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8F584EB5-8008-47D3-AE0E-E13037DF69FD}" xr6:coauthVersionLast="47" xr6:coauthVersionMax="47" xr10:uidLastSave="{00000000-0000-0000-0000-000000000000}"/>
  <bookViews>
    <workbookView xWindow="-120" yWindow="-120" windowWidth="20730" windowHeight="11160" tabRatio="513" firstSheet="1" activeTab="1" xr2:uid="{00000000-000D-0000-FFFF-FFFF00000000}"/>
  </bookViews>
  <sheets>
    <sheet name="LNR" sheetId="42" state="hidden" r:id="rId1"/>
    <sheet name="KI 2018" sheetId="23" r:id="rId2"/>
    <sheet name="KI_INVALID_WORKSHEET" sheetId="4" state="hidden" r:id="rId3"/>
    <sheet name="KI_DBFORMAT" sheetId="5" state="hidden" r:id="rId4"/>
    <sheet name="work" sheetId="9" state="hidden" r:id="rId5"/>
    <sheet name="work2" sheetId="10" state="hidden" r:id="rId6"/>
  </sheets>
  <definedNames>
    <definedName name="_xlnm.Print_Titles" localSheetId="1">'KI 2018'!$1:$7</definedName>
    <definedName name="_xlnm.Print_Titles" localSheetId="4">work!$1:$5</definedName>
  </definedNames>
  <calcPr calcId="181029"/>
</workbook>
</file>

<file path=xl/calcChain.xml><?xml version="1.0" encoding="utf-8"?>
<calcChain xmlns="http://schemas.openxmlformats.org/spreadsheetml/2006/main">
  <c r="DZ1" i="5" l="1"/>
  <c r="AJ25" i="9" l="1"/>
  <c r="AH23" i="9"/>
  <c r="AL27" i="9"/>
  <c r="AL26" i="9"/>
  <c r="AL25" i="9"/>
  <c r="AL24" i="9"/>
  <c r="AL23" i="9"/>
  <c r="AL22" i="9"/>
  <c r="AL19" i="9" s="1"/>
  <c r="AL21" i="9"/>
  <c r="AL20" i="9"/>
  <c r="AJ27" i="9"/>
  <c r="AJ26" i="9"/>
  <c r="AJ24" i="9"/>
  <c r="AJ23" i="9"/>
  <c r="AJ22" i="9"/>
  <c r="AJ21" i="9"/>
  <c r="AJ19" i="9" s="1"/>
  <c r="AJ20" i="9"/>
  <c r="AK20" i="9" s="1"/>
  <c r="AH20" i="9"/>
  <c r="AK23" i="9" l="1"/>
  <c r="AK27" i="9"/>
  <c r="AK36" i="9" s="1"/>
  <c r="AK26" i="9"/>
  <c r="AK35" i="9" s="1"/>
  <c r="AL74" i="9" l="1"/>
  <c r="AL73" i="9"/>
  <c r="AL72" i="9"/>
  <c r="AL71" i="9"/>
  <c r="AL70" i="9"/>
  <c r="AL69" i="9"/>
  <c r="AL68" i="9"/>
  <c r="AL67" i="9"/>
  <c r="AM31" i="9"/>
  <c r="AM32" i="9"/>
  <c r="AM34" i="9"/>
  <c r="AM20" i="9"/>
  <c r="AM23" i="9"/>
  <c r="AM33" i="9" s="1"/>
  <c r="N132" i="9" l="1"/>
  <c r="O132" i="9"/>
  <c r="C132" i="9" l="1"/>
  <c r="D132" i="9" l="1"/>
  <c r="N6" i="10" l="1"/>
  <c r="N115" i="9" l="1"/>
  <c r="N116" i="9"/>
  <c r="N117" i="9"/>
  <c r="N118" i="9"/>
  <c r="N119" i="9"/>
  <c r="N120" i="9"/>
  <c r="N121" i="9"/>
  <c r="N122" i="9"/>
  <c r="N123" i="9"/>
  <c r="N124" i="9"/>
  <c r="N125" i="9"/>
  <c r="N126" i="9"/>
  <c r="N127" i="9"/>
  <c r="N128" i="9"/>
  <c r="N129" i="9"/>
  <c r="N130" i="9"/>
  <c r="N131" i="9"/>
  <c r="N114" i="9"/>
  <c r="M115" i="9"/>
  <c r="M116" i="9"/>
  <c r="M117" i="9"/>
  <c r="M118" i="9"/>
  <c r="M119" i="9"/>
  <c r="M120" i="9"/>
  <c r="M121" i="9"/>
  <c r="M122" i="9"/>
  <c r="M123" i="9"/>
  <c r="M124" i="9"/>
  <c r="M125" i="9"/>
  <c r="M126" i="9"/>
  <c r="M127" i="9"/>
  <c r="M128" i="9"/>
  <c r="M129" i="9"/>
  <c r="M130" i="9"/>
  <c r="M131" i="9"/>
  <c r="M114" i="9"/>
  <c r="C114" i="9"/>
  <c r="C111" i="9"/>
  <c r="C112" i="9"/>
  <c r="C113" i="9"/>
  <c r="C115" i="9"/>
  <c r="G115" i="9" s="1"/>
  <c r="C116" i="9"/>
  <c r="C117" i="9"/>
  <c r="G117" i="9" s="1"/>
  <c r="C118" i="9"/>
  <c r="C119" i="9"/>
  <c r="C120" i="9"/>
  <c r="C121" i="9"/>
  <c r="G121" i="9" s="1"/>
  <c r="C122" i="9"/>
  <c r="C123" i="9"/>
  <c r="C124" i="9"/>
  <c r="C125" i="9"/>
  <c r="G125" i="9" s="1"/>
  <c r="C126" i="9"/>
  <c r="C127" i="9"/>
  <c r="C128" i="9"/>
  <c r="C129" i="9"/>
  <c r="G129" i="9" s="1"/>
  <c r="C130" i="9"/>
  <c r="C131" i="9"/>
  <c r="C110" i="9"/>
  <c r="G127" i="9" l="1"/>
  <c r="G123" i="9"/>
  <c r="G119" i="9"/>
  <c r="G111" i="9"/>
  <c r="G114" i="9"/>
  <c r="G131" i="9"/>
  <c r="G132" i="9"/>
  <c r="G112" i="9"/>
  <c r="G130" i="9"/>
  <c r="G128" i="9"/>
  <c r="G126" i="9"/>
  <c r="G124" i="9"/>
  <c r="G122" i="9"/>
  <c r="G120" i="9"/>
  <c r="G118" i="9"/>
  <c r="G116" i="9"/>
  <c r="O131" i="9"/>
  <c r="G113" i="9"/>
  <c r="AH95" i="9"/>
  <c r="AH94" i="9"/>
  <c r="AH93" i="9"/>
  <c r="AH92" i="9"/>
  <c r="AH91" i="9"/>
  <c r="AH90" i="9"/>
  <c r="AH89" i="9"/>
  <c r="AF95" i="9"/>
  <c r="AF94" i="9"/>
  <c r="AF93" i="9"/>
  <c r="AF92" i="9"/>
  <c r="AF91" i="9"/>
  <c r="AF90" i="9"/>
  <c r="AF89" i="9"/>
  <c r="AD95" i="9"/>
  <c r="AD94" i="9"/>
  <c r="AD93" i="9"/>
  <c r="AD92" i="9"/>
  <c r="AD91" i="9"/>
  <c r="AD90" i="9"/>
  <c r="AD89" i="9"/>
  <c r="AB95" i="9"/>
  <c r="AB94" i="9"/>
  <c r="AB93" i="9"/>
  <c r="AB92" i="9"/>
  <c r="AB91" i="9"/>
  <c r="AB90" i="9"/>
  <c r="AB89" i="9"/>
  <c r="Z95" i="9"/>
  <c r="Z94" i="9"/>
  <c r="Z93" i="9"/>
  <c r="Z92" i="9"/>
  <c r="Z91" i="9"/>
  <c r="Z90" i="9"/>
  <c r="Z89" i="9"/>
  <c r="X95" i="9"/>
  <c r="X94" i="9"/>
  <c r="X93" i="9"/>
  <c r="X92" i="9"/>
  <c r="X91" i="9"/>
  <c r="X90" i="9"/>
  <c r="X89" i="9"/>
  <c r="V95" i="9"/>
  <c r="V94" i="9"/>
  <c r="V93" i="9"/>
  <c r="V92" i="9"/>
  <c r="V91" i="9"/>
  <c r="V90" i="9"/>
  <c r="V89" i="9"/>
  <c r="T95" i="9"/>
  <c r="T94" i="9"/>
  <c r="T93" i="9"/>
  <c r="T92" i="9"/>
  <c r="T91" i="9"/>
  <c r="T90" i="9"/>
  <c r="T89" i="9"/>
  <c r="R95" i="9"/>
  <c r="R94" i="9"/>
  <c r="R93" i="9"/>
  <c r="R92" i="9"/>
  <c r="R91" i="9"/>
  <c r="R90" i="9"/>
  <c r="R89" i="9"/>
  <c r="P95" i="9"/>
  <c r="P94" i="9"/>
  <c r="P93" i="9"/>
  <c r="P92" i="9"/>
  <c r="P91" i="9"/>
  <c r="P90" i="9"/>
  <c r="P89" i="9"/>
  <c r="N95" i="9"/>
  <c r="N94" i="9"/>
  <c r="N93" i="9"/>
  <c r="N92" i="9"/>
  <c r="N91" i="9"/>
  <c r="N90" i="9"/>
  <c r="N89" i="9"/>
  <c r="L95" i="9"/>
  <c r="L94" i="9"/>
  <c r="L93" i="9"/>
  <c r="L92" i="9"/>
  <c r="L91" i="9"/>
  <c r="L90" i="9"/>
  <c r="L89" i="9"/>
  <c r="J95" i="9"/>
  <c r="J94" i="9"/>
  <c r="J93" i="9"/>
  <c r="J92" i="9"/>
  <c r="J91" i="9"/>
  <c r="J90" i="9"/>
  <c r="J89" i="9"/>
  <c r="H95" i="9"/>
  <c r="H94" i="9"/>
  <c r="H93" i="9"/>
  <c r="H92" i="9"/>
  <c r="H91" i="9"/>
  <c r="H90" i="9"/>
  <c r="H89" i="9"/>
  <c r="F95" i="9"/>
  <c r="F94" i="9"/>
  <c r="F93" i="9"/>
  <c r="F92" i="9"/>
  <c r="F91" i="9"/>
  <c r="F90" i="9"/>
  <c r="F89" i="9"/>
  <c r="D95" i="9"/>
  <c r="D94" i="9"/>
  <c r="D93" i="9"/>
  <c r="D92" i="9"/>
  <c r="D91" i="9"/>
  <c r="D90" i="9"/>
  <c r="D89" i="9"/>
  <c r="B95" i="9"/>
  <c r="B94" i="9"/>
  <c r="B93" i="9"/>
  <c r="B92" i="9"/>
  <c r="B91" i="9"/>
  <c r="B90" i="9"/>
  <c r="B89" i="9"/>
  <c r="D86" i="9"/>
  <c r="D96" i="9" s="1"/>
  <c r="F86" i="9"/>
  <c r="F96" i="9" s="1"/>
  <c r="H86" i="9"/>
  <c r="H96" i="9" s="1"/>
  <c r="J86" i="9"/>
  <c r="J96" i="9" s="1"/>
  <c r="L86" i="9"/>
  <c r="L96" i="9" s="1"/>
  <c r="N86" i="9"/>
  <c r="N96" i="9" s="1"/>
  <c r="P86" i="9"/>
  <c r="P96" i="9" s="1"/>
  <c r="R86" i="9"/>
  <c r="R96" i="9" s="1"/>
  <c r="T86" i="9"/>
  <c r="T96" i="9" s="1"/>
  <c r="V86" i="9"/>
  <c r="V96" i="9" s="1"/>
  <c r="X86" i="9"/>
  <c r="X96" i="9" s="1"/>
  <c r="Z86" i="9"/>
  <c r="Z96" i="9" s="1"/>
  <c r="AB86" i="9"/>
  <c r="AB96" i="9" s="1"/>
  <c r="AD86" i="9"/>
  <c r="AD96" i="9" s="1"/>
  <c r="AF86" i="9"/>
  <c r="AF96" i="9" s="1"/>
  <c r="AH86" i="9"/>
  <c r="AH96" i="9" s="1"/>
  <c r="B86" i="9"/>
  <c r="B96" i="9" s="1"/>
  <c r="AJ74" i="9"/>
  <c r="AJ73" i="9"/>
  <c r="AJ72" i="9"/>
  <c r="AJ71" i="9"/>
  <c r="AJ70" i="9"/>
  <c r="AJ69" i="9"/>
  <c r="AJ68" i="9"/>
  <c r="AJ67" i="9"/>
  <c r="AH74" i="9"/>
  <c r="AH73" i="9"/>
  <c r="AH72" i="9"/>
  <c r="AH71" i="9"/>
  <c r="AH70" i="9"/>
  <c r="AH69" i="9"/>
  <c r="AH68" i="9"/>
  <c r="AH67" i="9"/>
  <c r="AF74" i="9"/>
  <c r="AF73" i="9"/>
  <c r="AF72" i="9"/>
  <c r="AF71" i="9"/>
  <c r="AF70" i="9"/>
  <c r="AF69" i="9"/>
  <c r="AF68" i="9"/>
  <c r="AF67" i="9"/>
  <c r="AD74" i="9"/>
  <c r="AD73" i="9"/>
  <c r="AD72" i="9"/>
  <c r="AD71" i="9"/>
  <c r="AD70" i="9"/>
  <c r="AD69" i="9"/>
  <c r="AD68" i="9"/>
  <c r="AD67" i="9"/>
  <c r="AB74" i="9"/>
  <c r="AB73" i="9"/>
  <c r="AB72" i="9"/>
  <c r="AB71" i="9"/>
  <c r="AB70" i="9"/>
  <c r="AB69" i="9"/>
  <c r="AB68" i="9"/>
  <c r="AB67" i="9"/>
  <c r="Z74" i="9"/>
  <c r="Z73" i="9"/>
  <c r="Z72" i="9"/>
  <c r="Z71" i="9"/>
  <c r="Z70" i="9"/>
  <c r="Z69" i="9"/>
  <c r="Z68" i="9"/>
  <c r="Z67" i="9"/>
  <c r="X74" i="9"/>
  <c r="X73" i="9"/>
  <c r="X72" i="9"/>
  <c r="X71" i="9"/>
  <c r="X70" i="9"/>
  <c r="X69" i="9"/>
  <c r="X68" i="9"/>
  <c r="X67" i="9"/>
  <c r="V74" i="9"/>
  <c r="V73" i="9"/>
  <c r="V72" i="9"/>
  <c r="V71" i="9"/>
  <c r="V70" i="9"/>
  <c r="V69" i="9"/>
  <c r="V68" i="9"/>
  <c r="V67" i="9"/>
  <c r="T74" i="9"/>
  <c r="T73" i="9"/>
  <c r="T72" i="9"/>
  <c r="T71" i="9"/>
  <c r="T70" i="9"/>
  <c r="T69" i="9"/>
  <c r="T68" i="9"/>
  <c r="T67" i="9"/>
  <c r="R74" i="9"/>
  <c r="R73" i="9"/>
  <c r="R72" i="9"/>
  <c r="R71" i="9"/>
  <c r="R70" i="9"/>
  <c r="R69" i="9"/>
  <c r="R68" i="9"/>
  <c r="R67" i="9"/>
  <c r="P74" i="9"/>
  <c r="P73" i="9"/>
  <c r="P72" i="9"/>
  <c r="P71" i="9"/>
  <c r="P70" i="9"/>
  <c r="P69" i="9"/>
  <c r="P68" i="9"/>
  <c r="P67" i="9"/>
  <c r="N74" i="9"/>
  <c r="N73" i="9"/>
  <c r="N72" i="9"/>
  <c r="N71" i="9"/>
  <c r="N70" i="9"/>
  <c r="N69" i="9"/>
  <c r="N68" i="9"/>
  <c r="N67" i="9"/>
  <c r="L74" i="9"/>
  <c r="L73" i="9"/>
  <c r="L72" i="9"/>
  <c r="L71" i="9"/>
  <c r="L70" i="9"/>
  <c r="L69" i="9"/>
  <c r="L68" i="9"/>
  <c r="L67" i="9"/>
  <c r="J74" i="9"/>
  <c r="J73" i="9"/>
  <c r="J72" i="9"/>
  <c r="J71" i="9"/>
  <c r="J70" i="9"/>
  <c r="J69" i="9"/>
  <c r="J68" i="9"/>
  <c r="J67" i="9"/>
  <c r="H74" i="9"/>
  <c r="H73" i="9"/>
  <c r="H72" i="9"/>
  <c r="H71" i="9"/>
  <c r="H70" i="9"/>
  <c r="H69" i="9"/>
  <c r="H68" i="9"/>
  <c r="H67" i="9"/>
  <c r="F74" i="9"/>
  <c r="F73" i="9"/>
  <c r="F72" i="9"/>
  <c r="F71" i="9"/>
  <c r="F70" i="9"/>
  <c r="F69" i="9"/>
  <c r="F68" i="9"/>
  <c r="F67" i="9"/>
  <c r="D74" i="9"/>
  <c r="D73" i="9"/>
  <c r="D72" i="9"/>
  <c r="D71" i="9"/>
  <c r="D70" i="9"/>
  <c r="D69" i="9"/>
  <c r="D68" i="9"/>
  <c r="D67" i="9"/>
  <c r="B74" i="9"/>
  <c r="B73" i="9"/>
  <c r="B72" i="9"/>
  <c r="B71" i="9"/>
  <c r="B70" i="9"/>
  <c r="B69" i="9"/>
  <c r="B67" i="9"/>
  <c r="B68" i="9"/>
  <c r="C34" i="9"/>
  <c r="C32" i="9"/>
  <c r="E34" i="9"/>
  <c r="E46" i="9" s="1"/>
  <c r="E32" i="9"/>
  <c r="G34" i="9"/>
  <c r="G46" i="9" s="1"/>
  <c r="G32" i="9"/>
  <c r="I34" i="9"/>
  <c r="I46" i="9" s="1"/>
  <c r="I32" i="9"/>
  <c r="K34" i="9"/>
  <c r="K46" i="9" s="1"/>
  <c r="K32" i="9"/>
  <c r="M34" i="9"/>
  <c r="M46" i="9" s="1"/>
  <c r="M32" i="9"/>
  <c r="O34" i="9"/>
  <c r="O46" i="9" s="1"/>
  <c r="O32" i="9"/>
  <c r="Q34" i="9"/>
  <c r="Q46" i="9" s="1"/>
  <c r="Q32" i="9"/>
  <c r="S34" i="9"/>
  <c r="S46" i="9" s="1"/>
  <c r="S32" i="9"/>
  <c r="U34" i="9"/>
  <c r="U46" i="9" s="1"/>
  <c r="U32" i="9"/>
  <c r="W34" i="9"/>
  <c r="W46" i="9" s="1"/>
  <c r="W32" i="9"/>
  <c r="Y34" i="9"/>
  <c r="Y46" i="9" s="1"/>
  <c r="Y32" i="9"/>
  <c r="AA34" i="9"/>
  <c r="AA46" i="9" s="1"/>
  <c r="AA32" i="9"/>
  <c r="AK34" i="9"/>
  <c r="AK46" i="9" s="1"/>
  <c r="AK32" i="9"/>
  <c r="AK31" i="9"/>
  <c r="AI34" i="9"/>
  <c r="AI46" i="9" s="1"/>
  <c r="AI32" i="9"/>
  <c r="AI31" i="9"/>
  <c r="AG34" i="9"/>
  <c r="AG46" i="9" s="1"/>
  <c r="AG32" i="9"/>
  <c r="AG31" i="9"/>
  <c r="AH27" i="9"/>
  <c r="AE34" i="9"/>
  <c r="AE46" i="9" s="1"/>
  <c r="AE32" i="9"/>
  <c r="Z27" i="9"/>
  <c r="Z26" i="9"/>
  <c r="Z25" i="9"/>
  <c r="Z24" i="9"/>
  <c r="Z23" i="9"/>
  <c r="Z22" i="9"/>
  <c r="Z21" i="9"/>
  <c r="Z20" i="9"/>
  <c r="AA20" i="9" s="1"/>
  <c r="X27" i="9"/>
  <c r="X26" i="9"/>
  <c r="X25" i="9"/>
  <c r="X24" i="9"/>
  <c r="X23" i="9"/>
  <c r="X22" i="9"/>
  <c r="X21" i="9"/>
  <c r="X20" i="9"/>
  <c r="Y20" i="9" s="1"/>
  <c r="V27" i="9"/>
  <c r="V26" i="9"/>
  <c r="V25" i="9"/>
  <c r="V24" i="9"/>
  <c r="V23" i="9"/>
  <c r="V22" i="9"/>
  <c r="V21" i="9"/>
  <c r="V20" i="9"/>
  <c r="W20" i="9" s="1"/>
  <c r="T27" i="9"/>
  <c r="T26" i="9"/>
  <c r="T25" i="9"/>
  <c r="T24" i="9"/>
  <c r="T23" i="9"/>
  <c r="T22" i="9"/>
  <c r="T21" i="9"/>
  <c r="T20" i="9"/>
  <c r="U20" i="9" s="1"/>
  <c r="R27" i="9"/>
  <c r="R26" i="9"/>
  <c r="R25" i="9"/>
  <c r="R24" i="9"/>
  <c r="R23" i="9"/>
  <c r="R22" i="9"/>
  <c r="R21" i="9"/>
  <c r="R20" i="9"/>
  <c r="S20" i="9" s="1"/>
  <c r="P27" i="9"/>
  <c r="P26" i="9"/>
  <c r="P25" i="9"/>
  <c r="P24" i="9"/>
  <c r="P23" i="9"/>
  <c r="P22" i="9"/>
  <c r="P21" i="9"/>
  <c r="P20" i="9"/>
  <c r="Q20" i="9" s="1"/>
  <c r="N27" i="9"/>
  <c r="N26" i="9"/>
  <c r="N25" i="9"/>
  <c r="N24" i="9"/>
  <c r="N23" i="9"/>
  <c r="N22" i="9"/>
  <c r="N21" i="9"/>
  <c r="N20" i="9"/>
  <c r="O20" i="9" s="1"/>
  <c r="L27" i="9"/>
  <c r="L26" i="9"/>
  <c r="L25" i="9"/>
  <c r="L24" i="9"/>
  <c r="L23" i="9"/>
  <c r="L22" i="9"/>
  <c r="L21" i="9"/>
  <c r="L20" i="9"/>
  <c r="M20" i="9" s="1"/>
  <c r="J27" i="9"/>
  <c r="J26" i="9"/>
  <c r="J25" i="9"/>
  <c r="J24" i="9"/>
  <c r="J23" i="9"/>
  <c r="J22" i="9"/>
  <c r="J21" i="9"/>
  <c r="J20" i="9"/>
  <c r="K20" i="9" s="1"/>
  <c r="H27" i="9"/>
  <c r="H26" i="9"/>
  <c r="H25" i="9"/>
  <c r="H24" i="9"/>
  <c r="H23" i="9"/>
  <c r="H22" i="9"/>
  <c r="H21" i="9"/>
  <c r="H20" i="9"/>
  <c r="I20" i="9" s="1"/>
  <c r="F27" i="9"/>
  <c r="F26" i="9"/>
  <c r="F25" i="9"/>
  <c r="F24" i="9"/>
  <c r="F23" i="9"/>
  <c r="F22" i="9"/>
  <c r="F21" i="9"/>
  <c r="F20" i="9"/>
  <c r="G20" i="9" s="1"/>
  <c r="D27" i="9"/>
  <c r="D26" i="9"/>
  <c r="D25" i="9"/>
  <c r="D24" i="9"/>
  <c r="D23" i="9"/>
  <c r="D22" i="9"/>
  <c r="D21" i="9"/>
  <c r="D20" i="9"/>
  <c r="E20" i="9" s="1"/>
  <c r="AH26" i="9"/>
  <c r="AH25" i="9"/>
  <c r="AH24" i="9"/>
  <c r="AH22" i="9"/>
  <c r="AH21" i="9"/>
  <c r="AI20" i="9"/>
  <c r="AC34" i="9"/>
  <c r="AC46" i="9" s="1"/>
  <c r="AC32" i="9"/>
  <c r="AA31" i="9"/>
  <c r="Y31" i="9"/>
  <c r="W31" i="9"/>
  <c r="U31" i="9"/>
  <c r="S31" i="9"/>
  <c r="Q31" i="9"/>
  <c r="O31" i="9"/>
  <c r="M31" i="9"/>
  <c r="K31" i="9"/>
  <c r="I31" i="9"/>
  <c r="G31" i="9"/>
  <c r="E31" i="9"/>
  <c r="C31" i="9"/>
  <c r="AE31" i="9"/>
  <c r="AC31" i="9"/>
  <c r="AF27" i="9"/>
  <c r="AD27" i="9"/>
  <c r="AB27" i="9"/>
  <c r="O141" i="9"/>
  <c r="O142" i="9"/>
  <c r="O140" i="9"/>
  <c r="I23" i="9" l="1"/>
  <c r="I33" i="9" s="1"/>
  <c r="I45" i="9" s="1"/>
  <c r="R19" i="9"/>
  <c r="R18" i="9" s="1"/>
  <c r="F19" i="9"/>
  <c r="F18" i="9" s="1"/>
  <c r="L19" i="9"/>
  <c r="L18" i="9" s="1"/>
  <c r="P19" i="9"/>
  <c r="Q27" i="9"/>
  <c r="Q36" i="9" s="1"/>
  <c r="Q47" i="9" s="1"/>
  <c r="AJ18" i="9"/>
  <c r="Z19" i="9"/>
  <c r="Z18" i="9" s="1"/>
  <c r="F97" i="9"/>
  <c r="X97" i="9"/>
  <c r="Z97" i="9"/>
  <c r="AB97" i="9"/>
  <c r="AD97" i="9"/>
  <c r="AF97" i="9"/>
  <c r="AH97" i="9"/>
  <c r="B97" i="9"/>
  <c r="D97" i="9"/>
  <c r="H97" i="9"/>
  <c r="J97" i="9"/>
  <c r="L97" i="9"/>
  <c r="N97" i="9"/>
  <c r="P97" i="9"/>
  <c r="R97" i="9"/>
  <c r="T97" i="9"/>
  <c r="V97" i="9"/>
  <c r="D19" i="9"/>
  <c r="D18" i="9" s="1"/>
  <c r="E27" i="9"/>
  <c r="E36" i="9" s="1"/>
  <c r="E47" i="9" s="1"/>
  <c r="V19" i="9"/>
  <c r="V18" i="9" s="1"/>
  <c r="X19" i="9"/>
  <c r="X18" i="9" s="1"/>
  <c r="Y27" i="9"/>
  <c r="Y36" i="9" s="1"/>
  <c r="Y47" i="9" s="1"/>
  <c r="P18" i="9"/>
  <c r="AK33" i="9"/>
  <c r="AK45" i="9" s="1"/>
  <c r="AH19" i="9"/>
  <c r="AH18" i="9" s="1"/>
  <c r="AI26" i="9"/>
  <c r="AI35" i="9" s="1"/>
  <c r="AI48" i="9" s="1"/>
  <c r="J19" i="9"/>
  <c r="J18" i="9" s="1"/>
  <c r="K27" i="9"/>
  <c r="K36" i="9" s="1"/>
  <c r="K47" i="9" s="1"/>
  <c r="N19" i="9"/>
  <c r="N18" i="9" s="1"/>
  <c r="T19" i="9"/>
  <c r="T18" i="9" s="1"/>
  <c r="U27" i="9"/>
  <c r="U36" i="9" s="1"/>
  <c r="U47" i="9" s="1"/>
  <c r="AK48" i="9"/>
  <c r="G23" i="9"/>
  <c r="G33" i="9" s="1"/>
  <c r="G45" i="9" s="1"/>
  <c r="M23" i="9"/>
  <c r="M33" i="9" s="1"/>
  <c r="M45" i="9" s="1"/>
  <c r="O23" i="9"/>
  <c r="O33" i="9" s="1"/>
  <c r="O45" i="9" s="1"/>
  <c r="S23" i="9"/>
  <c r="S33" i="9" s="1"/>
  <c r="S45" i="9" s="1"/>
  <c r="W23" i="9"/>
  <c r="W33" i="9" s="1"/>
  <c r="W45" i="9" s="1"/>
  <c r="AA23" i="9"/>
  <c r="AA33" i="9" s="1"/>
  <c r="AA45" i="9" s="1"/>
  <c r="AI23" i="9"/>
  <c r="AI33" i="9" s="1"/>
  <c r="AI45" i="9" s="1"/>
  <c r="E23" i="9"/>
  <c r="E33" i="9" s="1"/>
  <c r="E45" i="9" s="1"/>
  <c r="G27" i="9"/>
  <c r="G36" i="9" s="1"/>
  <c r="G47" i="9" s="1"/>
  <c r="H19" i="9"/>
  <c r="H18" i="9" s="1"/>
  <c r="I27" i="9"/>
  <c r="I36" i="9" s="1"/>
  <c r="I47" i="9" s="1"/>
  <c r="K23" i="9"/>
  <c r="K33" i="9" s="1"/>
  <c r="K45" i="9" s="1"/>
  <c r="M27" i="9"/>
  <c r="M36" i="9" s="1"/>
  <c r="M47" i="9" s="1"/>
  <c r="O27" i="9"/>
  <c r="O36" i="9" s="1"/>
  <c r="O47" i="9" s="1"/>
  <c r="Q23" i="9"/>
  <c r="Q33" i="9" s="1"/>
  <c r="Q45" i="9" s="1"/>
  <c r="S27" i="9"/>
  <c r="S36" i="9" s="1"/>
  <c r="S47" i="9" s="1"/>
  <c r="U23" i="9"/>
  <c r="U33" i="9" s="1"/>
  <c r="U45" i="9" s="1"/>
  <c r="W27" i="9"/>
  <c r="W36" i="9" s="1"/>
  <c r="W47" i="9" s="1"/>
  <c r="Y23" i="9"/>
  <c r="Y33" i="9" s="1"/>
  <c r="Y45" i="9" s="1"/>
  <c r="AA27" i="9"/>
  <c r="AA36" i="9" s="1"/>
  <c r="AA47" i="9" s="1"/>
  <c r="AI27" i="9"/>
  <c r="AI36" i="9" s="1"/>
  <c r="AI47" i="9" s="1"/>
  <c r="AA26" i="9"/>
  <c r="AA35" i="9" s="1"/>
  <c r="AA48" i="9" s="1"/>
  <c r="Y26" i="9"/>
  <c r="Y35" i="9" s="1"/>
  <c r="Y48" i="9" s="1"/>
  <c r="W26" i="9"/>
  <c r="W35" i="9" s="1"/>
  <c r="W48" i="9" s="1"/>
  <c r="U26" i="9"/>
  <c r="U35" i="9" s="1"/>
  <c r="U48" i="9" s="1"/>
  <c r="S26" i="9"/>
  <c r="S35" i="9" s="1"/>
  <c r="S48" i="9" s="1"/>
  <c r="Q26" i="9"/>
  <c r="Q35" i="9" s="1"/>
  <c r="Q48" i="9" s="1"/>
  <c r="O26" i="9"/>
  <c r="O35" i="9" s="1"/>
  <c r="O48" i="9" s="1"/>
  <c r="M26" i="9"/>
  <c r="M35" i="9" s="1"/>
  <c r="M48" i="9" s="1"/>
  <c r="K26" i="9"/>
  <c r="K35" i="9" s="1"/>
  <c r="K48" i="9" s="1"/>
  <c r="I26" i="9"/>
  <c r="I35" i="9" s="1"/>
  <c r="I48" i="9" s="1"/>
  <c r="G26" i="9"/>
  <c r="G35" i="9" s="1"/>
  <c r="G48" i="9" s="1"/>
  <c r="E26" i="9"/>
  <c r="E35" i="9" s="1"/>
  <c r="E48" i="9" s="1"/>
  <c r="AF26" i="9"/>
  <c r="AF25" i="9"/>
  <c r="AF24" i="9"/>
  <c r="AF23" i="9"/>
  <c r="AF22" i="9"/>
  <c r="AF21" i="9"/>
  <c r="AF20" i="9"/>
  <c r="AG20" i="9" s="1"/>
  <c r="AD21" i="9"/>
  <c r="AD22" i="9"/>
  <c r="AD23" i="9"/>
  <c r="AD24" i="9"/>
  <c r="AD25" i="9"/>
  <c r="AD26" i="9"/>
  <c r="AD20" i="9"/>
  <c r="AE20" i="9" s="1"/>
  <c r="AB21" i="9"/>
  <c r="AB22" i="9"/>
  <c r="AB23" i="9"/>
  <c r="AB24" i="9"/>
  <c r="AB25" i="9"/>
  <c r="AB26" i="9"/>
  <c r="AB20" i="9"/>
  <c r="AC20" i="9" s="1"/>
  <c r="AE23" i="9" l="1"/>
  <c r="AE33" i="9" s="1"/>
  <c r="AE45" i="9" s="1"/>
  <c r="AC23" i="9"/>
  <c r="AC33" i="9" s="1"/>
  <c r="AC45" i="9" s="1"/>
  <c r="AK47" i="9"/>
  <c r="AF19" i="9"/>
  <c r="AF18" i="9" s="1"/>
  <c r="AC27" i="9"/>
  <c r="AC36" i="9" s="1"/>
  <c r="AC47" i="9" s="1"/>
  <c r="AC26" i="9"/>
  <c r="AC35" i="9" s="1"/>
  <c r="AC48" i="9" s="1"/>
  <c r="AG27" i="9"/>
  <c r="AG36" i="9" s="1"/>
  <c r="AG47" i="9" s="1"/>
  <c r="AG26" i="9"/>
  <c r="AG35" i="9" s="1"/>
  <c r="AG48" i="9" s="1"/>
  <c r="AE27" i="9"/>
  <c r="AE36" i="9" s="1"/>
  <c r="AE47" i="9" s="1"/>
  <c r="AE26" i="9"/>
  <c r="AE35" i="9" s="1"/>
  <c r="AE48" i="9" s="1"/>
  <c r="AG23" i="9"/>
  <c r="AG33" i="9" s="1"/>
  <c r="AG45" i="9" s="1"/>
  <c r="AD19" i="9"/>
  <c r="AD18" i="9" s="1"/>
  <c r="AB19" i="9"/>
  <c r="AB18" i="9" s="1"/>
  <c r="AM27" i="9" l="1"/>
  <c r="AL18" i="9"/>
  <c r="AM19" i="9" l="1"/>
  <c r="AM1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e5s</author>
    <author>LNR</author>
  </authors>
  <commentList>
    <comment ref="A4" authorId="0" shapeId="0" xr:uid="{E470A730-4BE8-49B2-87A6-78A6DD60E704}">
      <text>
        <r>
          <rPr>
            <b/>
            <sz val="9"/>
            <color indexed="81"/>
            <rFont val="Tahoma"/>
            <family val="2"/>
          </rPr>
          <t>e5s:</t>
        </r>
        <r>
          <rPr>
            <sz val="9"/>
            <color indexed="81"/>
            <rFont val="Tahoma"/>
            <family val="2"/>
          </rPr>
          <t xml:space="preserve">
formatting, proper labeling, and other related format such as decimal places, italics will be done at the final review process</t>
        </r>
      </text>
    </comment>
    <comment ref="A10" authorId="1" shapeId="0" xr:uid="{EAEDB715-E6B4-4B0A-B0AB-4BD0FF48067C}">
      <text>
        <r>
          <rPr>
            <b/>
            <sz val="9"/>
            <color indexed="81"/>
            <rFont val="Tahoma"/>
            <family val="2"/>
          </rPr>
          <t>LNR:</t>
        </r>
        <r>
          <rPr>
            <sz val="9"/>
            <color indexed="81"/>
            <rFont val="Tahoma"/>
            <family val="2"/>
          </rPr>
          <t xml:space="preserve">
Big jump from 2009 onwards. Can we double check?</t>
        </r>
      </text>
    </comment>
    <comment ref="A26" authorId="1" shapeId="0" xr:uid="{A1C647E9-E4E9-490B-A518-69DB87B3B2AB}">
      <text>
        <r>
          <rPr>
            <b/>
            <sz val="9"/>
            <color indexed="81"/>
            <rFont val="Tahoma"/>
            <family val="2"/>
          </rPr>
          <t>LNR:</t>
        </r>
        <r>
          <rPr>
            <sz val="9"/>
            <color indexed="81"/>
            <rFont val="Tahoma"/>
            <family val="2"/>
          </rPr>
          <t xml:space="preserve">
significant variation starting 2011 in levels (12.9 to 6) and then a spike again in 2017 to 14.4. But in terms of rates, numbers seem okay. Can we try to isolate the reason for this? </t>
        </r>
      </text>
    </comment>
    <comment ref="B148" authorId="1" shapeId="0" xr:uid="{36CB1072-45DF-4EF2-9698-C7640C682B55}">
      <text>
        <r>
          <rPr>
            <b/>
            <sz val="9"/>
            <color indexed="81"/>
            <rFont val="Tahoma"/>
            <family val="2"/>
          </rPr>
          <t>LNR:</t>
        </r>
        <r>
          <rPr>
            <sz val="9"/>
            <color indexed="81"/>
            <rFont val="Tahoma"/>
            <family val="2"/>
          </rPr>
          <t xml:space="preserve">
what is this extra row here?
</t>
        </r>
      </text>
    </comment>
    <comment ref="T150" authorId="1" shapeId="0" xr:uid="{3EA8C465-4062-4A9C-86E0-954CE2CF2770}">
      <text>
        <r>
          <rPr>
            <b/>
            <sz val="9"/>
            <color indexed="81"/>
            <rFont val="Tahoma"/>
            <family val="2"/>
          </rPr>
          <t>LNR:</t>
        </r>
        <r>
          <rPr>
            <sz val="9"/>
            <color indexed="81"/>
            <rFont val="Tahoma"/>
            <family val="2"/>
          </rPr>
          <t xml:space="preserve">
Where does 2017 data come from for exports? Sources only mentioned upto 2016. Kindly check</t>
        </r>
      </text>
    </comment>
    <comment ref="B155" authorId="1" shapeId="0" xr:uid="{F6A9A9AB-9BC1-4904-83AC-0A7397DF9C28}">
      <text>
        <r>
          <rPr>
            <b/>
            <sz val="9"/>
            <color indexed="81"/>
            <rFont val="Tahoma"/>
            <family val="2"/>
          </rPr>
          <t>LNR:</t>
        </r>
        <r>
          <rPr>
            <sz val="9"/>
            <color indexed="81"/>
            <rFont val="Tahoma"/>
            <family val="2"/>
          </rPr>
          <t xml:space="preserve">
the numbers for Electricity do not match the tab from SCS? Also please check the magnitude because the values in the SCS tab are in the 1000's range while here it is much higher.</t>
        </r>
      </text>
    </comment>
    <comment ref="T345" authorId="1" shapeId="0" xr:uid="{161234F8-D7E2-451E-BF75-FF3BF04AA02D}">
      <text>
        <r>
          <rPr>
            <b/>
            <sz val="9"/>
            <color indexed="81"/>
            <rFont val="Tahoma"/>
            <family val="2"/>
          </rPr>
          <t>LNR:</t>
        </r>
        <r>
          <rPr>
            <sz val="9"/>
            <color indexed="81"/>
            <rFont val="Tahoma"/>
            <family val="2"/>
          </rPr>
          <t xml:space="preserve">
Big jump - please verify</t>
        </r>
      </text>
    </comment>
  </commentList>
</comments>
</file>

<file path=xl/sharedStrings.xml><?xml version="1.0" encoding="utf-8"?>
<sst xmlns="http://schemas.openxmlformats.org/spreadsheetml/2006/main" count="3365" uniqueCount="896">
  <si>
    <t>Uzbekistan</t>
  </si>
  <si>
    <t>Labor Force</t>
  </si>
  <si>
    <t>Employed</t>
  </si>
  <si>
    <t xml:space="preserve">          Agriculture</t>
  </si>
  <si>
    <t>Agriculture</t>
  </si>
  <si>
    <t>Industry</t>
  </si>
  <si>
    <t>Others</t>
  </si>
  <si>
    <t xml:space="preserve">     GDP by industrial origin</t>
  </si>
  <si>
    <t xml:space="preserve">          Construction</t>
  </si>
  <si>
    <t>Construction</t>
  </si>
  <si>
    <t xml:space="preserve">          Trade</t>
  </si>
  <si>
    <t>Trade</t>
  </si>
  <si>
    <t xml:space="preserve">          Transport and communications</t>
  </si>
  <si>
    <t xml:space="preserve">          Finance</t>
  </si>
  <si>
    <t xml:space="preserve">          Public administration</t>
  </si>
  <si>
    <t xml:space="preserve">     Taxes on production and imports</t>
  </si>
  <si>
    <t>Net factor income from abroad</t>
  </si>
  <si>
    <t>GNI</t>
  </si>
  <si>
    <t>Services</t>
  </si>
  <si>
    <t>Government consumption</t>
  </si>
  <si>
    <t>Exports of goods and services</t>
  </si>
  <si>
    <t>Less: Imports of goods and services</t>
  </si>
  <si>
    <t>Statistical discrepancy</t>
  </si>
  <si>
    <t>Imports of goods and services</t>
  </si>
  <si>
    <t>Taxes less subsidies on production and imports</t>
  </si>
  <si>
    <t>GDP</t>
  </si>
  <si>
    <t>Gross national saving</t>
  </si>
  <si>
    <t>Gross domestic saving</t>
  </si>
  <si>
    <t xml:space="preserve">     Gross domestic saving</t>
  </si>
  <si>
    <t xml:space="preserve">     Manufacturing</t>
  </si>
  <si>
    <t xml:space="preserve">     Production</t>
  </si>
  <si>
    <t xml:space="preserve">     Exports</t>
  </si>
  <si>
    <t>Exports</t>
  </si>
  <si>
    <t xml:space="preserve">     Imports</t>
  </si>
  <si>
    <t>Imports</t>
  </si>
  <si>
    <t xml:space="preserve">     Consumption</t>
  </si>
  <si>
    <t>Electricity</t>
  </si>
  <si>
    <t xml:space="preserve">     Gasoline, premium</t>
  </si>
  <si>
    <t>Implicit GDP deflator</t>
  </si>
  <si>
    <t>Money supply (M1)</t>
  </si>
  <si>
    <t xml:space="preserve">     Currency in circulation</t>
  </si>
  <si>
    <t>Quasi-money</t>
  </si>
  <si>
    <t>Money supply (M2)</t>
  </si>
  <si>
    <t xml:space="preserve">     Foreign assets (net)</t>
  </si>
  <si>
    <t xml:space="preserve">     Domestic credit</t>
  </si>
  <si>
    <t>Central Government</t>
  </si>
  <si>
    <t>Total revenue and grants</t>
  </si>
  <si>
    <t>Total revenue</t>
  </si>
  <si>
    <t>Taxes</t>
  </si>
  <si>
    <t>Grants</t>
  </si>
  <si>
    <t>Total expenditure and net lending</t>
  </si>
  <si>
    <t>Total expenditure</t>
  </si>
  <si>
    <t>Net lending</t>
  </si>
  <si>
    <t>Current surplus/deficit</t>
  </si>
  <si>
    <t>Overall budgetary surplus/deficit</t>
  </si>
  <si>
    <t>Financing</t>
  </si>
  <si>
    <t>Exports, fob</t>
  </si>
  <si>
    <t>Imports, cif</t>
  </si>
  <si>
    <t xml:space="preserve">     Trade balance</t>
  </si>
  <si>
    <t>Trade balance</t>
  </si>
  <si>
    <t>Merchandise exports, fob</t>
  </si>
  <si>
    <t>Merchandise imports, fob</t>
  </si>
  <si>
    <t>Current balance</t>
  </si>
  <si>
    <t>Net errors and omissions</t>
  </si>
  <si>
    <t>Overall balance</t>
  </si>
  <si>
    <t>Monetary movements</t>
  </si>
  <si>
    <t>Current account balance</t>
  </si>
  <si>
    <t>Total</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</si>
  <si>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</si>
  <si>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</si>
  <si>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</si>
  <si>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</si>
  <si>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</si>
  <si>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</si>
  <si>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</si>
  <si>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</si>
  <si>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</si>
  <si>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</si>
  <si>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</si>
  <si>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</si>
  <si>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</si>
  <si>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</si>
  <si>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</si>
  <si>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</si>
  <si>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</si>
  <si>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</si>
  <si>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</si>
  <si>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</si>
  <si>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</si>
  <si>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</si>
  <si>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</si>
  <si>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</si>
  <si>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</si>
  <si>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</si>
  <si>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</si>
  <si>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</si>
  <si>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</si>
  <si>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</si>
  <si>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</si>
  <si>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</si>
  <si>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</si>
  <si>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</si>
  <si>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</si>
  <si>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</si>
  <si>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</si>
  <si>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</si>
  <si>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</si>
  <si>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</si>
  <si>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</si>
  <si>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</si>
  <si>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</si>
  <si>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</si>
  <si>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</si>
  <si>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</si>
  <si>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</si>
  <si>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</si>
  <si>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</si>
  <si>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</si>
  <si>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</si>
  <si>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</si>
  <si>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</si>
  <si>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</si>
  <si>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</si>
  <si>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</si>
  <si>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</si>
  <si>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t>
  </si>
  <si>
    <t>Exports, total</t>
  </si>
  <si>
    <t xml:space="preserve">     1. Russian Federation</t>
  </si>
  <si>
    <t xml:space="preserve">     6. Bangladesh</t>
  </si>
  <si>
    <t>Imports, total</t>
  </si>
  <si>
    <t>Direction of Trade</t>
  </si>
  <si>
    <t>a</t>
  </si>
  <si>
    <t>b</t>
  </si>
  <si>
    <t>c</t>
  </si>
  <si>
    <t>d</t>
  </si>
  <si>
    <t>e</t>
  </si>
  <si>
    <t>f</t>
  </si>
  <si>
    <t>g</t>
  </si>
  <si>
    <t>h</t>
  </si>
  <si>
    <t>i</t>
  </si>
  <si>
    <t>j</t>
  </si>
  <si>
    <t>k</t>
  </si>
  <si>
    <t>l</t>
  </si>
  <si>
    <t>m</t>
  </si>
  <si>
    <t xml:space="preserve">POPULATION </t>
  </si>
  <si>
    <t>SU-328</t>
  </si>
  <si>
    <t>Cent. Govt. - Current expenditure</t>
  </si>
  <si>
    <t>SU-331</t>
  </si>
  <si>
    <t>Cent. Govt. - Capital expenditure</t>
  </si>
  <si>
    <t>Capital account surplus/deficit</t>
  </si>
  <si>
    <t>SU-333</t>
  </si>
  <si>
    <t>Cent. Govt. - Capital account surplus/deficit</t>
  </si>
  <si>
    <t>SU-344</t>
  </si>
  <si>
    <t>Cent. Govt. Financing - Use of cash balances</t>
  </si>
  <si>
    <t>Tax revenue, as % of GDP</t>
  </si>
  <si>
    <t>SU-1878</t>
  </si>
  <si>
    <t>Sources:</t>
  </si>
  <si>
    <t xml:space="preserve">Population </t>
  </si>
  <si>
    <t>National Accounts</t>
  </si>
  <si>
    <t>Production Indexes</t>
  </si>
  <si>
    <t>Energy</t>
  </si>
  <si>
    <t>Natural Gas</t>
  </si>
  <si>
    <t>Price Indexes</t>
  </si>
  <si>
    <t>Money and Banking</t>
  </si>
  <si>
    <t>Government Finance</t>
  </si>
  <si>
    <t>External Trade</t>
  </si>
  <si>
    <t>Balance of Payments</t>
  </si>
  <si>
    <t>International Reserves</t>
  </si>
  <si>
    <t>Total Gross Official Reserves</t>
  </si>
  <si>
    <t>Reserve Position in the Fund and SDRs</t>
  </si>
  <si>
    <t>Exchange Rates</t>
  </si>
  <si>
    <t>External Indebtedness</t>
  </si>
  <si>
    <t>UZBEKISTAN</t>
  </si>
  <si>
    <t>Asian Development Bank (ADB)</t>
  </si>
  <si>
    <t>www.adb.org/statistics</t>
  </si>
  <si>
    <t>…</t>
  </si>
  <si>
    <t>At Current Prices</t>
  </si>
  <si>
    <t>GDP by industrial origin at current market prices</t>
  </si>
  <si>
    <t xml:space="preserve">     Construction</t>
  </si>
  <si>
    <t>GNI at current market prices</t>
  </si>
  <si>
    <t>Expenditure on GDP at current market prices</t>
  </si>
  <si>
    <t xml:space="preserve">     Gross fixed capital formation</t>
  </si>
  <si>
    <t>–</t>
  </si>
  <si>
    <t>At Constant Prices</t>
  </si>
  <si>
    <t>GDP by industrial origin at previous year's market prices</t>
  </si>
  <si>
    <t>Investment Financing at Current Prices</t>
  </si>
  <si>
    <t xml:space="preserve">     Net factor income from abroad</t>
  </si>
  <si>
    <t xml:space="preserve">Per capita GDP  </t>
  </si>
  <si>
    <t xml:space="preserve">Per capita GNI  </t>
  </si>
  <si>
    <t xml:space="preserve">     Nonfood</t>
  </si>
  <si>
    <t xml:space="preserve">     Demand deposits</t>
  </si>
  <si>
    <t xml:space="preserve">          Claims on government sector (net)</t>
  </si>
  <si>
    <t xml:space="preserve">          Claims on private sector</t>
  </si>
  <si>
    <t xml:space="preserve">          Claims on other financial institutions</t>
  </si>
  <si>
    <t xml:space="preserve">     Current revenue</t>
  </si>
  <si>
    <t xml:space="preserve">          Taxes</t>
  </si>
  <si>
    <t xml:space="preserve">          Nontaxes</t>
  </si>
  <si>
    <t xml:space="preserve">     Capital receipts</t>
  </si>
  <si>
    <t xml:space="preserve">     Current expenditure</t>
  </si>
  <si>
    <t xml:space="preserve">     Capital expenditure</t>
  </si>
  <si>
    <t xml:space="preserve">Overall budgetary surplus/deficit </t>
  </si>
  <si>
    <t xml:space="preserve">     Domestic borrowing</t>
  </si>
  <si>
    <t xml:space="preserve">     Foreign borrowing</t>
  </si>
  <si>
    <t xml:space="preserve">     Use of cash balances</t>
  </si>
  <si>
    <t xml:space="preserve">     Credit</t>
  </si>
  <si>
    <t xml:space="preserve">     Debit</t>
  </si>
  <si>
    <t xml:space="preserve">     Private</t>
  </si>
  <si>
    <t xml:space="preserve">     Official</t>
  </si>
  <si>
    <t>Portfolio investment</t>
  </si>
  <si>
    <t xml:space="preserve">     Long-term debt</t>
  </si>
  <si>
    <t xml:space="preserve">          Private nonguaranteed</t>
  </si>
  <si>
    <t xml:space="preserve">     Short-term debt</t>
  </si>
  <si>
    <t xml:space="preserve">     Principal repayments on long-term debt</t>
  </si>
  <si>
    <t>Refers to state budget excluding extrabudgetary and state target funds.</t>
  </si>
  <si>
    <t>Refers to net transfers.</t>
  </si>
  <si>
    <t>Refers to gross official reserves.</t>
  </si>
  <si>
    <t xml:space="preserve">          Mining</t>
  </si>
  <si>
    <t>SU-444</t>
  </si>
  <si>
    <t>Mining at current factor cost</t>
  </si>
  <si>
    <t xml:space="preserve">          Electricity, gas and water</t>
  </si>
  <si>
    <t>SU-446</t>
  </si>
  <si>
    <t>Electricity, gas, and water at current factor cost</t>
  </si>
  <si>
    <t>SU-603</t>
  </si>
  <si>
    <t>Government consumption expenditures, % of GDP</t>
  </si>
  <si>
    <t>SU-618</t>
  </si>
  <si>
    <t>Gross domestic capital formation, % of GDP</t>
  </si>
  <si>
    <t>SU-2015</t>
  </si>
  <si>
    <t>Statistical discrepancy, % of GDP</t>
  </si>
  <si>
    <t>SU-1229</t>
  </si>
  <si>
    <t>Imports Of Goods And Services, % of GDP</t>
  </si>
  <si>
    <t>SU-503</t>
  </si>
  <si>
    <t>Mining at constant prices</t>
  </si>
  <si>
    <t>SU-505</t>
  </si>
  <si>
    <t>Electricity, gas, and water at constant prices</t>
  </si>
  <si>
    <t>SU-498</t>
  </si>
  <si>
    <t>Net factor income from abroad at constant prices</t>
  </si>
  <si>
    <t>SU-497</t>
  </si>
  <si>
    <t>Gross national product at constant prices</t>
  </si>
  <si>
    <t>SU-408</t>
  </si>
  <si>
    <t>Net factor income from abroad at current prices</t>
  </si>
  <si>
    <t>SU-748</t>
  </si>
  <si>
    <t>Production Index:Mining</t>
  </si>
  <si>
    <t>SU-389</t>
  </si>
  <si>
    <t>Domestic claims: Claims on private sector</t>
  </si>
  <si>
    <t>SU-390</t>
  </si>
  <si>
    <t>Domestic claims: Claims on other financial corporations</t>
  </si>
  <si>
    <t>SU-3</t>
  </si>
  <si>
    <t>Trade Balance (M4)</t>
  </si>
  <si>
    <t>SU-8</t>
  </si>
  <si>
    <t>Other goods, services and income, credit (M4)</t>
  </si>
  <si>
    <t>SU-9</t>
  </si>
  <si>
    <t>Other goods, services and income, debit (M4)</t>
  </si>
  <si>
    <t>SU-12</t>
  </si>
  <si>
    <t>Unrequited private transfers, net (M4)</t>
  </si>
  <si>
    <t>SU-11</t>
  </si>
  <si>
    <t>Unrequited official transfers, net (M4)</t>
  </si>
  <si>
    <t>SU-15</t>
  </si>
  <si>
    <t>Portfolio investment, net (M4)</t>
  </si>
  <si>
    <t>SU-17</t>
  </si>
  <si>
    <t>Other long-term capital, net (M4)</t>
  </si>
  <si>
    <t>SU-24</t>
  </si>
  <si>
    <t>Allocation/Cancellation Of Sdr, Net (M4)</t>
  </si>
  <si>
    <r>
      <t xml:space="preserve">          Manufacturing</t>
    </r>
    <r>
      <rPr>
        <vertAlign val="superscript"/>
        <sz val="11"/>
        <color indexed="8"/>
        <rFont val="Calibri"/>
        <family val="2"/>
        <scheme val="minor"/>
      </rPr>
      <t>c</t>
    </r>
  </si>
  <si>
    <r>
      <t xml:space="preserve">          Others</t>
    </r>
    <r>
      <rPr>
        <vertAlign val="superscript"/>
        <sz val="11"/>
        <color indexed="8"/>
        <rFont val="Calibri"/>
        <family val="2"/>
        <scheme val="minor"/>
      </rPr>
      <t>d</t>
    </r>
  </si>
  <si>
    <t xml:space="preserve">     4. Kazakhstan</t>
  </si>
  <si>
    <t>SU-1245</t>
  </si>
  <si>
    <t>1. Gross domestic product</t>
  </si>
  <si>
    <t>billion soums</t>
  </si>
  <si>
    <t xml:space="preserve">Transport and communication </t>
  </si>
  <si>
    <t>Net taxes on products and export-import operations</t>
  </si>
  <si>
    <t>Main indicators</t>
  </si>
  <si>
    <t xml:space="preserve">of social and economic development of the Republic of Uzbekistan    </t>
  </si>
  <si>
    <t>Indicators</t>
  </si>
  <si>
    <t>As % of the previous year</t>
  </si>
  <si>
    <t>source: http://stat.uz/en/rows/</t>
  </si>
  <si>
    <t>agri</t>
  </si>
  <si>
    <t>industry (incl construction)</t>
  </si>
  <si>
    <t>services (excl taxes)</t>
  </si>
  <si>
    <t>growth</t>
  </si>
  <si>
    <t>jan</t>
  </si>
  <si>
    <t>Uzbekistan Sum, 2012</t>
  </si>
  <si>
    <t>feb</t>
  </si>
  <si>
    <t>per 1 US$ as of the end of month</t>
  </si>
  <si>
    <t>mar</t>
  </si>
  <si>
    <t>apr</t>
  </si>
  <si>
    <t>may</t>
  </si>
  <si>
    <t>jun</t>
  </si>
  <si>
    <t>jul</t>
  </si>
  <si>
    <t>aug</t>
  </si>
  <si>
    <t>sep</t>
  </si>
  <si>
    <t>oct</t>
  </si>
  <si>
    <t>nov</t>
  </si>
  <si>
    <t>dec</t>
  </si>
  <si>
    <t>http://www.cisstat.com/eng/index.htm</t>
  </si>
  <si>
    <t>Uzbek Sum, 2011</t>
  </si>
  <si>
    <t>Uzbek Sum, 2010</t>
  </si>
  <si>
    <t>diff</t>
  </si>
  <si>
    <t>Derived levels</t>
  </si>
  <si>
    <t>derived GDP</t>
  </si>
  <si>
    <t>average</t>
  </si>
  <si>
    <t>pubished</t>
  </si>
  <si>
    <t>services (incl taxes)</t>
  </si>
  <si>
    <t>industry (excl construction)</t>
  </si>
  <si>
    <t>industry</t>
  </si>
  <si>
    <t xml:space="preserve">services </t>
  </si>
  <si>
    <t>ind wo const-d</t>
  </si>
  <si>
    <t>ind w const-d</t>
  </si>
  <si>
    <t>svcs w tax-d</t>
  </si>
  <si>
    <t>svcs wo tax-d</t>
  </si>
  <si>
    <t>published</t>
  </si>
  <si>
    <t>difference: CS-KI</t>
  </si>
  <si>
    <t>Agriculture, hunting, forestry, fishing (ISIC A-B)</t>
  </si>
  <si>
    <t>Mining, Manufacturing, Utilities (ISIC C-E)</t>
  </si>
  <si>
    <t>Manufacturing (ISIC D)</t>
  </si>
  <si>
    <t>Construction (ISIC F)</t>
  </si>
  <si>
    <t>Wholesale, retail trade, restaurants and hotels (ISIC G-H)</t>
  </si>
  <si>
    <t>Transport, storage and communication (ISIC I)</t>
  </si>
  <si>
    <t>Other Activities (ISIC J-P)</t>
  </si>
  <si>
    <t>Total Value Added</t>
  </si>
  <si>
    <t>UNSD-bn sums</t>
  </si>
  <si>
    <t>tax-der</t>
  </si>
  <si>
    <t>difference: CS-UNSD</t>
  </si>
  <si>
    <t>chk</t>
  </si>
  <si>
    <t>no corresponding GDP by expenditure figures so keep</t>
  </si>
  <si>
    <t>file : doimiy aholi soni fr UZB SC website</t>
  </si>
  <si>
    <t>eop</t>
  </si>
  <si>
    <t>midyr</t>
  </si>
  <si>
    <t>reply</t>
  </si>
  <si>
    <t xml:space="preserve">Population ,000 </t>
  </si>
  <si>
    <t>Mn</t>
  </si>
  <si>
    <t>reply (mn)+NAS</t>
  </si>
  <si>
    <t>gr</t>
  </si>
  <si>
    <t>gr fr file</t>
  </si>
  <si>
    <t>gr computed</t>
  </si>
  <si>
    <t>UNSD, mn</t>
  </si>
  <si>
    <t>gr UNSD</t>
  </si>
  <si>
    <t>density</t>
  </si>
  <si>
    <t>unsd density</t>
  </si>
  <si>
    <t>Retail Prices, gasoline</t>
  </si>
  <si>
    <t>Month</t>
  </si>
  <si>
    <t>Jan</t>
  </si>
  <si>
    <t>Feb</t>
  </si>
  <si>
    <t>Mar</t>
  </si>
  <si>
    <t>Apr</t>
  </si>
  <si>
    <t>May</t>
  </si>
  <si>
    <t>Jun</t>
  </si>
  <si>
    <t>Jul</t>
  </si>
  <si>
    <t>Aug</t>
  </si>
  <si>
    <t>Sep</t>
  </si>
  <si>
    <t>Oct</t>
  </si>
  <si>
    <t>Nov</t>
  </si>
  <si>
    <t>Dec</t>
  </si>
  <si>
    <t>Uzbek Sum per US dollar</t>
  </si>
  <si>
    <t>1998,8</t>
  </si>
  <si>
    <t>2021,2</t>
  </si>
  <si>
    <t>2039,6</t>
  </si>
  <si>
    <t>2064,6</t>
  </si>
  <si>
    <t>2081,6</t>
  </si>
  <si>
    <t>2093,1</t>
  </si>
  <si>
    <t>2107,9</t>
  </si>
  <si>
    <t>2124,5</t>
  </si>
  <si>
    <t>2146,7</t>
  </si>
  <si>
    <t>2173,9</t>
  </si>
  <si>
    <t>2190,7</t>
  </si>
  <si>
    <t>2202,2</t>
  </si>
  <si>
    <t>Average</t>
  </si>
  <si>
    <t>EXCHANGE RATE</t>
  </si>
  <si>
    <t>Source CISSTAT (current data): http://www.cisstat.com/eng/frame_cis.htm</t>
  </si>
  <si>
    <t>SU-1261</t>
  </si>
  <si>
    <t>Central Government Expenditure By Function</t>
  </si>
  <si>
    <t>SU-351</t>
  </si>
  <si>
    <t>Central Government Expenditure - General public services</t>
  </si>
  <si>
    <t>SU-352</t>
  </si>
  <si>
    <t>Central Government Expenditure - Defence</t>
  </si>
  <si>
    <t>SU-353</t>
  </si>
  <si>
    <t>Central Government Expenditure - Education</t>
  </si>
  <si>
    <t>SU-354</t>
  </si>
  <si>
    <t>Central Government Expenditure - Health</t>
  </si>
  <si>
    <t>SU-355</t>
  </si>
  <si>
    <t>Central Government Expenditure - Social security and welfare</t>
  </si>
  <si>
    <t>SU-356</t>
  </si>
  <si>
    <t>Central Government Expenditure - Housing and community amenities</t>
  </si>
  <si>
    <t>SU-357</t>
  </si>
  <si>
    <t>Central Government Expenditure - Economic services</t>
  </si>
  <si>
    <t>SU-358</t>
  </si>
  <si>
    <t>Central Government Expenditure - Agriculture</t>
  </si>
  <si>
    <t>SU-359</t>
  </si>
  <si>
    <t>Central Government Expenditure - Industry</t>
  </si>
  <si>
    <t>SU-360</t>
  </si>
  <si>
    <t>Central Government Expenditure - Electricity, gas, and water</t>
  </si>
  <si>
    <t>SU-361</t>
  </si>
  <si>
    <t>Central Government Expenditure - Transport and communications</t>
  </si>
  <si>
    <t>SU-362</t>
  </si>
  <si>
    <t>Central Government Expenditure - Other economic services</t>
  </si>
  <si>
    <t>SU-363</t>
  </si>
  <si>
    <t>Central Government Expenditure - Other services</t>
  </si>
  <si>
    <t>Central Government Expenditure - Other expenditure</t>
  </si>
  <si>
    <t>SU-1811</t>
  </si>
  <si>
    <t>SU-366</t>
  </si>
  <si>
    <t>Expenditure, total (% of GDP)</t>
  </si>
  <si>
    <t>Expenditure on health (% of GDP)</t>
  </si>
  <si>
    <t>SU-2816</t>
  </si>
  <si>
    <t>Expenditure on education (% of GDP)</t>
  </si>
  <si>
    <t>SU-2817</t>
  </si>
  <si>
    <t>Expenditure on social security (% of GDP)</t>
  </si>
  <si>
    <t>SU-3373</t>
  </si>
  <si>
    <t>POPULATION</t>
  </si>
  <si>
    <t>2000й.</t>
  </si>
  <si>
    <t>2001й.</t>
  </si>
  <si>
    <t>2002й.</t>
  </si>
  <si>
    <t>2003й.</t>
  </si>
  <si>
    <t>2004й.</t>
  </si>
  <si>
    <t>2005й.</t>
  </si>
  <si>
    <t>2006й.</t>
  </si>
  <si>
    <t>2007й.</t>
  </si>
  <si>
    <t>2008й.</t>
  </si>
  <si>
    <t>2009й.</t>
  </si>
  <si>
    <t>2010й.</t>
  </si>
  <si>
    <t>2011й.*</t>
  </si>
  <si>
    <t>2012й.</t>
  </si>
  <si>
    <t>2013й.</t>
  </si>
  <si>
    <t>2014й.</t>
  </si>
  <si>
    <t>Resident population</t>
  </si>
  <si>
    <t>at 1st January, thousand persons</t>
  </si>
  <si>
    <t>Source: http://www.cisstat.com/eng/frame_cis.htm</t>
  </si>
  <si>
    <t>Midyear population</t>
  </si>
  <si>
    <t>Non-food price index, country (% change)</t>
  </si>
  <si>
    <t>SU-1250</t>
  </si>
  <si>
    <t>Change in inventories (% of GDP)</t>
  </si>
  <si>
    <t>SU-3374</t>
  </si>
  <si>
    <r>
      <t xml:space="preserve">Urban population   </t>
    </r>
    <r>
      <rPr>
        <i/>
        <sz val="10"/>
        <color indexed="8"/>
        <rFont val="Arial"/>
        <family val="2"/>
      </rPr>
      <t>percent of total population</t>
    </r>
  </si>
  <si>
    <r>
      <t xml:space="preserve">Population density   </t>
    </r>
    <r>
      <rPr>
        <i/>
        <sz val="10"/>
        <color indexed="8"/>
        <rFont val="Arial"/>
        <family val="2"/>
      </rPr>
      <t>persons per square kilometer</t>
    </r>
  </si>
  <si>
    <r>
      <t xml:space="preserve">Agriculture   </t>
    </r>
    <r>
      <rPr>
        <i/>
        <sz val="10"/>
        <color indexed="8"/>
        <rFont val="Arial"/>
        <family val="2"/>
      </rPr>
      <t>2004</t>
    </r>
    <r>
      <rPr>
        <sz val="10"/>
        <color indexed="8"/>
        <rFont val="Arial"/>
        <family val="2"/>
      </rPr>
      <t>–</t>
    </r>
    <r>
      <rPr>
        <i/>
        <sz val="10"/>
        <color indexed="8"/>
        <rFont val="Arial"/>
        <family val="2"/>
      </rPr>
      <t>2006 = 100</t>
    </r>
  </si>
  <si>
    <r>
      <t xml:space="preserve">     Interest   </t>
    </r>
    <r>
      <rPr>
        <i/>
        <sz val="10"/>
        <color indexed="8"/>
        <rFont val="Arial"/>
        <family val="2"/>
      </rPr>
      <t>percent per annum</t>
    </r>
  </si>
  <si>
    <r>
      <t xml:space="preserve">     Maturity   </t>
    </r>
    <r>
      <rPr>
        <i/>
        <sz val="10"/>
        <color indexed="8"/>
        <rFont val="Arial"/>
        <family val="2"/>
      </rPr>
      <t>years</t>
    </r>
  </si>
  <si>
    <r>
      <t xml:space="preserve">     Grace period   </t>
    </r>
    <r>
      <rPr>
        <i/>
        <sz val="10"/>
        <color indexed="8"/>
        <rFont val="Arial"/>
        <family val="2"/>
      </rPr>
      <t>years</t>
    </r>
  </si>
  <si>
    <r>
      <t xml:space="preserve">     Grant element   </t>
    </r>
    <r>
      <rPr>
        <i/>
        <sz val="10"/>
        <color indexed="8"/>
        <rFont val="Arial"/>
        <family val="2"/>
      </rPr>
      <t>percent</t>
    </r>
  </si>
  <si>
    <r>
      <t xml:space="preserve">Debt service    </t>
    </r>
    <r>
      <rPr>
        <i/>
        <sz val="10"/>
        <color indexed="8"/>
        <rFont val="Arial"/>
        <family val="2"/>
      </rPr>
      <t>million US dollars; transactions during the year</t>
    </r>
  </si>
  <si>
    <t>Short-term debt, total (% of total debt)</t>
  </si>
  <si>
    <t>SU-13</t>
  </si>
  <si>
    <t>Capital account balance (M4)</t>
  </si>
  <si>
    <t>n</t>
  </si>
  <si>
    <t>o</t>
  </si>
  <si>
    <t>p</t>
  </si>
  <si>
    <t>Financial account (M4)</t>
  </si>
  <si>
    <t>SU-2721</t>
  </si>
  <si>
    <t>Financial account</t>
  </si>
  <si>
    <t>Other investment (M4)</t>
  </si>
  <si>
    <t>SU-2550</t>
  </si>
  <si>
    <t xml:space="preserve">     Reserve position in the IMF</t>
  </si>
  <si>
    <r>
      <t xml:space="preserve">EXTERNAL INDEBTEDNESS  </t>
    </r>
    <r>
      <rPr>
        <b/>
        <i/>
        <sz val="10"/>
        <color indexed="8"/>
        <rFont val="Arial"/>
        <family val="2"/>
      </rPr>
      <t xml:space="preserve"> </t>
    </r>
    <r>
      <rPr>
        <i/>
        <sz val="10"/>
        <color indexed="8"/>
        <rFont val="Arial"/>
        <family val="2"/>
      </rPr>
      <t>million US dollars; as of end of year</t>
    </r>
  </si>
  <si>
    <t>General public services</t>
  </si>
  <si>
    <t>Defense</t>
  </si>
  <si>
    <t>Public order and safety</t>
  </si>
  <si>
    <t>Economic affairs</t>
  </si>
  <si>
    <t>Environmental protection</t>
  </si>
  <si>
    <t>Housing and community amenities</t>
  </si>
  <si>
    <t>Health</t>
  </si>
  <si>
    <t>Recreation, culture and religion</t>
  </si>
  <si>
    <t>Education</t>
  </si>
  <si>
    <t>Social protection</t>
  </si>
  <si>
    <t>Final consumption expenditure</t>
  </si>
  <si>
    <t>Change in inventories</t>
  </si>
  <si>
    <t>Unemployment rate   percent</t>
  </si>
  <si>
    <t>SU-948</t>
  </si>
  <si>
    <t>Employed, Mining and quarrying</t>
  </si>
  <si>
    <t>SU-947</t>
  </si>
  <si>
    <t>Employed, Manufacturing</t>
  </si>
  <si>
    <t>SU-3476</t>
  </si>
  <si>
    <t>Employed, Electricity, gas, steam, and air Conditioning Supply; water supply, sewerage, waste management, remediation activities</t>
  </si>
  <si>
    <t>SU-3477</t>
  </si>
  <si>
    <t>Employed, Construction</t>
  </si>
  <si>
    <t>SU-3478</t>
  </si>
  <si>
    <t>Employed, Wholesale and retail trade; repair of motor vehicles and motorcycles</t>
  </si>
  <si>
    <t>SU-3479</t>
  </si>
  <si>
    <t>Employed, Accommodation and food service activities</t>
  </si>
  <si>
    <t>SU-3480</t>
  </si>
  <si>
    <t>Employed, Transport and storage</t>
  </si>
  <si>
    <t>SU-3481</t>
  </si>
  <si>
    <t>Employed, Information and communication</t>
  </si>
  <si>
    <t>SU-3482</t>
  </si>
  <si>
    <t>Employed, Finance and insurance activities</t>
  </si>
  <si>
    <t>SU-3483</t>
  </si>
  <si>
    <t>Employed, Real estate activities</t>
  </si>
  <si>
    <t>SU-949</t>
  </si>
  <si>
    <t>Employed, Other sectors/services</t>
  </si>
  <si>
    <t xml:space="preserve">     Mining and quarrying</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</si>
  <si>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</si>
  <si>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</si>
  <si>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</si>
  <si>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</si>
  <si>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</si>
  <si>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</si>
  <si>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Agriculture, forestry, and fishing</t>
  </si>
  <si>
    <t>SU-3493</t>
  </si>
  <si>
    <t>Water supply; sewerage, waste management and remediation activities at current factor cost</t>
  </si>
  <si>
    <t>SU-4238</t>
  </si>
  <si>
    <t>Accommodation and food service activities (Hotels and restaurants) at current factor cost</t>
  </si>
  <si>
    <t>SU-4243</t>
  </si>
  <si>
    <t>Information and communication at current factor cost</t>
  </si>
  <si>
    <t>SU-451</t>
  </si>
  <si>
    <t>Financial and insurance activities at current factor cost</t>
  </si>
  <si>
    <t>SU-4252</t>
  </si>
  <si>
    <t>Real estate activities at current factor cost</t>
  </si>
  <si>
    <t>SU-4253</t>
  </si>
  <si>
    <t>Professional, scientific and technical activities at current factor cost</t>
  </si>
  <si>
    <t>SU-4254</t>
  </si>
  <si>
    <t>Administrative and support service activities at current factor cost</t>
  </si>
  <si>
    <t xml:space="preserve">     Administrative and support service activities</t>
  </si>
  <si>
    <t xml:space="preserve">     Professional, scientific, and technical activities</t>
  </si>
  <si>
    <t>SU-4272</t>
  </si>
  <si>
    <t>Education at current  factor cost</t>
  </si>
  <si>
    <t>SU-4273</t>
  </si>
  <si>
    <t>Health and social work at current  factor cost</t>
  </si>
  <si>
    <t>SU-4274</t>
  </si>
  <si>
    <t>Arts, entertainment, and recreation activities at current  factor cost</t>
  </si>
  <si>
    <t>SU-4287</t>
  </si>
  <si>
    <t>Activities of households as employers; undifferentiated goods - and services - producing activities of households for own use at current prices</t>
  </si>
  <si>
    <t>SU-4288</t>
  </si>
  <si>
    <t>Activities of extra-territorial organizations and bodies at current prices</t>
  </si>
  <si>
    <t xml:space="preserve">     Education</t>
  </si>
  <si>
    <t xml:space="preserve">     Health and social work</t>
  </si>
  <si>
    <t xml:space="preserve">     Arts, entertainment, and recreation activities</t>
  </si>
  <si>
    <t xml:space="preserve">     Other service activities</t>
  </si>
  <si>
    <t>SU-3495</t>
  </si>
  <si>
    <t>Gross value added at current basic prices</t>
  </si>
  <si>
    <t>Gross value added at basic prices</t>
  </si>
  <si>
    <t>SU-2734</t>
  </si>
  <si>
    <t>Final consumption expenditure at current market prices</t>
  </si>
  <si>
    <t>SU-3484</t>
  </si>
  <si>
    <t>NPISHs final consumption at current prices</t>
  </si>
  <si>
    <t xml:space="preserve">     NPISHs final consumption </t>
  </si>
  <si>
    <t xml:space="preserve">     Household final consumption</t>
  </si>
  <si>
    <t xml:space="preserve">     Government final consumption</t>
  </si>
  <si>
    <t>Gross capital formation</t>
  </si>
  <si>
    <t>SU-431</t>
  </si>
  <si>
    <t>Gross domestic capital formation at current prices</t>
  </si>
  <si>
    <t>SU-2227</t>
  </si>
  <si>
    <t>GFCF, Public at current prices</t>
  </si>
  <si>
    <t>SU-3486</t>
  </si>
  <si>
    <t>GFCF, Private at current prices</t>
  </si>
  <si>
    <t>SU-433</t>
  </si>
  <si>
    <t>Change in inventories at current prices</t>
  </si>
  <si>
    <t>SU-3487</t>
  </si>
  <si>
    <t>Acquisition less disposals of valuables at current prices</t>
  </si>
  <si>
    <t>SU-3488</t>
  </si>
  <si>
    <t>Export of goods at current prices</t>
  </si>
  <si>
    <t>SU-3489</t>
  </si>
  <si>
    <t>Export of services at current prices</t>
  </si>
  <si>
    <t>SU-3491</t>
  </si>
  <si>
    <t>Imports of goods at current prices</t>
  </si>
  <si>
    <t>SU-3490</t>
  </si>
  <si>
    <t>Imports of services at current prices</t>
  </si>
  <si>
    <t>Footnotes:</t>
  </si>
  <si>
    <t>SU-530</t>
  </si>
  <si>
    <t>Mining and quarrying at constant factor cost</t>
  </si>
  <si>
    <t>SU-532</t>
  </si>
  <si>
    <t>Electricity, gas, steam and air conditioning supply at constant factor cost</t>
  </si>
  <si>
    <t>SU-4299</t>
  </si>
  <si>
    <t>Water supply; sewerage, waste management and remediation activities at constant factor cost</t>
  </si>
  <si>
    <t>SU-4302</t>
  </si>
  <si>
    <t>Accommodation and food service activities (Hotels and restaurants) at constant factor cost</t>
  </si>
  <si>
    <t>SU-4305</t>
  </si>
  <si>
    <t>Information and communication at constant factor cost</t>
  </si>
  <si>
    <t>SU-4314</t>
  </si>
  <si>
    <t>Real estate activities at constant factor cost</t>
  </si>
  <si>
    <t>SU-4315</t>
  </si>
  <si>
    <t>Professional, scientific and technical activities at constant factor cost</t>
  </si>
  <si>
    <t>SU-4316</t>
  </si>
  <si>
    <t>Administrative and support service activities at constant factor cost</t>
  </si>
  <si>
    <t>SU-4334</t>
  </si>
  <si>
    <t>Education, health and social work, other community, social and personal services at constant factor cost</t>
  </si>
  <si>
    <t>SU-4335</t>
  </si>
  <si>
    <t>Education at constant factor cost</t>
  </si>
  <si>
    <t>SU-4336</t>
  </si>
  <si>
    <t>Health and social work at constant factor cost</t>
  </si>
  <si>
    <t>SU-4337</t>
  </si>
  <si>
    <t>Arts, entertainment, and recreation activities at constant factor cost</t>
  </si>
  <si>
    <t>SU-539</t>
  </si>
  <si>
    <t>Other service activities at constant factor cost</t>
  </si>
  <si>
    <t>SU-4351</t>
  </si>
  <si>
    <t>Activities of households as employers; undifferentiated goods - and services - producing activities of households for own use at constant prices</t>
  </si>
  <si>
    <t>SU-4352</t>
  </si>
  <si>
    <t>Activities of extra-territorial organizations and bodies at constant prices</t>
  </si>
  <si>
    <t>GNI at constant market prices</t>
  </si>
  <si>
    <t xml:space="preserve">          Public</t>
  </si>
  <si>
    <t xml:space="preserve">          Private</t>
  </si>
  <si>
    <t xml:space="preserve">     Changes in inventories</t>
  </si>
  <si>
    <t xml:space="preserve">     Exports of goods</t>
  </si>
  <si>
    <t xml:space="preserve">     Exports of services</t>
  </si>
  <si>
    <t xml:space="preserve">     Imports of goods</t>
  </si>
  <si>
    <t xml:space="preserve">     Imports of services</t>
  </si>
  <si>
    <t xml:space="preserve">     5. Turkey</t>
  </si>
  <si>
    <t>SU-350</t>
  </si>
  <si>
    <t>Central Government Expenditure - Total by function</t>
  </si>
  <si>
    <t>SU-4369</t>
  </si>
  <si>
    <t>Central Government Expenditure - Environmental protection</t>
  </si>
  <si>
    <t>SU-2018</t>
  </si>
  <si>
    <t>Central Government Expenditure - Recreation and culture</t>
  </si>
  <si>
    <t>SU-2026</t>
  </si>
  <si>
    <t>Central Government Expenditure - Public order and safety</t>
  </si>
  <si>
    <t>Expenditure by Function, Central Government</t>
  </si>
  <si>
    <t>q</t>
  </si>
  <si>
    <t>r</t>
  </si>
  <si>
    <r>
      <t xml:space="preserve">Total population   </t>
    </r>
    <r>
      <rPr>
        <i/>
        <sz val="10"/>
        <color indexed="8"/>
        <rFont val="Arial"/>
        <family val="2"/>
      </rPr>
      <t>million; as of 1 July</t>
    </r>
  </si>
  <si>
    <r>
      <t xml:space="preserve">Population   </t>
    </r>
    <r>
      <rPr>
        <i/>
        <sz val="10"/>
        <color indexed="8"/>
        <rFont val="Arial"/>
        <family val="2"/>
      </rPr>
      <t>annual change,</t>
    </r>
    <r>
      <rPr>
        <sz val="10"/>
        <color indexed="8"/>
        <rFont val="Arial"/>
        <family val="2"/>
      </rPr>
      <t xml:space="preserve"> </t>
    </r>
    <r>
      <rPr>
        <i/>
        <sz val="10"/>
        <color indexed="8"/>
        <rFont val="Arial"/>
        <family val="2"/>
      </rPr>
      <t>percent</t>
    </r>
  </si>
  <si>
    <r>
      <t xml:space="preserve">     Agriculture, forestry, and fishing</t>
    </r>
    <r>
      <rPr>
        <vertAlign val="superscript"/>
        <sz val="10"/>
        <color indexed="8"/>
        <rFont val="Arial"/>
        <family val="2"/>
      </rPr>
      <t>b</t>
    </r>
  </si>
  <si>
    <r>
      <t>Unemployed</t>
    </r>
    <r>
      <rPr>
        <vertAlign val="superscript"/>
        <sz val="10"/>
        <color indexed="8"/>
        <rFont val="Arial"/>
        <family val="2"/>
      </rPr>
      <t>e</t>
    </r>
  </si>
  <si>
    <r>
      <t xml:space="preserve">At Current Market Prices   </t>
    </r>
    <r>
      <rPr>
        <i/>
        <sz val="10"/>
        <color indexed="8"/>
        <rFont val="Arial"/>
        <family val="2"/>
      </rPr>
      <t>sum</t>
    </r>
  </si>
  <si>
    <r>
      <t xml:space="preserve">PRODUCTION INDEXES   </t>
    </r>
    <r>
      <rPr>
        <i/>
        <sz val="10"/>
        <color indexed="8"/>
        <rFont val="Arial"/>
        <family val="2"/>
      </rPr>
      <t>period averages</t>
    </r>
  </si>
  <si>
    <r>
      <t xml:space="preserve">Mining   </t>
    </r>
    <r>
      <rPr>
        <i/>
        <sz val="10"/>
        <color indexed="8"/>
        <rFont val="Arial"/>
        <family val="2"/>
      </rPr>
      <t>previous year = 100</t>
    </r>
  </si>
  <si>
    <r>
      <t xml:space="preserve">Manufacturing   </t>
    </r>
    <r>
      <rPr>
        <i/>
        <sz val="10"/>
        <color indexed="8"/>
        <rFont val="Arial"/>
        <family val="2"/>
      </rPr>
      <t>previous year = 100</t>
    </r>
  </si>
  <si>
    <r>
      <t xml:space="preserve">ENERGY  </t>
    </r>
    <r>
      <rPr>
        <b/>
        <i/>
        <sz val="10"/>
        <color indexed="8"/>
        <rFont val="Arial"/>
        <family val="2"/>
      </rPr>
      <t xml:space="preserve">  </t>
    </r>
    <r>
      <rPr>
        <i/>
        <sz val="10"/>
        <color indexed="8"/>
        <rFont val="Arial"/>
        <family val="2"/>
      </rPr>
      <t>annual values</t>
    </r>
  </si>
  <si>
    <r>
      <t xml:space="preserve">Natural gas   </t>
    </r>
    <r>
      <rPr>
        <i/>
        <sz val="10"/>
        <color indexed="8"/>
        <rFont val="Arial"/>
        <family val="2"/>
      </rPr>
      <t>billion cubic meters</t>
    </r>
  </si>
  <si>
    <r>
      <t xml:space="preserve">Electricity   </t>
    </r>
    <r>
      <rPr>
        <i/>
        <sz val="10"/>
        <color indexed="8"/>
        <rFont val="Arial"/>
        <family val="2"/>
      </rPr>
      <t>million kilowatt-hours</t>
    </r>
  </si>
  <si>
    <r>
      <t>Retail prices</t>
    </r>
    <r>
      <rPr>
        <i/>
        <sz val="10"/>
        <color indexed="8"/>
        <rFont val="Arial"/>
        <family val="2"/>
      </rPr>
      <t xml:space="preserve">   sums per liter</t>
    </r>
  </si>
  <si>
    <r>
      <t xml:space="preserve">PRICE INDEXES   </t>
    </r>
    <r>
      <rPr>
        <i/>
        <sz val="10"/>
        <color indexed="8"/>
        <rFont val="Arial"/>
        <family val="2"/>
      </rPr>
      <t>previous year = 100; period averages</t>
    </r>
  </si>
  <si>
    <r>
      <t xml:space="preserve">EXTERNAL TRADE   </t>
    </r>
    <r>
      <rPr>
        <i/>
        <sz val="10"/>
        <color indexed="8"/>
        <rFont val="Arial"/>
        <family val="2"/>
      </rPr>
      <t>million US dollars; calendar year</t>
    </r>
  </si>
  <si>
    <r>
      <t>INTERNATIONAL RESERVES</t>
    </r>
    <r>
      <rPr>
        <b/>
        <i/>
        <sz val="10"/>
        <color indexed="8"/>
        <rFont val="Arial"/>
        <family val="2"/>
      </rPr>
      <t xml:space="preserve">   </t>
    </r>
    <r>
      <rPr>
        <i/>
        <sz val="10"/>
        <color indexed="8"/>
        <rFont val="Arial"/>
        <family val="2"/>
      </rPr>
      <t>million US dollars; as of end of period</t>
    </r>
  </si>
  <si>
    <t xml:space="preserve">     8. Ukraine</t>
  </si>
  <si>
    <t xml:space="preserve">     Activities of extraterritorial organizations and bodies</t>
  </si>
  <si>
    <t>GDP by industrial origin at basic prices</t>
  </si>
  <si>
    <t>SU-456</t>
  </si>
  <si>
    <t>Gross domestic product at current basic prices</t>
  </si>
  <si>
    <t>SU-415</t>
  </si>
  <si>
    <t>Gross domestic product at current prices</t>
  </si>
  <si>
    <t>SU-542</t>
  </si>
  <si>
    <t>Gross domestic product at constant basic prices</t>
  </si>
  <si>
    <t>SU-499</t>
  </si>
  <si>
    <t>Gross domestic product at constant prices</t>
  </si>
  <si>
    <t>SU-438</t>
  </si>
  <si>
    <t>Gross domestic product at current factor cost</t>
  </si>
  <si>
    <t>GDP by industrial origin at previous year's basic prices</t>
  </si>
  <si>
    <t xml:space="preserve">     Water supply; sewerage, waste management, and remediation activities</t>
  </si>
  <si>
    <t>Includes nonprofit institutions serving households.</t>
  </si>
  <si>
    <r>
      <t xml:space="preserve">     Public administration</t>
    </r>
    <r>
      <rPr>
        <vertAlign val="superscript"/>
        <sz val="10"/>
        <color indexed="8"/>
        <rFont val="Arial"/>
        <family val="2"/>
      </rPr>
      <t>f</t>
    </r>
  </si>
  <si>
    <t xml:space="preserve">     Other items</t>
  </si>
  <si>
    <r>
      <rPr>
        <b/>
        <sz val="10"/>
        <color indexed="8"/>
        <rFont val="Arial"/>
        <family val="2"/>
      </rPr>
      <t>LABOR FORCE</t>
    </r>
    <r>
      <rPr>
        <vertAlign val="superscript"/>
        <sz val="10"/>
        <color indexed="8"/>
        <rFont val="Arial"/>
        <family val="2"/>
      </rPr>
      <t>a</t>
    </r>
    <r>
      <rPr>
        <sz val="10"/>
        <color indexed="8"/>
        <rFont val="Arial"/>
        <family val="2"/>
      </rPr>
      <t xml:space="preserve">  </t>
    </r>
    <r>
      <rPr>
        <i/>
        <sz val="10"/>
        <color indexed="8"/>
        <rFont val="Arial"/>
        <family val="2"/>
      </rPr>
      <t>thousand; calendar year</t>
    </r>
  </si>
  <si>
    <r>
      <t xml:space="preserve">Labor force  </t>
    </r>
    <r>
      <rPr>
        <i/>
        <sz val="10"/>
        <color indexed="8"/>
        <rFont val="Arial"/>
        <family val="2"/>
      </rPr>
      <t>annual change, percent</t>
    </r>
  </si>
  <si>
    <t xml:space="preserve">     Electricity, gas, steam, and air-conditioning supply</t>
  </si>
  <si>
    <r>
      <rPr>
        <b/>
        <i/>
        <sz val="10"/>
        <color indexed="8"/>
        <rFont val="Arial"/>
        <family val="2"/>
      </rPr>
      <t>Structure of Output</t>
    </r>
    <r>
      <rPr>
        <sz val="10"/>
        <color indexed="8"/>
        <rFont val="Arial"/>
        <family val="2"/>
      </rPr>
      <t xml:space="preserve">   </t>
    </r>
    <r>
      <rPr>
        <i/>
        <sz val="10"/>
        <color indexed="8"/>
        <rFont val="Arial"/>
        <family val="2"/>
      </rPr>
      <t>percent of GDP at basic prices</t>
    </r>
  </si>
  <si>
    <t xml:space="preserve">     Change in inventories</t>
  </si>
  <si>
    <t xml:space="preserve">     Acquisition less disposals of valuables</t>
  </si>
  <si>
    <r>
      <rPr>
        <b/>
        <i/>
        <sz val="10"/>
        <color indexed="8"/>
        <rFont val="Arial"/>
        <family val="2"/>
      </rPr>
      <t xml:space="preserve">Structure of Demand </t>
    </r>
    <r>
      <rPr>
        <sz val="10"/>
        <color indexed="8"/>
        <rFont val="Arial"/>
        <family val="2"/>
      </rPr>
      <t xml:space="preserve">  </t>
    </r>
    <r>
      <rPr>
        <i/>
        <sz val="10"/>
        <color indexed="8"/>
        <rFont val="Arial"/>
        <family val="2"/>
      </rPr>
      <t>percent of GDP at current market prices</t>
    </r>
  </si>
  <si>
    <r>
      <rPr>
        <b/>
        <i/>
        <sz val="10"/>
        <color indexed="8"/>
        <rFont val="Arial"/>
        <family val="2"/>
      </rPr>
      <t>Savings and Investment</t>
    </r>
    <r>
      <rPr>
        <sz val="10"/>
        <color indexed="8"/>
        <rFont val="Arial"/>
        <family val="2"/>
      </rPr>
      <t xml:space="preserve">   </t>
    </r>
    <r>
      <rPr>
        <i/>
        <sz val="10"/>
        <color indexed="8"/>
        <rFont val="Arial"/>
        <family val="2"/>
      </rPr>
      <t>percent of GDP at current market prices</t>
    </r>
  </si>
  <si>
    <t>Consumer price index</t>
  </si>
  <si>
    <t>Food price index</t>
  </si>
  <si>
    <t>Nonfood price index</t>
  </si>
  <si>
    <t>Producer price index</t>
  </si>
  <si>
    <r>
      <rPr>
        <b/>
        <i/>
        <sz val="10"/>
        <color indexed="8"/>
        <rFont val="Arial"/>
        <family val="2"/>
      </rPr>
      <t xml:space="preserve">External Trade </t>
    </r>
    <r>
      <rPr>
        <sz val="10"/>
        <color indexed="8"/>
        <rFont val="Arial"/>
        <family val="2"/>
      </rPr>
      <t xml:space="preserve">  </t>
    </r>
    <r>
      <rPr>
        <i/>
        <sz val="10"/>
        <color indexed="8"/>
        <rFont val="Arial"/>
        <family val="2"/>
      </rPr>
      <t>annual change, percent</t>
    </r>
  </si>
  <si>
    <r>
      <t xml:space="preserve">External debt   </t>
    </r>
    <r>
      <rPr>
        <i/>
        <sz val="10"/>
        <color indexed="8"/>
        <rFont val="Arial"/>
        <family val="2"/>
      </rPr>
      <t xml:space="preserve"> percent of GNI</t>
    </r>
  </si>
  <si>
    <r>
      <t xml:space="preserve">Total long-term debt   </t>
    </r>
    <r>
      <rPr>
        <i/>
        <sz val="10"/>
        <color indexed="8"/>
        <rFont val="Arial"/>
        <family val="2"/>
      </rPr>
      <t xml:space="preserve"> percent of total debt</t>
    </r>
  </si>
  <si>
    <r>
      <t xml:space="preserve">Short-term debt   </t>
    </r>
    <r>
      <rPr>
        <i/>
        <sz val="10"/>
        <color indexed="8"/>
        <rFont val="Arial"/>
        <family val="2"/>
      </rPr>
      <t xml:space="preserve"> percent of total debt</t>
    </r>
  </si>
  <si>
    <r>
      <t xml:space="preserve">Debt service   </t>
    </r>
    <r>
      <rPr>
        <i/>
        <sz val="10"/>
        <color indexed="8"/>
        <rFont val="Arial"/>
        <family val="2"/>
      </rPr>
      <t xml:space="preserve"> percent of exports of goods and services</t>
    </r>
  </si>
  <si>
    <t>Key Indicators for Asia and the Pacific 2018</t>
  </si>
  <si>
    <t xml:space="preserve">     Electricity, gas, steam, and air-conditioning supply; water supply;  sewerage, waste management, and remediation activities</t>
  </si>
  <si>
    <t xml:space="preserve">     Activities of households as employers; undifferentiated goods and services-producing activities of households for own use</t>
  </si>
  <si>
    <r>
      <t xml:space="preserve">     Mining and quarrying</t>
    </r>
    <r>
      <rPr>
        <vertAlign val="superscript"/>
        <sz val="10"/>
        <color indexed="8"/>
        <rFont val="Arial"/>
        <family val="2"/>
      </rPr>
      <t>c</t>
    </r>
  </si>
  <si>
    <r>
      <t xml:space="preserve">     Manufacturing</t>
    </r>
    <r>
      <rPr>
        <vertAlign val="superscript"/>
        <sz val="10"/>
        <color indexed="8"/>
        <rFont val="Arial"/>
        <family val="2"/>
      </rPr>
      <t>c</t>
    </r>
  </si>
  <si>
    <r>
      <t xml:space="preserve">     Other services</t>
    </r>
    <r>
      <rPr>
        <vertAlign val="superscript"/>
        <sz val="10"/>
        <color indexed="8"/>
        <rFont val="Arial"/>
        <family val="2"/>
      </rPr>
      <t>d</t>
    </r>
  </si>
  <si>
    <r>
      <rPr>
        <b/>
        <sz val="10"/>
        <color indexed="8"/>
        <rFont val="Arial"/>
        <family val="2"/>
      </rPr>
      <t>NATIONAL ACCOUNTS</t>
    </r>
    <r>
      <rPr>
        <sz val="10"/>
        <color indexed="8"/>
        <rFont val="Arial"/>
        <family val="2"/>
      </rPr>
      <t xml:space="preserve">  </t>
    </r>
    <r>
      <rPr>
        <i/>
        <sz val="10"/>
        <color indexed="8"/>
        <rFont val="Arial"/>
        <family val="2"/>
      </rPr>
      <t>billion sum; calendar year</t>
    </r>
  </si>
  <si>
    <r>
      <t>Household consumption</t>
    </r>
    <r>
      <rPr>
        <vertAlign val="superscript"/>
        <sz val="10"/>
        <color indexed="8"/>
        <rFont val="Arial"/>
        <family val="2"/>
      </rPr>
      <t>g</t>
    </r>
  </si>
  <si>
    <r>
      <t xml:space="preserve">     Net current transfers from abroad</t>
    </r>
    <r>
      <rPr>
        <vertAlign val="superscript"/>
        <sz val="10"/>
        <color indexed="8"/>
        <rFont val="Arial"/>
        <family val="2"/>
      </rPr>
      <t>h</t>
    </r>
  </si>
  <si>
    <r>
      <rPr>
        <b/>
        <i/>
        <sz val="10"/>
        <color indexed="8"/>
        <rFont val="Arial"/>
        <family val="2"/>
      </rPr>
      <t>Money Supply (M2)</t>
    </r>
    <r>
      <rPr>
        <sz val="10"/>
        <color indexed="8"/>
        <rFont val="Arial"/>
        <family val="2"/>
      </rPr>
      <t xml:space="preserve">   </t>
    </r>
    <r>
      <rPr>
        <i/>
        <sz val="10"/>
        <color indexed="8"/>
        <rFont val="Arial"/>
        <family val="2"/>
      </rPr>
      <t>annual change, percent</t>
    </r>
  </si>
  <si>
    <t>SU-635</t>
  </si>
  <si>
    <t>Producers price index, country</t>
  </si>
  <si>
    <t>SU-631</t>
  </si>
  <si>
    <t>Consumer price index, country, food</t>
  </si>
  <si>
    <t>Consumer price index, country, food, food and non-alcoholic beverages</t>
  </si>
  <si>
    <t>SU-4411</t>
  </si>
  <si>
    <t>Consumer price index, country, food, alcoholic beverages, tobacco and narcotics</t>
  </si>
  <si>
    <t>SU-4412</t>
  </si>
  <si>
    <t>SU-632</t>
  </si>
  <si>
    <t>Consumer price index, country, non-food</t>
  </si>
  <si>
    <t>Consumer price index, country, non-food, clothing and footwear</t>
  </si>
  <si>
    <t>SU-4413</t>
  </si>
  <si>
    <t>Consumer price index, country, non-food, housing, water, electricity, gas and other fuels</t>
  </si>
  <si>
    <t>SU-4414</t>
  </si>
  <si>
    <t>Consumer price index, country, non-food, furnishings, household equipment and routine household maintenance</t>
  </si>
  <si>
    <t>SU-4416</t>
  </si>
  <si>
    <t>Consumer price index, country, non-food, health</t>
  </si>
  <si>
    <t>SU-4417</t>
  </si>
  <si>
    <t>Consumer price index, country, non-food, transport</t>
  </si>
  <si>
    <t>SU-4418</t>
  </si>
  <si>
    <t>Consumer price index, country, non-food, communication</t>
  </si>
  <si>
    <t>SU-4419</t>
  </si>
  <si>
    <t>Consumer price index, country, non-food, recreation and culture</t>
  </si>
  <si>
    <t>SU-4420</t>
  </si>
  <si>
    <t>Consumer price index, country, non-food, education</t>
  </si>
  <si>
    <t>SU-4421</t>
  </si>
  <si>
    <t>Consumer price index, country, non-food, restaurants and hotels</t>
  </si>
  <si>
    <t>SU-4422</t>
  </si>
  <si>
    <t>Consumer price index, country, non-food, miscellaneous goods and services</t>
  </si>
  <si>
    <t>SU-4415</t>
  </si>
  <si>
    <t xml:space="preserve">               Alcoholic beverages and narcotics</t>
  </si>
  <si>
    <t>Clothing and footwear</t>
  </si>
  <si>
    <t xml:space="preserve">               Clothing and footwear</t>
  </si>
  <si>
    <t xml:space="preserve">               Furnishings, household equipment and routine household maintenance</t>
  </si>
  <si>
    <t xml:space="preserve">               Health</t>
  </si>
  <si>
    <t>Transport</t>
  </si>
  <si>
    <t xml:space="preserve">               Transport</t>
  </si>
  <si>
    <t>Communication</t>
  </si>
  <si>
    <t xml:space="preserve">               Communication</t>
  </si>
  <si>
    <t xml:space="preserve">               Recreation and culture</t>
  </si>
  <si>
    <t xml:space="preserve">               Education</t>
  </si>
  <si>
    <t>Restaurants and hotels</t>
  </si>
  <si>
    <t xml:space="preserve">               Restaurants and hotels</t>
  </si>
  <si>
    <t>Miscellaneous goods and services</t>
  </si>
  <si>
    <t xml:space="preserve">               Miscellaneous goods and services</t>
  </si>
  <si>
    <t>SCS. Official communication, 21 May 2018; past communication; official website: http://www.stat.uz</t>
  </si>
  <si>
    <t>For 2004–2016: SCS. Official communication, 21 May 2018; past communication.</t>
  </si>
  <si>
    <t xml:space="preserve">For 2000 and 2006–2017: SCS. Official communication, 21 May 2018; past communication. 
</t>
  </si>
  <si>
    <t>For 2004–2017: SCS. Official communication, 21 May 2018; past communication.</t>
  </si>
  <si>
    <t>IMF. Direction of Trade Statistics. http://data.imf.org/?sk=388DFA60-1D26-4ADE-B505-A05A558D9A42  (accessed 17 May 2018).</t>
  </si>
  <si>
    <t xml:space="preserve">Food and Agriculture Organization of the United Nations. FAOSTAT. http://www.fao.org/faostat/en/#data (accessed 1 June 2018).
</t>
  </si>
  <si>
    <t>World Bank. World Development Indicators. https://data.worldbank.org/indicator (accessed 18 April 2018).</t>
  </si>
  <si>
    <r>
      <rPr>
        <b/>
        <sz val="10"/>
        <color indexed="8"/>
        <rFont val="Arial"/>
        <family val="2"/>
      </rPr>
      <t>MONEY AND BANKING</t>
    </r>
    <r>
      <rPr>
        <sz val="10"/>
        <color indexed="8"/>
        <rFont val="Arial"/>
        <family val="2"/>
      </rPr>
      <t xml:space="preserve">   </t>
    </r>
    <r>
      <rPr>
        <i/>
        <sz val="10"/>
        <color indexed="8"/>
        <rFont val="Arial"/>
        <family val="2"/>
      </rPr>
      <t>billion sum; as of end of period</t>
    </r>
  </si>
  <si>
    <t>s</t>
  </si>
  <si>
    <t>t</t>
  </si>
  <si>
    <r>
      <t>Consumer</t>
    </r>
    <r>
      <rPr>
        <vertAlign val="superscript"/>
        <sz val="10"/>
        <color indexed="8"/>
        <rFont val="Arial"/>
        <family val="2"/>
      </rPr>
      <t>i</t>
    </r>
  </si>
  <si>
    <r>
      <t>Producers</t>
    </r>
    <r>
      <rPr>
        <vertAlign val="superscript"/>
        <sz val="10"/>
        <color indexed="8"/>
        <rFont val="Arial"/>
        <family val="2"/>
      </rPr>
      <t>l</t>
    </r>
  </si>
  <si>
    <t xml:space="preserve">      End of Period</t>
  </si>
  <si>
    <t>For 2005–2012: Asian Development Bank. https://forex.adb.org/fx_rate/getRates (accessed 6 June 2018).</t>
  </si>
  <si>
    <t>SU-378</t>
  </si>
  <si>
    <t>Interest rate on savings deposits</t>
  </si>
  <si>
    <t>Interest rate on loans and discounts - short-term</t>
  </si>
  <si>
    <t>SU-4402</t>
  </si>
  <si>
    <t>Interest rate on loans and discounts - long-term</t>
  </si>
  <si>
    <t>SU-4403</t>
  </si>
  <si>
    <t>On deposits</t>
  </si>
  <si>
    <t xml:space="preserve">     Short-term</t>
  </si>
  <si>
    <t xml:space="preserve">     Long-term</t>
  </si>
  <si>
    <r>
      <rPr>
        <b/>
        <sz val="10"/>
        <color indexed="8"/>
        <rFont val="Arial"/>
        <family val="2"/>
      </rPr>
      <t>Interest Rates</t>
    </r>
    <r>
      <rPr>
        <sz val="10"/>
        <color indexed="8"/>
        <rFont val="Arial"/>
        <family val="2"/>
      </rPr>
      <t xml:space="preserve"> </t>
    </r>
    <r>
      <rPr>
        <i/>
        <sz val="10"/>
        <color indexed="8"/>
        <rFont val="Arial"/>
        <family val="2"/>
      </rPr>
      <t>percent per annum; period averages</t>
    </r>
  </si>
  <si>
    <r>
      <rPr>
        <b/>
        <sz val="10"/>
        <color indexed="8"/>
        <rFont val="Arial"/>
        <family val="2"/>
      </rPr>
      <t>GOVERNMENT FINANCE</t>
    </r>
    <r>
      <rPr>
        <vertAlign val="superscript"/>
        <sz val="10"/>
        <color indexed="8"/>
        <rFont val="Arial"/>
        <family val="2"/>
      </rPr>
      <t>o</t>
    </r>
    <r>
      <rPr>
        <sz val="10"/>
        <color indexed="8"/>
        <rFont val="Arial"/>
        <family val="2"/>
      </rPr>
      <t xml:space="preserve">  </t>
    </r>
    <r>
      <rPr>
        <i/>
        <sz val="10"/>
        <color indexed="8"/>
        <rFont val="Arial"/>
        <family val="2"/>
      </rPr>
      <t>billion sum; fiscal year ending 31 December</t>
    </r>
  </si>
  <si>
    <r>
      <t>Other goods, services, and income</t>
    </r>
    <r>
      <rPr>
        <vertAlign val="superscript"/>
        <sz val="10"/>
        <color indexed="8"/>
        <rFont val="Arial"/>
        <family val="2"/>
      </rPr>
      <t>p</t>
    </r>
  </si>
  <si>
    <r>
      <t>Unrequited transfers</t>
    </r>
    <r>
      <rPr>
        <vertAlign val="superscript"/>
        <sz val="10"/>
        <color indexed="8"/>
        <rFont val="Arial"/>
        <family val="2"/>
      </rPr>
      <t>q</t>
    </r>
  </si>
  <si>
    <r>
      <t>Other investment</t>
    </r>
    <r>
      <rPr>
        <vertAlign val="superscript"/>
        <sz val="10"/>
        <color indexed="8"/>
        <rFont val="Arial"/>
        <family val="2"/>
      </rPr>
      <t>t</t>
    </r>
  </si>
  <si>
    <r>
      <t>Total</t>
    </r>
    <r>
      <rPr>
        <vertAlign val="superscript"/>
        <sz val="10"/>
        <color indexed="8"/>
        <rFont val="Arial"/>
        <family val="2"/>
      </rPr>
      <t>u</t>
    </r>
  </si>
  <si>
    <t>u</t>
  </si>
  <si>
    <t>v</t>
  </si>
  <si>
    <t>Weighted average interest rates on all time household deposits.</t>
  </si>
  <si>
    <t>Weighted average interest rates on short-term and long-term loans.</t>
  </si>
  <si>
    <r>
      <t xml:space="preserve">     Savings</t>
    </r>
    <r>
      <rPr>
        <vertAlign val="superscript"/>
        <sz val="10"/>
        <color indexed="8"/>
        <rFont val="Arial"/>
        <family val="2"/>
      </rPr>
      <t>m</t>
    </r>
  </si>
  <si>
    <r>
      <t>On loans</t>
    </r>
    <r>
      <rPr>
        <vertAlign val="superscript"/>
        <sz val="10"/>
        <color indexed="8"/>
        <rFont val="Arial"/>
        <family val="2"/>
      </rPr>
      <t>n</t>
    </r>
  </si>
  <si>
    <t xml:space="preserve">     6. Germany</t>
  </si>
  <si>
    <t xml:space="preserve">     7. United States</t>
  </si>
  <si>
    <t xml:space="preserve">     9. Italy</t>
  </si>
  <si>
    <t xml:space="preserve">  10. Japan</t>
  </si>
  <si>
    <t xml:space="preserve">     1. Switzerland</t>
  </si>
  <si>
    <t xml:space="preserve">     3. Russian Federation</t>
  </si>
  <si>
    <t xml:space="preserve">     7. Afghanistan</t>
  </si>
  <si>
    <t xml:space="preserve">     8. France</t>
  </si>
  <si>
    <t xml:space="preserve">     9. Iran</t>
  </si>
  <si>
    <t xml:space="preserve">  10. Tajikistan</t>
  </si>
  <si>
    <t>Growth of Output   annual change, percent</t>
  </si>
  <si>
    <t>Price Indexes   annual change, percent</t>
  </si>
  <si>
    <t>M2   percent of GDP at current market prices</t>
  </si>
  <si>
    <t>Government Finance   percent of GDP at current market prices</t>
  </si>
  <si>
    <t xml:space="preserve">Expenditure by Function   percent of GDP at current market prices </t>
  </si>
  <si>
    <t>Direction of Trade  million US dollars; calendar year</t>
  </si>
  <si>
    <t>BALANCE OF PAYMENTS  million US dollars; calendar year</t>
  </si>
  <si>
    <t>Balance of Payments   percent of GDP at current market prices</t>
  </si>
  <si>
    <t>EXCHANGE RATESv  sum per US dollar</t>
  </si>
  <si>
    <t xml:space="preserve">     2. China, People's Republic of</t>
  </si>
  <si>
    <t xml:space="preserve">     2. China, People's Republic of </t>
  </si>
  <si>
    <t xml:space="preserve">     3. Korea, Republic of</t>
  </si>
  <si>
    <t xml:space="preserve">               Housing, water, electricity, gas and other fuelsk</t>
  </si>
  <si>
    <t xml:space="preserve">     Foodj</t>
  </si>
  <si>
    <r>
      <t>Capital account</t>
    </r>
    <r>
      <rPr>
        <vertAlign val="superscript"/>
        <sz val="10"/>
        <color theme="1"/>
        <rFont val="Arial"/>
        <family val="2"/>
      </rPr>
      <t>r</t>
    </r>
  </si>
  <si>
    <r>
      <t>Direct investment</t>
    </r>
    <r>
      <rPr>
        <vertAlign val="superscript"/>
        <sz val="10"/>
        <color theme="1"/>
        <rFont val="Arial"/>
        <family val="2"/>
      </rPr>
      <t>s</t>
    </r>
  </si>
  <si>
    <r>
      <t xml:space="preserve">               Food</t>
    </r>
    <r>
      <rPr>
        <vertAlign val="superscript"/>
        <sz val="10"/>
        <color theme="1"/>
        <rFont val="Arial"/>
        <family val="2"/>
      </rPr>
      <t>j</t>
    </r>
  </si>
  <si>
    <t xml:space="preserve">      Average of Period</t>
  </si>
  <si>
    <t>For 2000–2009: United Nations. UNSD National Accounts Main Aggregates Database. http://unstats.un.org/unsd/snaama/resCountry.asp (accessed June 2013).</t>
  </si>
  <si>
    <t>Unemployment rate   (%)</t>
  </si>
  <si>
    <t>Agriculture;   2004–2006 = 100</t>
  </si>
  <si>
    <t>Mining;   previous year = 100</t>
  </si>
  <si>
    <t>Manufacturing;  previous year = 100</t>
  </si>
  <si>
    <t>Electricity  (kWh million)</t>
  </si>
  <si>
    <t>Total long-term debt    (% of total debt)</t>
  </si>
  <si>
    <t>Short-term debt    (% of total debt)</t>
  </si>
  <si>
    <t>Debt service    (% of exports of goods and services)</t>
  </si>
  <si>
    <t xml:space="preserve">     Grant element   (%)</t>
  </si>
  <si>
    <t xml:space="preserve">     Interest   (% per annum)</t>
  </si>
  <si>
    <t xml:space="preserve">     Maturity  (years)</t>
  </si>
  <si>
    <t xml:space="preserve">     Grace period   (years)</t>
  </si>
  <si>
    <t>For 2009-2017: SCS. Official communication, 10 July 2018; official website: http://www.stat.uz; past communication.</t>
  </si>
  <si>
    <t xml:space="preserve">For 2005–2017: SCS. Official communication, 10 July 2018; past communication. </t>
  </si>
  <si>
    <t>w</t>
  </si>
  <si>
    <t>Includes alcoholic and nonalcoholic beverages, tobacco, and narcotics.</t>
  </si>
  <si>
    <t>Excludes cultural institution services.</t>
  </si>
  <si>
    <t>Urban population (% of total population)</t>
  </si>
  <si>
    <t xml:space="preserve">     Electricity, gas, steam, and air-conditioning supply; water supply;       
     sewerage, waste management, and remediation activities</t>
  </si>
  <si>
    <t xml:space="preserve">     Activities of households as employers; undifferentiated goods and 
     services-producing activities of households for own use</t>
  </si>
  <si>
    <t>Changes in inventories</t>
  </si>
  <si>
    <t>Food and nonalcoholic beverages</t>
  </si>
  <si>
    <t>Alcoholic beverages, tobacco, and narcotics</t>
  </si>
  <si>
    <t xml:space="preserve">   10. Japan</t>
  </si>
  <si>
    <t xml:space="preserve">   10. Tajikistan</t>
  </si>
  <si>
    <t>Includes wholesale and retail trade; repair of motor vehicles and motorcycles; accommodation and food service activities; transportation and storage, information, and communication; financial and insurance activities; and real estate activities.</t>
  </si>
  <si>
    <t xml:space="preserve">For 2004: United Nations. Energy Statistics Yearbook 2004. </t>
  </si>
  <si>
    <t xml:space="preserve">For 2003–2004: United Nations. Energy Statistics Yearbook 2004. </t>
  </si>
  <si>
    <t xml:space="preserve">For 2000–2002: Center for Effective Economic Policy. Report on Uzbekistan Economy. </t>
  </si>
  <si>
    <t>For 2003–2014: IMF. Press Release No. 15/414, 15 September 2015; Staff Report for the 2012 Article IV Consultation.</t>
  </si>
  <si>
    <t xml:space="preserve">For 2015–2017: IMF. Press Release No. 18/117, May 2018; Staff Report for the 2018 Article IV Consultation. </t>
  </si>
  <si>
    <t>For 2005–2012: IMF. Press Release No. 15/414, 15 September 2015; Staff Report for the 2012 Article IV Consultation.</t>
  </si>
  <si>
    <t xml:space="preserve">     Acquisitions less disposals of valuables</t>
  </si>
  <si>
    <t>Recreation, culture, and religion</t>
  </si>
  <si>
    <t>Dual exchange rates were in operation from January 2002 until October 2003.  Data show weighted averages of the official, bank, and parallel market rates.</t>
  </si>
  <si>
    <t xml:space="preserve">     Human health and social work activities</t>
  </si>
  <si>
    <t xml:space="preserve">     Arts, entertainment, and recreation</t>
  </si>
  <si>
    <r>
      <t>Total population</t>
    </r>
    <r>
      <rPr>
        <vertAlign val="superscript"/>
        <sz val="10"/>
        <rFont val="Arial"/>
        <family val="2"/>
      </rPr>
      <t xml:space="preserve">  </t>
    </r>
    <r>
      <rPr>
        <sz val="10"/>
        <rFont val="Arial"/>
        <family val="2"/>
      </rPr>
      <t>as of 1 July (million)</t>
    </r>
  </si>
  <si>
    <r>
      <t>Population density (persons/km</t>
    </r>
    <r>
      <rPr>
        <vertAlign val="superscript"/>
        <sz val="10"/>
        <rFont val="Arial"/>
        <family val="2"/>
      </rPr>
      <t>2</t>
    </r>
    <r>
      <rPr>
        <sz val="10"/>
        <rFont val="Arial"/>
        <family val="2"/>
      </rPr>
      <t>)</t>
    </r>
  </si>
  <si>
    <r>
      <t>Population</t>
    </r>
    <r>
      <rPr>
        <vertAlign val="superscript"/>
        <sz val="10"/>
        <rFont val="Arial"/>
        <family val="2"/>
      </rPr>
      <t xml:space="preserve">  </t>
    </r>
    <r>
      <rPr>
        <sz val="10"/>
        <rFont val="Arial"/>
        <family val="2"/>
      </rPr>
      <t>(% annual change)</t>
    </r>
  </si>
  <si>
    <r>
      <rPr>
        <b/>
        <sz val="10"/>
        <rFont val="Arial"/>
        <family val="2"/>
      </rPr>
      <t>LABOR FORCE</t>
    </r>
    <r>
      <rPr>
        <sz val="10"/>
        <rFont val="Arial"/>
        <family val="2"/>
      </rPr>
      <t xml:space="preserve">  calendar year ('000)</t>
    </r>
  </si>
  <si>
    <r>
      <t>Employed</t>
    </r>
    <r>
      <rPr>
        <vertAlign val="superscript"/>
        <sz val="10"/>
        <rFont val="Arial"/>
        <family val="2"/>
      </rPr>
      <t>a</t>
    </r>
  </si>
  <si>
    <r>
      <t xml:space="preserve">     Agriculture, forestry, and fishing</t>
    </r>
    <r>
      <rPr>
        <vertAlign val="superscript"/>
        <sz val="10"/>
        <rFont val="Arial"/>
        <family val="2"/>
      </rPr>
      <t>b</t>
    </r>
  </si>
  <si>
    <r>
      <t xml:space="preserve">     Mining and quarrying</t>
    </r>
    <r>
      <rPr>
        <vertAlign val="superscript"/>
        <sz val="10"/>
        <rFont val="Arial"/>
        <family val="2"/>
      </rPr>
      <t>c</t>
    </r>
  </si>
  <si>
    <r>
      <t xml:space="preserve">     Manufacturing</t>
    </r>
    <r>
      <rPr>
        <vertAlign val="superscript"/>
        <sz val="10"/>
        <rFont val="Arial"/>
        <family val="2"/>
      </rPr>
      <t>c</t>
    </r>
  </si>
  <si>
    <r>
      <t xml:space="preserve">     Other services</t>
    </r>
    <r>
      <rPr>
        <vertAlign val="superscript"/>
        <sz val="10"/>
        <rFont val="Arial"/>
        <family val="2"/>
      </rPr>
      <t>d</t>
    </r>
  </si>
  <si>
    <r>
      <t>Unemployed</t>
    </r>
    <r>
      <rPr>
        <vertAlign val="superscript"/>
        <sz val="10"/>
        <rFont val="Arial"/>
        <family val="2"/>
      </rPr>
      <t>e</t>
    </r>
  </si>
  <si>
    <t>Labor force (% annual change)</t>
  </si>
  <si>
    <r>
      <rPr>
        <b/>
        <sz val="10"/>
        <rFont val="Arial"/>
        <family val="2"/>
      </rPr>
      <t>NATIONAL ACCOUNTS</t>
    </r>
    <r>
      <rPr>
        <sz val="10"/>
        <rFont val="Arial"/>
        <family val="2"/>
      </rPr>
      <t xml:space="preserve">  calendar year (SUM billion)</t>
    </r>
  </si>
  <si>
    <r>
      <t xml:space="preserve">     Public administration</t>
    </r>
    <r>
      <rPr>
        <vertAlign val="superscript"/>
        <sz val="10"/>
        <rFont val="Arial"/>
        <family val="2"/>
      </rPr>
      <t>f</t>
    </r>
  </si>
  <si>
    <r>
      <rPr>
        <b/>
        <i/>
        <sz val="10"/>
        <rFont val="Arial"/>
        <family val="2"/>
      </rPr>
      <t>Structure of Output</t>
    </r>
    <r>
      <rPr>
        <sz val="10"/>
        <rFont val="Arial"/>
        <family val="2"/>
      </rPr>
      <t xml:space="preserve">   (% of GDP at basic prices)</t>
    </r>
  </si>
  <si>
    <r>
      <rPr>
        <b/>
        <i/>
        <sz val="10"/>
        <rFont val="Arial"/>
        <family val="2"/>
      </rPr>
      <t>Structure of Demand</t>
    </r>
    <r>
      <rPr>
        <b/>
        <sz val="10"/>
        <rFont val="Arial"/>
        <family val="2"/>
      </rPr>
      <t xml:space="preserve"> </t>
    </r>
    <r>
      <rPr>
        <sz val="10"/>
        <rFont val="Arial"/>
        <family val="2"/>
      </rPr>
      <t xml:space="preserve">  (% of GDP at current market prices)</t>
    </r>
  </si>
  <si>
    <r>
      <t>Household final consumption</t>
    </r>
    <r>
      <rPr>
        <vertAlign val="superscript"/>
        <sz val="10"/>
        <rFont val="Arial"/>
        <family val="2"/>
      </rPr>
      <t>g</t>
    </r>
  </si>
  <si>
    <t>Government final consumption</t>
  </si>
  <si>
    <r>
      <rPr>
        <b/>
        <i/>
        <sz val="10"/>
        <rFont val="Arial"/>
        <family val="2"/>
      </rPr>
      <t>Growth of Output</t>
    </r>
    <r>
      <rPr>
        <sz val="10"/>
        <rFont val="Arial"/>
        <family val="2"/>
      </rPr>
      <t xml:space="preserve">   (% annual change)</t>
    </r>
  </si>
  <si>
    <r>
      <t xml:space="preserve">     Net current transfers from abroad</t>
    </r>
    <r>
      <rPr>
        <vertAlign val="superscript"/>
        <sz val="10"/>
        <rFont val="Arial"/>
        <family val="2"/>
      </rPr>
      <t>h</t>
    </r>
  </si>
  <si>
    <r>
      <rPr>
        <b/>
        <i/>
        <sz val="10"/>
        <rFont val="Arial"/>
        <family val="2"/>
      </rPr>
      <t>Savings and Investment</t>
    </r>
    <r>
      <rPr>
        <sz val="10"/>
        <rFont val="Arial"/>
        <family val="2"/>
      </rPr>
      <t xml:space="preserve">   (% of GDP at current market prices)</t>
    </r>
  </si>
  <si>
    <r>
      <t xml:space="preserve">At Current Market Prices   </t>
    </r>
    <r>
      <rPr>
        <sz val="10"/>
        <rFont val="Arial"/>
        <family val="2"/>
      </rPr>
      <t>(SUM)</t>
    </r>
  </si>
  <si>
    <r>
      <t xml:space="preserve">PRODUCTION INDEXES   </t>
    </r>
    <r>
      <rPr>
        <sz val="10"/>
        <rFont val="Arial"/>
        <family val="2"/>
      </rPr>
      <t>period averages</t>
    </r>
  </si>
  <si>
    <r>
      <t xml:space="preserve">ENERGY    </t>
    </r>
    <r>
      <rPr>
        <sz val="10"/>
        <rFont val="Arial"/>
        <family val="2"/>
      </rPr>
      <t>annual values</t>
    </r>
  </si>
  <si>
    <r>
      <t>Natural gas  (m</t>
    </r>
    <r>
      <rPr>
        <vertAlign val="superscript"/>
        <sz val="10"/>
        <rFont val="Arial"/>
        <family val="2"/>
      </rPr>
      <t>3</t>
    </r>
    <r>
      <rPr>
        <sz val="10"/>
        <rFont val="Arial"/>
        <family val="2"/>
      </rPr>
      <t xml:space="preserve"> billion)</t>
    </r>
  </si>
  <si>
    <t>Retail prices (SUM/L)</t>
  </si>
  <si>
    <r>
      <t xml:space="preserve">PRICE INDEXES   </t>
    </r>
    <r>
      <rPr>
        <sz val="10"/>
        <rFont val="Arial"/>
        <family val="2"/>
      </rPr>
      <t>period averages;</t>
    </r>
    <r>
      <rPr>
        <b/>
        <sz val="10"/>
        <rFont val="Arial"/>
        <family val="2"/>
      </rPr>
      <t xml:space="preserve">   </t>
    </r>
    <r>
      <rPr>
        <sz val="10"/>
        <rFont val="Arial"/>
        <family val="2"/>
      </rPr>
      <t xml:space="preserve">previous year = 100 </t>
    </r>
  </si>
  <si>
    <r>
      <t>Consumer (national)</t>
    </r>
    <r>
      <rPr>
        <vertAlign val="superscript"/>
        <sz val="10"/>
        <rFont val="Arial"/>
        <family val="2"/>
      </rPr>
      <t>i</t>
    </r>
  </si>
  <si>
    <r>
      <t>Housing, water, electricity, gas, and other fuels</t>
    </r>
    <r>
      <rPr>
        <vertAlign val="superscript"/>
        <sz val="10"/>
        <rFont val="Arial"/>
        <family val="2"/>
      </rPr>
      <t>j</t>
    </r>
  </si>
  <si>
    <t>Furnishings, household equipment, and routine household maintenance</t>
  </si>
  <si>
    <r>
      <t>Recreation and culture</t>
    </r>
    <r>
      <rPr>
        <vertAlign val="superscript"/>
        <sz val="10"/>
        <rFont val="Arial"/>
        <family val="2"/>
      </rPr>
      <t>k</t>
    </r>
  </si>
  <si>
    <r>
      <t xml:space="preserve">     Food</t>
    </r>
    <r>
      <rPr>
        <vertAlign val="superscript"/>
        <sz val="10"/>
        <rFont val="Arial"/>
        <family val="2"/>
      </rPr>
      <t>l</t>
    </r>
  </si>
  <si>
    <r>
      <t>Producer</t>
    </r>
    <r>
      <rPr>
        <vertAlign val="superscript"/>
        <sz val="10"/>
        <rFont val="Arial"/>
        <family val="2"/>
      </rPr>
      <t>m</t>
    </r>
  </si>
  <si>
    <r>
      <rPr>
        <b/>
        <i/>
        <sz val="10"/>
        <rFont val="Arial"/>
        <family val="2"/>
      </rPr>
      <t>Price Indexes</t>
    </r>
    <r>
      <rPr>
        <sz val="10"/>
        <rFont val="Arial"/>
        <family val="2"/>
      </rPr>
      <t xml:space="preserve">   (% annual change)</t>
    </r>
  </si>
  <si>
    <r>
      <rPr>
        <b/>
        <sz val="10"/>
        <rFont val="Arial"/>
        <family val="2"/>
      </rPr>
      <t>MONEY AND BANKING</t>
    </r>
    <r>
      <rPr>
        <sz val="10"/>
        <rFont val="Arial"/>
        <family val="2"/>
      </rPr>
      <t xml:space="preserve">  as of end of period  (SUM billion)</t>
    </r>
  </si>
  <si>
    <r>
      <rPr>
        <b/>
        <i/>
        <sz val="10"/>
        <rFont val="Arial"/>
        <family val="2"/>
      </rPr>
      <t>Money Supply (M2)</t>
    </r>
    <r>
      <rPr>
        <sz val="10"/>
        <rFont val="Arial"/>
        <family val="2"/>
      </rPr>
      <t xml:space="preserve">   (% annual change)</t>
    </r>
  </si>
  <si>
    <r>
      <rPr>
        <b/>
        <i/>
        <sz val="10"/>
        <rFont val="Arial"/>
        <family val="2"/>
      </rPr>
      <t>M2</t>
    </r>
    <r>
      <rPr>
        <i/>
        <sz val="10"/>
        <rFont val="Arial"/>
        <family val="2"/>
      </rPr>
      <t xml:space="preserve"> </t>
    </r>
    <r>
      <rPr>
        <sz val="10"/>
        <rFont val="Arial"/>
        <family val="2"/>
      </rPr>
      <t xml:space="preserve">  (% of GDP at current market prices)</t>
    </r>
  </si>
  <si>
    <r>
      <rPr>
        <b/>
        <sz val="10"/>
        <rFont val="Arial"/>
        <family val="2"/>
      </rPr>
      <t>Interest Rates</t>
    </r>
    <r>
      <rPr>
        <sz val="10"/>
        <rFont val="Arial"/>
        <family val="2"/>
      </rPr>
      <t xml:space="preserve">  period averages (% per annum)</t>
    </r>
  </si>
  <si>
    <r>
      <t xml:space="preserve">     Savings</t>
    </r>
    <r>
      <rPr>
        <vertAlign val="superscript"/>
        <sz val="10"/>
        <rFont val="Arial"/>
        <family val="2"/>
      </rPr>
      <t>n</t>
    </r>
  </si>
  <si>
    <r>
      <t>On loans</t>
    </r>
    <r>
      <rPr>
        <vertAlign val="superscript"/>
        <sz val="10"/>
        <rFont val="Arial"/>
        <family val="2"/>
      </rPr>
      <t>o</t>
    </r>
  </si>
  <si>
    <r>
      <rPr>
        <b/>
        <sz val="10"/>
        <rFont val="Arial"/>
        <family val="2"/>
      </rPr>
      <t>GOVERNMENT FINANCE</t>
    </r>
    <r>
      <rPr>
        <vertAlign val="superscript"/>
        <sz val="10"/>
        <rFont val="Arial"/>
        <family val="2"/>
      </rPr>
      <t>p</t>
    </r>
    <r>
      <rPr>
        <sz val="10"/>
        <rFont val="Arial"/>
        <family val="2"/>
      </rPr>
      <t xml:space="preserve">  fiscal year ending 31 December (SUM billion)</t>
    </r>
  </si>
  <si>
    <r>
      <rPr>
        <b/>
        <i/>
        <sz val="10"/>
        <rFont val="Arial"/>
        <family val="2"/>
      </rPr>
      <t>Government Finance</t>
    </r>
    <r>
      <rPr>
        <sz val="10"/>
        <rFont val="Arial"/>
        <family val="2"/>
      </rPr>
      <t xml:space="preserve">   (% of GDP at current market prices)</t>
    </r>
  </si>
  <si>
    <r>
      <rPr>
        <b/>
        <i/>
        <sz val="10"/>
        <rFont val="Arial"/>
        <family val="2"/>
      </rPr>
      <t>Expenditure by Function</t>
    </r>
    <r>
      <rPr>
        <sz val="10"/>
        <rFont val="Arial"/>
        <family val="2"/>
      </rPr>
      <t xml:space="preserve">  (% of GDP at current market prices)</t>
    </r>
  </si>
  <si>
    <r>
      <t xml:space="preserve">EXTERNAL TRADE   </t>
    </r>
    <r>
      <rPr>
        <sz val="10"/>
        <rFont val="Arial"/>
        <family val="2"/>
      </rPr>
      <t>calendar year ($ million)</t>
    </r>
  </si>
  <si>
    <r>
      <rPr>
        <b/>
        <i/>
        <sz val="10"/>
        <rFont val="Arial"/>
        <family val="2"/>
      </rPr>
      <t xml:space="preserve">External Trade </t>
    </r>
    <r>
      <rPr>
        <sz val="10"/>
        <rFont val="Arial"/>
        <family val="2"/>
      </rPr>
      <t xml:space="preserve">  (% annual change)</t>
    </r>
  </si>
  <si>
    <r>
      <rPr>
        <b/>
        <sz val="10"/>
        <rFont val="Arial"/>
        <family val="2"/>
      </rPr>
      <t>Direction of Trade</t>
    </r>
    <r>
      <rPr>
        <sz val="10"/>
        <rFont val="Arial"/>
        <family val="2"/>
      </rPr>
      <t xml:space="preserve">  calendar year ($ million)</t>
    </r>
  </si>
  <si>
    <r>
      <rPr>
        <b/>
        <sz val="10"/>
        <rFont val="Arial"/>
        <family val="2"/>
      </rPr>
      <t xml:space="preserve">BALANCE OF PAYMENTS </t>
    </r>
    <r>
      <rPr>
        <sz val="10"/>
        <rFont val="Arial"/>
        <family val="2"/>
      </rPr>
      <t xml:space="preserve"> calendar year ($ million)</t>
    </r>
  </si>
  <si>
    <r>
      <t>Other goods, services, and income</t>
    </r>
    <r>
      <rPr>
        <vertAlign val="superscript"/>
        <sz val="10"/>
        <rFont val="Arial"/>
        <family val="2"/>
      </rPr>
      <t>q</t>
    </r>
  </si>
  <si>
    <r>
      <t>Unrequited transfers</t>
    </r>
    <r>
      <rPr>
        <vertAlign val="superscript"/>
        <sz val="10"/>
        <rFont val="Arial"/>
        <family val="2"/>
      </rPr>
      <t>r</t>
    </r>
  </si>
  <si>
    <r>
      <t>Capital account</t>
    </r>
    <r>
      <rPr>
        <vertAlign val="superscript"/>
        <sz val="10"/>
        <rFont val="Arial"/>
        <family val="2"/>
      </rPr>
      <t>s</t>
    </r>
  </si>
  <si>
    <r>
      <t>Direct investment</t>
    </r>
    <r>
      <rPr>
        <vertAlign val="superscript"/>
        <sz val="10"/>
        <rFont val="Arial"/>
        <family val="2"/>
      </rPr>
      <t>t</t>
    </r>
  </si>
  <si>
    <r>
      <t>Other investment</t>
    </r>
    <r>
      <rPr>
        <vertAlign val="superscript"/>
        <sz val="10"/>
        <rFont val="Arial"/>
        <family val="2"/>
      </rPr>
      <t>u</t>
    </r>
  </si>
  <si>
    <r>
      <rPr>
        <b/>
        <i/>
        <sz val="10"/>
        <rFont val="Arial"/>
        <family val="2"/>
      </rPr>
      <t>Balance of Payments</t>
    </r>
    <r>
      <rPr>
        <i/>
        <sz val="10"/>
        <rFont val="Arial"/>
        <family val="2"/>
      </rPr>
      <t xml:space="preserve"> </t>
    </r>
    <r>
      <rPr>
        <sz val="10"/>
        <rFont val="Arial"/>
        <family val="2"/>
      </rPr>
      <t xml:space="preserve">  (% of GDP at current market prices)</t>
    </r>
  </si>
  <si>
    <r>
      <t xml:space="preserve">INTERNATIONAL RESERVES  </t>
    </r>
    <r>
      <rPr>
        <sz val="10"/>
        <rFont val="Arial"/>
        <family val="2"/>
      </rPr>
      <t>as of end of period ($ million)</t>
    </r>
  </si>
  <si>
    <r>
      <t>Total</t>
    </r>
    <r>
      <rPr>
        <vertAlign val="superscript"/>
        <sz val="10"/>
        <rFont val="Arial"/>
        <family val="2"/>
      </rPr>
      <t>v</t>
    </r>
  </si>
  <si>
    <r>
      <rPr>
        <b/>
        <sz val="10"/>
        <rFont val="Arial"/>
        <family val="2"/>
      </rPr>
      <t>EXCHANGE RATES</t>
    </r>
    <r>
      <rPr>
        <vertAlign val="superscript"/>
        <sz val="10"/>
        <rFont val="Arial"/>
        <family val="2"/>
      </rPr>
      <t>w</t>
    </r>
    <r>
      <rPr>
        <sz val="10"/>
        <rFont val="Arial"/>
        <family val="2"/>
      </rPr>
      <t xml:space="preserve">  (SUM-$)</t>
    </r>
  </si>
  <si>
    <r>
      <t xml:space="preserve">EXTERNAL INDEBTEDNESS   </t>
    </r>
    <r>
      <rPr>
        <sz val="10"/>
        <rFont val="Arial"/>
        <family val="2"/>
      </rPr>
      <t>as of end of year ($million)</t>
    </r>
  </si>
  <si>
    <t>Refers to the sum of employed and unemployed, where the latter refers to those officially registered as unemployed at the end of the period while the former is the average of the period.</t>
  </si>
  <si>
    <t>Includes those employed in their own household and farm work, directly engaged in livestock raising, and production and sale of livestock products and other agricultural products.</t>
  </si>
  <si>
    <r>
      <t>For 2000</t>
    </r>
    <r>
      <rPr>
        <sz val="10"/>
        <rFont val="Calibri"/>
        <family val="2"/>
      </rPr>
      <t>–</t>
    </r>
    <r>
      <rPr>
        <sz val="10"/>
        <rFont val="Arial"/>
        <family val="2"/>
      </rPr>
      <t>2010, includes mining and quarrying; electricity, gas, steam, and air-conditioning supply; water supply; sewerage, waste management, and remediation activities; and construction.  For 2011–2016, includes mining and quarrying; and electricity, gas, steam, and air-conditioning supply; water supply; sewerage, waste management, and remediation activities.</t>
    </r>
  </si>
  <si>
    <t>Refers to officially registered as unemployed only at end of period.</t>
  </si>
  <si>
    <t>For 2003 onward, includes financial and insurance activities; real estate activities; professional, scientific, and technical activities; administrative and support service activities; education; health and social work; arts, entertainment, and recreation activities; and other service activities.</t>
  </si>
  <si>
    <t>Derived from balance-of-payments data.</t>
  </si>
  <si>
    <t>Prior to 2006, petrol was included in the personal transport group; for 2006–2013, petrol was introduced to automobile fuels; for 2014 onward, automobile fuels includes propane and methane.</t>
  </si>
  <si>
    <t>Until 2016, the producer price index was formed in the structure of the national classification economy system (ОКОНХ). Beginning 2017, the national classification of economic activities (OKED-2) is based on the Statistical Classification of Economic Activities in the European Community (NACE Rev.2).</t>
  </si>
  <si>
    <t>Prior to 2003, refers to net services only.</t>
  </si>
  <si>
    <t>For 2003 onward, refers to capital transfers.</t>
  </si>
  <si>
    <t xml:space="preserve">For 2003 onward, data include portfolio investment. </t>
  </si>
  <si>
    <t xml:space="preserve">For 2003 onward, refers to net loans and capital and statistical discrepancy, and includes net error and omissions. </t>
  </si>
  <si>
    <t xml:space="preserve">State Committee of Uzbekistan on Statistics (SCS). Official communication through Cabinet of Ministers, 21 May 2018; past communication; official website: http://www.stat.uz.
</t>
  </si>
  <si>
    <t xml:space="preserve">For 2000–2003, 2005: Government of Uzbekistan, Cabinet of Ministers (COM). Official communication, 10 May 2006; past communication. </t>
  </si>
  <si>
    <t xml:space="preserve">For 2000–2002 and 2005: COM. Official communication, 10 May 2006; past communication. </t>
  </si>
  <si>
    <t xml:space="preserve">COM. Official communication, 10 May 2006; past communication. </t>
  </si>
  <si>
    <t xml:space="preserve">For 2000–2003: COM. Official communication, 10 May 2006; past communication. </t>
  </si>
  <si>
    <t xml:space="preserve">For 2000–2004: Central Bank of Uzbekistan (CBU). Official communication, 12 June 2005. 
</t>
  </si>
  <si>
    <t xml:space="preserve">For 2005–2012: International Monetary Fund (IMF). Press Release No. 15/414, 15 September 2015; Staff Report for the 2012 Article IV Consultation, February 2013; past reports. </t>
  </si>
  <si>
    <t>For 2013–2017: CBU. Official communication, 21 May 2018.</t>
  </si>
  <si>
    <t xml:space="preserve">For 2000–2003: COM. Official communication, 17 May 2004. </t>
  </si>
  <si>
    <t>For 2000–2004 and 2013–2017: CBU. Official communication, 21 May 2018; past communication.</t>
  </si>
  <si>
    <t xml:space="preserve">IMF. International Financial Statistics. http://data.imf.org/ (accessed 16 April 2018). </t>
  </si>
  <si>
    <t>For 2013–2017: CBU. http://cbu.uz/en/statistics/ (accessed 8 June 2018).</t>
  </si>
  <si>
    <r>
      <rPr>
        <b/>
        <i/>
        <sz val="10"/>
        <rFont val="Arial"/>
        <family val="2"/>
      </rPr>
      <t>External debt</t>
    </r>
    <r>
      <rPr>
        <b/>
        <sz val="10"/>
        <rFont val="Arial"/>
        <family val="2"/>
      </rPr>
      <t xml:space="preserve"> </t>
    </r>
    <r>
      <rPr>
        <sz val="10"/>
        <rFont val="Arial"/>
        <family val="2"/>
      </rPr>
      <t xml:space="preserve">  (% of GNI)</t>
    </r>
  </si>
  <si>
    <t>For 2010–2012:  Interstate Statistical Committee of the Commonwealth of Independent States. http://www.cisstat.com (accessed 15 July 2015).</t>
  </si>
  <si>
    <t>Debt service transactions during the year ($ million)</t>
  </si>
  <si>
    <t>For 2001–2005: Ministry of Finance of the Republic of Uzbekistan; official website:  http://www.mf.gov.uz</t>
  </si>
  <si>
    <r>
      <t>… = data not available; | = marks break in series; 0 or 0.0 = magnitude is less than half of the unit employed; − = magnitude equals zero; * = provisional, preliminary, estimate;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m</t>
    </r>
    <r>
      <rPr>
        <vertAlign val="superscript"/>
        <sz val="10"/>
        <rFont val="Arial"/>
        <family val="2"/>
      </rPr>
      <t>3</t>
    </r>
    <r>
      <rPr>
        <sz val="10"/>
        <rFont val="Arial"/>
        <family val="2"/>
      </rPr>
      <t xml:space="preserve"> = cubic meters; NPISHs = nonprofit institutions serving households; SDRs = special drawing rights; SUM = sum.</t>
    </r>
  </si>
  <si>
    <t>For 2003 onward, the calculation for the consumer price index includes weights in horticulture goods. The classification of individual consumption by purpose is derived using simple averages for those with further breakdown on classification or grouping.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</si>
</sst>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0.0"/>
    <numFmt numFmtId="166" formatCode="#,##0_);[Red]\-#,##0_);"/>
    <numFmt numFmtId="167" formatCode="#,##0.0"/>
    <numFmt numFmtId="168" formatCode="#\ ##0.0_-;\-#\ ##0.0_-;_-0.0_-;_-@_ "/>
    <numFmt numFmtId="169" formatCode="#\ ##0.00_-;\-#\ ##0.00_-;_-0.00_-;_-@_ "/>
    <numFmt numFmtId="170" formatCode="0.000000"/>
    <numFmt numFmtId="171" formatCode="#,##0.000"/>
    <numFmt numFmtId="172" formatCode="0.0000"/>
    <numFmt numFmtId="173" formatCode="0.0&quot;*&quot;"/>
  </numFmts>
  <fonts count="65" x14ac:knownFonts="1">
    <font>
      <sz val="11"/>
      <color theme="1"/>
      <name val="Calibri"/>
      <family val="2"/>
      <scheme val="minor"/>
    </font>
    <font>
      <b/>
      <sz val="11"/>
      <color theme="1"/>
      <name val="Calibri"/>
      <family val="2"/>
      <scheme val="minor"/>
    </font>
    <font>
      <sz val="11"/>
      <color rgb="FF000000"/>
      <name val="Calibri"/>
      <family val="2"/>
      <scheme val="minor"/>
    </font>
    <font>
      <sz val="11"/>
      <color indexed="8"/>
      <name val="Calibri"/>
      <family val="2"/>
      <scheme val="minor"/>
    </font>
    <font>
      <vertAlign val="superscript"/>
      <sz val="11"/>
      <color indexed="8"/>
      <name val="Calibri"/>
      <family val="2"/>
      <scheme val="minor"/>
    </font>
    <font>
      <sz val="11"/>
      <color theme="1"/>
      <name val="Calibri"/>
      <family val="2"/>
      <scheme val="minor"/>
    </font>
    <font>
      <sz val="11"/>
      <name val="Arial"/>
      <family val="2"/>
    </font>
    <font>
      <b/>
      <sz val="10"/>
      <name val="Arial"/>
      <family val="2"/>
    </font>
    <font>
      <sz val="10"/>
      <name val="Arial"/>
      <family val="2"/>
    </font>
    <font>
      <b/>
      <sz val="16"/>
      <name val="Arial"/>
      <family val="2"/>
    </font>
    <font>
      <sz val="10"/>
      <color indexed="8"/>
      <name val="Arial"/>
      <family val="2"/>
    </font>
    <font>
      <u/>
      <sz val="11"/>
      <name val="Arial"/>
      <family val="2"/>
    </font>
    <font>
      <b/>
      <sz val="10"/>
      <color indexed="8"/>
      <name val="Arial"/>
      <family val="2"/>
    </font>
    <font>
      <vertAlign val="superscript"/>
      <sz val="10"/>
      <name val="Arial"/>
      <family val="2"/>
    </font>
    <font>
      <sz val="10"/>
      <name val="Helv"/>
    </font>
    <font>
      <u/>
      <sz val="10"/>
      <color indexed="12"/>
      <name val="Times New Roman CE"/>
      <charset val="238"/>
    </font>
    <font>
      <u/>
      <sz val="11"/>
      <color indexed="12"/>
      <name val="Arial"/>
      <family val="2"/>
    </font>
    <font>
      <u/>
      <sz val="10"/>
      <color indexed="36"/>
      <name val="Times New Roman CE"/>
      <charset val="238"/>
    </font>
    <font>
      <sz val="11"/>
      <name val="Times New Roman"/>
      <family val="1"/>
    </font>
    <font>
      <sz val="8"/>
      <name val="Helv"/>
    </font>
    <font>
      <sz val="11"/>
      <color rgb="FFFF0000"/>
      <name val="Calibri"/>
      <family val="2"/>
      <scheme val="minor"/>
    </font>
    <font>
      <b/>
      <sz val="10"/>
      <color theme="1"/>
      <name val="Times New Roman"/>
      <family val="1"/>
    </font>
    <font>
      <sz val="10"/>
      <color theme="1"/>
      <name val="Times New Roman"/>
      <family val="1"/>
    </font>
    <font>
      <b/>
      <sz val="14"/>
      <color theme="1"/>
      <name val="Times New Roman"/>
      <family val="1"/>
    </font>
    <font>
      <b/>
      <sz val="8"/>
      <color theme="1"/>
      <name val="Times New Roman"/>
      <family val="1"/>
    </font>
    <font>
      <b/>
      <sz val="10"/>
      <color theme="1"/>
      <name val="Arial"/>
      <family val="2"/>
    </font>
    <font>
      <sz val="10"/>
      <color rgb="FF000000"/>
      <name val="Arial"/>
      <family val="2"/>
    </font>
    <font>
      <b/>
      <sz val="7.5"/>
      <color theme="1"/>
      <name val="Arial"/>
      <family val="2"/>
    </font>
    <font>
      <sz val="7.5"/>
      <color rgb="FF000000"/>
      <name val="Arial"/>
      <family val="2"/>
    </font>
    <font>
      <sz val="7.5"/>
      <name val="Arial"/>
      <family val="2"/>
    </font>
    <font>
      <sz val="7.5"/>
      <color theme="1"/>
      <name val="Arial"/>
      <family val="2"/>
    </font>
    <font>
      <sz val="9"/>
      <color theme="1"/>
      <name val="Calibri"/>
      <family val="2"/>
      <scheme val="minor"/>
    </font>
    <font>
      <b/>
      <sz val="11"/>
      <color rgb="FF000000"/>
      <name val="Calibri"/>
      <family val="2"/>
      <scheme val="minor"/>
    </font>
    <font>
      <i/>
      <sz val="11"/>
      <color theme="1"/>
      <name val="Calibri"/>
      <family val="2"/>
      <scheme val="minor"/>
    </font>
    <font>
      <b/>
      <i/>
      <sz val="11"/>
      <color theme="1"/>
      <name val="Calibri"/>
      <family val="2"/>
      <scheme val="minor"/>
    </font>
    <font>
      <sz val="10"/>
      <color theme="1"/>
      <name val="Arial"/>
      <family val="2"/>
    </font>
    <font>
      <sz val="12"/>
      <name val="Times New Roman"/>
      <family val="1"/>
      <charset val="204"/>
    </font>
    <font>
      <b/>
      <i/>
      <sz val="10"/>
      <color indexed="8"/>
      <name val="Arial"/>
      <family val="2"/>
    </font>
    <font>
      <i/>
      <sz val="10"/>
      <color indexed="8"/>
      <name val="Arial"/>
      <family val="2"/>
    </font>
    <font>
      <vertAlign val="superscript"/>
      <sz val="10"/>
      <color indexed="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7.5"/>
      <name val="Century Schoolbook"/>
      <family val="1"/>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u/>
      <sz val="11"/>
      <color theme="10"/>
      <name val="Calibri"/>
      <family val="2"/>
    </font>
    <font>
      <vertAlign val="superscript"/>
      <sz val="10"/>
      <color theme="1"/>
      <name val="Arial"/>
      <family val="2"/>
    </font>
    <font>
      <sz val="9"/>
      <color indexed="81"/>
      <name val="Tahoma"/>
      <family val="2"/>
    </font>
    <font>
      <b/>
      <sz val="9"/>
      <color indexed="81"/>
      <name val="Tahoma"/>
      <family val="2"/>
    </font>
    <font>
      <sz val="10"/>
      <color indexed="12"/>
      <name val="Arial"/>
      <family val="2"/>
    </font>
    <font>
      <b/>
      <i/>
      <sz val="10"/>
      <name val="Arial"/>
      <family val="2"/>
    </font>
    <font>
      <i/>
      <sz val="10"/>
      <name val="Arial"/>
      <family val="2"/>
    </font>
    <font>
      <sz val="10"/>
      <name val="Calibri"/>
      <family val="2"/>
    </font>
  </fonts>
  <fills count="24">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s>
  <borders count="1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69">
    <xf numFmtId="0" fontId="0" fillId="0" borderId="0"/>
    <xf numFmtId="0" fontId="6" fillId="2" borderId="0" applyNumberFormat="0"/>
    <xf numFmtId="0" fontId="11" fillId="0" borderId="0" applyNumberFormat="0" applyFill="0" applyBorder="0" applyAlignment="0" applyProtection="0">
      <alignment vertical="top"/>
      <protection locked="0"/>
    </xf>
    <xf numFmtId="0" fontId="6" fillId="0" borderId="0"/>
    <xf numFmtId="43" fontId="6" fillId="0" borderId="0" applyFont="0" applyFill="0" applyBorder="0" applyAlignment="0" applyProtection="0"/>
    <xf numFmtId="0" fontId="14" fillId="0" borderId="0"/>
    <xf numFmtId="0" fontId="14"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6" fillId="2" borderId="0" applyNumberFormat="0"/>
    <xf numFmtId="0" fontId="5" fillId="0" borderId="0"/>
    <xf numFmtId="0" fontId="8" fillId="0" borderId="0"/>
    <xf numFmtId="166" fontId="18" fillId="0" borderId="0"/>
    <xf numFmtId="165" fontId="19" fillId="0" borderId="0"/>
    <xf numFmtId="0" fontId="6" fillId="2" borderId="0" applyNumberFormat="0"/>
    <xf numFmtId="43" fontId="5" fillId="0" borderId="0" applyFont="0" applyFill="0" applyBorder="0" applyAlignment="0" applyProtection="0"/>
    <xf numFmtId="0" fontId="6" fillId="0" borderId="0"/>
    <xf numFmtId="0" fontId="6" fillId="0" borderId="0"/>
    <xf numFmtId="0" fontId="6"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9"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1" fillId="1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0" borderId="0" applyNumberFormat="0" applyFill="0" applyBorder="0" applyAlignment="0" applyProtection="0"/>
    <xf numFmtId="0" fontId="43" fillId="20" borderId="7" applyNumberFormat="0" applyAlignment="0" applyProtection="0"/>
    <xf numFmtId="0" fontId="44" fillId="0" borderId="8" applyNumberFormat="0" applyFill="0" applyAlignment="0" applyProtection="0"/>
    <xf numFmtId="0" fontId="6" fillId="21" borderId="9" applyNumberFormat="0" applyFont="0" applyAlignment="0" applyProtection="0"/>
    <xf numFmtId="0" fontId="45" fillId="11" borderId="7" applyNumberFormat="0" applyAlignment="0" applyProtection="0"/>
    <xf numFmtId="0" fontId="46" fillId="7" borderId="0" applyNumberFormat="0" applyBorder="0" applyAlignment="0" applyProtection="0"/>
    <xf numFmtId="168" fontId="47" fillId="0" borderId="0" applyFill="0" applyBorder="0" applyProtection="0">
      <alignment horizontal="right" vertical="center"/>
    </xf>
    <xf numFmtId="169" fontId="47" fillId="0" borderId="0" applyFill="0" applyBorder="0" applyProtection="0">
      <alignment horizontal="right" vertical="center"/>
    </xf>
    <xf numFmtId="0" fontId="48" fillId="22" borderId="0" applyNumberFormat="0" applyBorder="0" applyAlignment="0" applyProtection="0"/>
    <xf numFmtId="0" fontId="8" fillId="0" borderId="0"/>
    <xf numFmtId="0" fontId="49" fillId="8" borderId="0" applyNumberFormat="0" applyBorder="0" applyAlignment="0" applyProtection="0"/>
    <xf numFmtId="0" fontId="50" fillId="20" borderId="10" applyNumberFormat="0" applyAlignment="0" applyProtection="0"/>
    <xf numFmtId="0" fontId="8" fillId="0" borderId="0"/>
    <xf numFmtId="0" fontId="51" fillId="0" borderId="0" applyNumberFormat="0" applyFill="0" applyBorder="0" applyAlignment="0" applyProtection="0"/>
    <xf numFmtId="0" fontId="52" fillId="0" borderId="0" applyNumberFormat="0" applyFill="0" applyBorder="0" applyAlignment="0" applyProtection="0"/>
    <xf numFmtId="0" fontId="53" fillId="0" borderId="11" applyNumberFormat="0" applyFill="0" applyAlignment="0" applyProtection="0"/>
    <xf numFmtId="0" fontId="54" fillId="0" borderId="12" applyNumberFormat="0" applyFill="0" applyAlignment="0" applyProtection="0"/>
    <xf numFmtId="0" fontId="55" fillId="0" borderId="13" applyNumberFormat="0" applyFill="0" applyAlignment="0" applyProtection="0"/>
    <xf numFmtId="0" fontId="55" fillId="0" borderId="0" applyNumberFormat="0" applyFill="0" applyBorder="0" applyAlignment="0" applyProtection="0"/>
    <xf numFmtId="0" fontId="56" fillId="23" borderId="14" applyNumberFormat="0" applyAlignment="0" applyProtection="0"/>
    <xf numFmtId="0" fontId="6" fillId="2" borderId="0" applyNumberFormat="0"/>
    <xf numFmtId="0" fontId="6" fillId="2" borderId="0" applyNumberFormat="0"/>
    <xf numFmtId="0" fontId="8" fillId="0" borderId="0"/>
    <xf numFmtId="0" fontId="6" fillId="2" borderId="0" applyNumberFormat="0"/>
    <xf numFmtId="0" fontId="6" fillId="0" borderId="0"/>
    <xf numFmtId="0" fontId="57"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6" fillId="2" borderId="0" applyNumberFormat="0"/>
    <xf numFmtId="164" fontId="8" fillId="0" borderId="0" applyFont="0" applyFill="0" applyBorder="0" applyAlignment="0" applyProtection="0"/>
    <xf numFmtId="0" fontId="8" fillId="0" borderId="0" applyNumberFormat="0" applyFont="0" applyFill="0" applyBorder="0" applyAlignment="0" applyProtection="0">
      <alignment vertical="top"/>
    </xf>
  </cellStyleXfs>
  <cellXfs count="225">
    <xf numFmtId="0" fontId="0" fillId="0" borderId="0" xfId="0"/>
    <xf numFmtId="0" fontId="3" fillId="0" borderId="0" xfId="0" applyFont="1" applyFill="1" applyAlignment="1" applyProtection="1"/>
    <xf numFmtId="165" fontId="8" fillId="0" borderId="0" xfId="1" applyNumberFormat="1" applyFont="1" applyFill="1" applyAlignment="1">
      <alignment horizontal="right"/>
    </xf>
    <xf numFmtId="165" fontId="2" fillId="0" borderId="0" xfId="0" applyNumberFormat="1" applyFont="1" applyAlignment="1">
      <alignment horizontal="right"/>
    </xf>
    <xf numFmtId="165" fontId="0" fillId="0" borderId="0" xfId="0" applyNumberFormat="1" applyAlignment="1">
      <alignment horizontal="right"/>
    </xf>
    <xf numFmtId="1" fontId="2" fillId="0" borderId="0" xfId="0" applyNumberFormat="1" applyFont="1" applyAlignment="1">
      <alignment horizontal="right"/>
    </xf>
    <xf numFmtId="165" fontId="2" fillId="0" borderId="0" xfId="0" applyNumberFormat="1" applyFont="1" applyFill="1" applyAlignment="1">
      <alignment horizontal="right"/>
    </xf>
    <xf numFmtId="1" fontId="0" fillId="0" borderId="0" xfId="0" applyNumberFormat="1" applyAlignment="1">
      <alignment horizontal="right"/>
    </xf>
    <xf numFmtId="0" fontId="11" fillId="0" borderId="0" xfId="2" applyAlignment="1" applyProtection="1"/>
    <xf numFmtId="165" fontId="0" fillId="0" borderId="0" xfId="0" applyNumberFormat="1" applyFill="1" applyAlignment="1">
      <alignment horizontal="right"/>
    </xf>
    <xf numFmtId="0" fontId="22" fillId="0" borderId="0" xfId="0" applyFont="1" applyAlignment="1">
      <alignment horizontal="left" wrapText="1" indent="1"/>
    </xf>
    <xf numFmtId="0" fontId="22" fillId="0" borderId="0" xfId="0" applyFont="1" applyAlignment="1">
      <alignment horizontal="left" wrapText="1" indent="5"/>
    </xf>
    <xf numFmtId="0" fontId="22" fillId="0" borderId="0" xfId="0" applyFont="1" applyAlignment="1">
      <alignment horizontal="center" wrapText="1"/>
    </xf>
    <xf numFmtId="0" fontId="24" fillId="0" borderId="0" xfId="0" applyFont="1" applyAlignment="1">
      <alignment horizontal="center"/>
    </xf>
    <xf numFmtId="0" fontId="22" fillId="0" borderId="1" xfId="0" applyFont="1" applyBorder="1" applyAlignment="1">
      <alignment horizontal="center" wrapText="1"/>
    </xf>
    <xf numFmtId="0" fontId="22" fillId="0" borderId="2" xfId="0" applyFont="1" applyBorder="1" applyAlignment="1">
      <alignment horizontal="center" wrapText="1"/>
    </xf>
    <xf numFmtId="0" fontId="23" fillId="0" borderId="0" xfId="0" applyFont="1" applyAlignment="1">
      <alignment horizontal="left"/>
    </xf>
    <xf numFmtId="0" fontId="24" fillId="0" borderId="0" xfId="0" applyFont="1" applyAlignment="1">
      <alignment horizontal="left"/>
    </xf>
    <xf numFmtId="0" fontId="8" fillId="0" borderId="3" xfId="0" applyFont="1" applyBorder="1" applyAlignment="1">
      <alignment horizontal="center" vertical="center"/>
    </xf>
    <xf numFmtId="0" fontId="26" fillId="0" borderId="3" xfId="0" applyFont="1" applyBorder="1" applyAlignment="1">
      <alignment horizontal="center" vertical="center"/>
    </xf>
    <xf numFmtId="0" fontId="25" fillId="0" borderId="3" xfId="0" applyFont="1" applyBorder="1" applyAlignment="1">
      <alignment wrapText="1"/>
    </xf>
    <xf numFmtId="0" fontId="25" fillId="0" borderId="4" xfId="0" applyFont="1" applyBorder="1" applyAlignment="1">
      <alignment wrapText="1"/>
    </xf>
    <xf numFmtId="0" fontId="28" fillId="0" borderId="3" xfId="0" applyFont="1" applyBorder="1" applyAlignment="1">
      <alignment horizontal="center" vertical="center"/>
    </xf>
    <xf numFmtId="0" fontId="29" fillId="0" borderId="3" xfId="0" applyFont="1" applyBorder="1" applyAlignment="1">
      <alignment horizontal="center" vertical="center"/>
    </xf>
    <xf numFmtId="3" fontId="29" fillId="0" borderId="3" xfId="0" applyNumberFormat="1" applyFont="1" applyBorder="1" applyAlignment="1">
      <alignment horizontal="center" vertical="center"/>
    </xf>
    <xf numFmtId="0" fontId="30" fillId="0" borderId="3" xfId="0" applyFont="1" applyBorder="1" applyAlignment="1">
      <alignment horizontal="center" wrapText="1"/>
    </xf>
    <xf numFmtId="0" fontId="27" fillId="0" borderId="4" xfId="0" applyFont="1" applyBorder="1" applyAlignment="1">
      <alignment wrapText="1"/>
    </xf>
    <xf numFmtId="0" fontId="1" fillId="0" borderId="0" xfId="0" applyFont="1"/>
    <xf numFmtId="0" fontId="21" fillId="0" borderId="0" xfId="0" applyFont="1" applyAlignment="1">
      <alignment horizontal="left" wrapText="1"/>
    </xf>
    <xf numFmtId="0" fontId="22" fillId="0" borderId="0" xfId="0" applyFont="1" applyAlignment="1">
      <alignment horizontal="left" wrapText="1"/>
    </xf>
    <xf numFmtId="0" fontId="0" fillId="0" borderId="0" xfId="0" applyFont="1"/>
    <xf numFmtId="1" fontId="8" fillId="0" borderId="3" xfId="0" applyNumberFormat="1" applyFont="1" applyBorder="1" applyAlignment="1">
      <alignment horizontal="center" vertical="center"/>
    </xf>
    <xf numFmtId="0" fontId="31" fillId="0" borderId="0" xfId="0" applyFont="1"/>
    <xf numFmtId="0" fontId="21" fillId="0" borderId="0" xfId="0" applyFont="1" applyAlignment="1">
      <alignment wrapText="1"/>
    </xf>
    <xf numFmtId="0" fontId="22" fillId="0" borderId="0" xfId="0" applyFont="1" applyAlignment="1">
      <alignment wrapText="1"/>
    </xf>
    <xf numFmtId="165" fontId="22" fillId="0" borderId="0" xfId="0" applyNumberFormat="1" applyFont="1" applyAlignment="1">
      <alignment horizontal="center" wrapText="1"/>
    </xf>
    <xf numFmtId="165" fontId="22" fillId="0" borderId="0" xfId="0" applyNumberFormat="1" applyFont="1" applyFill="1" applyBorder="1" applyAlignment="1">
      <alignment horizontal="center" wrapText="1"/>
    </xf>
    <xf numFmtId="165" fontId="0" fillId="0" borderId="0" xfId="0" applyNumberFormat="1"/>
    <xf numFmtId="165" fontId="20" fillId="0" borderId="0" xfId="0" applyNumberFormat="1" applyFont="1"/>
    <xf numFmtId="165" fontId="32" fillId="0" borderId="0" xfId="0" applyNumberFormat="1" applyFont="1" applyAlignment="1">
      <alignment horizontal="right"/>
    </xf>
    <xf numFmtId="1" fontId="0" fillId="0" borderId="0" xfId="0" applyNumberFormat="1"/>
    <xf numFmtId="0" fontId="22" fillId="0" borderId="0" xfId="0" applyFont="1" applyAlignment="1">
      <alignment horizontal="right" wrapText="1"/>
    </xf>
    <xf numFmtId="165" fontId="0" fillId="4" borderId="0" xfId="0" applyNumberFormat="1" applyFill="1"/>
    <xf numFmtId="0" fontId="0" fillId="4" borderId="0" xfId="0" applyFill="1"/>
    <xf numFmtId="0" fontId="8" fillId="0" borderId="0" xfId="0" applyFont="1" applyAlignment="1">
      <alignment horizontal="center" vertical="center"/>
    </xf>
    <xf numFmtId="0" fontId="26" fillId="0" borderId="0" xfId="0" applyFont="1" applyAlignment="1">
      <alignment horizontal="center" vertical="center"/>
    </xf>
    <xf numFmtId="0" fontId="34" fillId="0" borderId="0" xfId="0" applyFont="1"/>
    <xf numFmtId="0" fontId="1" fillId="0" borderId="0" xfId="0" applyFont="1" applyAlignment="1">
      <alignment horizontal="right"/>
    </xf>
    <xf numFmtId="0" fontId="33" fillId="0" borderId="0" xfId="0" applyFont="1" applyAlignment="1">
      <alignment horizontal="right"/>
    </xf>
    <xf numFmtId="0" fontId="1" fillId="0" borderId="0" xfId="0" applyFont="1" applyAlignment="1">
      <alignment horizontal="center" vertical="center"/>
    </xf>
    <xf numFmtId="0" fontId="10" fillId="0" borderId="0" xfId="0" applyNumberFormat="1" applyFont="1" applyFill="1" applyAlignment="1" applyProtection="1">
      <alignment horizontal="right"/>
      <protection locked="0"/>
    </xf>
    <xf numFmtId="0" fontId="0" fillId="0" borderId="0" xfId="0" applyFont="1" applyAlignment="1">
      <alignment horizontal="left" vertical="center"/>
    </xf>
    <xf numFmtId="0" fontId="0" fillId="0" borderId="0" xfId="0" applyAlignment="1">
      <alignment horizontal="left" vertical="center"/>
    </xf>
    <xf numFmtId="165" fontId="8" fillId="0" borderId="0" xfId="0" applyNumberFormat="1" applyFont="1" applyFill="1" applyBorder="1" applyAlignment="1">
      <alignment horizontal="right" vertical="center" wrapText="1"/>
    </xf>
    <xf numFmtId="165" fontId="8" fillId="0" borderId="0" xfId="0" applyNumberFormat="1" applyFont="1" applyFill="1" applyBorder="1" applyAlignment="1">
      <alignment vertical="center" wrapText="1"/>
    </xf>
    <xf numFmtId="0" fontId="36" fillId="0" borderId="5" xfId="0" applyFont="1" applyFill="1" applyBorder="1" applyAlignment="1">
      <alignment horizontal="right" vertical="center" wrapText="1"/>
    </xf>
    <xf numFmtId="0" fontId="36" fillId="0" borderId="6" xfId="0" applyFont="1" applyFill="1" applyBorder="1" applyAlignment="1">
      <alignment horizontal="right" vertical="center" wrapText="1"/>
    </xf>
    <xf numFmtId="0" fontId="12" fillId="0" borderId="0" xfId="0" applyFont="1" applyFill="1" applyAlignment="1" applyProtection="1"/>
    <xf numFmtId="0" fontId="0" fillId="5" borderId="0" xfId="0" applyFill="1"/>
    <xf numFmtId="0" fontId="22" fillId="5" borderId="1" xfId="0" applyFont="1" applyFill="1" applyBorder="1" applyAlignment="1">
      <alignment horizontal="center" wrapText="1"/>
    </xf>
    <xf numFmtId="165" fontId="22" fillId="5" borderId="0" xfId="0" applyNumberFormat="1" applyFont="1" applyFill="1" applyAlignment="1">
      <alignment horizontal="center" wrapText="1"/>
    </xf>
    <xf numFmtId="165" fontId="22" fillId="5" borderId="0" xfId="0" applyNumberFormat="1" applyFont="1" applyFill="1" applyBorder="1" applyAlignment="1">
      <alignment horizontal="center" wrapText="1"/>
    </xf>
    <xf numFmtId="165" fontId="0" fillId="5" borderId="0" xfId="0" applyNumberFormat="1" applyFill="1"/>
    <xf numFmtId="165" fontId="2" fillId="5" borderId="0" xfId="0" applyNumberFormat="1" applyFont="1" applyFill="1" applyAlignment="1">
      <alignment horizontal="right"/>
    </xf>
    <xf numFmtId="165" fontId="0" fillId="5" borderId="0" xfId="0" applyNumberFormat="1" applyFill="1" applyAlignment="1">
      <alignment horizontal="right"/>
    </xf>
    <xf numFmtId="0" fontId="12" fillId="0" borderId="0" xfId="0" applyFont="1" applyFill="1" applyAlignment="1" applyProtection="1">
      <alignment horizontal="left"/>
    </xf>
    <xf numFmtId="0" fontId="0" fillId="0" borderId="0" xfId="0" applyProtection="1"/>
    <xf numFmtId="0" fontId="10" fillId="0" borderId="0" xfId="0" applyFont="1" applyFill="1" applyAlignment="1" applyProtection="1"/>
    <xf numFmtId="0" fontId="8" fillId="0" borderId="0" xfId="0" applyFont="1" applyFill="1" applyAlignment="1"/>
    <xf numFmtId="0" fontId="10" fillId="0" borderId="0" xfId="0" applyFont="1" applyFill="1" applyAlignment="1" applyProtection="1">
      <alignment horizontal="left"/>
    </xf>
    <xf numFmtId="3" fontId="8" fillId="0" borderId="0" xfId="2" applyNumberFormat="1" applyFont="1" applyFill="1" applyBorder="1" applyAlignment="1" applyProtection="1">
      <alignment horizontal="right"/>
    </xf>
    <xf numFmtId="3" fontId="8" fillId="0" borderId="0" xfId="2" applyNumberFormat="1" applyFont="1" applyFill="1" applyBorder="1" applyAlignment="1" applyProtection="1">
      <alignment horizontal="right"/>
      <protection locked="0"/>
    </xf>
    <xf numFmtId="167" fontId="26" fillId="0" borderId="0" xfId="1" applyNumberFormat="1" applyFont="1" applyFill="1" applyBorder="1" applyAlignment="1" applyProtection="1">
      <alignment horizontal="right"/>
      <protection locked="0"/>
    </xf>
    <xf numFmtId="167" fontId="10" fillId="0" borderId="0" xfId="0" applyNumberFormat="1" applyFont="1" applyFill="1" applyBorder="1" applyAlignment="1" applyProtection="1">
      <alignment horizontal="right"/>
      <protection locked="0"/>
    </xf>
    <xf numFmtId="0" fontId="9" fillId="3" borderId="0" xfId="0" applyFont="1" applyFill="1" applyAlignment="1" applyProtection="1"/>
    <xf numFmtId="0" fontId="8" fillId="3" borderId="0" xfId="1" applyFont="1" applyFill="1" applyBorder="1" applyAlignment="1" applyProtection="1"/>
    <xf numFmtId="0" fontId="8" fillId="3" borderId="0" xfId="1" applyFont="1" applyFill="1" applyBorder="1" applyAlignment="1" applyProtection="1">
      <alignment horizontal="right"/>
    </xf>
    <xf numFmtId="0" fontId="8" fillId="0" borderId="0" xfId="0" applyFont="1" applyBorder="1" applyAlignment="1"/>
    <xf numFmtId="0" fontId="8" fillId="3" borderId="0" xfId="0" applyFont="1" applyFill="1" applyAlignment="1" applyProtection="1"/>
    <xf numFmtId="0" fontId="8" fillId="0" borderId="0" xfId="0" applyFont="1" applyFill="1" applyBorder="1" applyAlignment="1"/>
    <xf numFmtId="0" fontId="7" fillId="3" borderId="0" xfId="1" applyFont="1" applyFill="1" applyBorder="1" applyAlignment="1">
      <alignment horizontal="right"/>
    </xf>
    <xf numFmtId="0" fontId="7" fillId="3" borderId="0" xfId="1" applyFont="1" applyFill="1" applyBorder="1" applyAlignment="1" applyProtection="1">
      <alignment horizontal="right"/>
    </xf>
    <xf numFmtId="0" fontId="7" fillId="0" borderId="0" xfId="0" applyFont="1" applyBorder="1" applyAlignment="1"/>
    <xf numFmtId="0" fontId="8" fillId="0" borderId="0" xfId="0" applyFont="1" applyBorder="1" applyAlignment="1">
      <alignment horizontal="left"/>
    </xf>
    <xf numFmtId="0" fontId="8" fillId="0" borderId="0" xfId="0" applyFont="1" applyFill="1" applyAlignment="1" applyProtection="1">
      <protection locked="0"/>
    </xf>
    <xf numFmtId="0" fontId="12" fillId="0" borderId="0" xfId="0" applyFont="1" applyFill="1" applyAlignment="1" applyProtection="1">
      <alignment horizontal="right"/>
    </xf>
    <xf numFmtId="167" fontId="26" fillId="0" borderId="0" xfId="17" applyNumberFormat="1" applyFont="1" applyFill="1" applyBorder="1" applyAlignment="1" applyProtection="1">
      <alignment horizontal="right"/>
      <protection locked="0"/>
    </xf>
    <xf numFmtId="167" fontId="10" fillId="0" borderId="0" xfId="17" applyNumberFormat="1" applyFont="1" applyFill="1" applyBorder="1" applyAlignment="1" applyProtection="1">
      <alignment horizontal="right"/>
      <protection locked="0"/>
    </xf>
    <xf numFmtId="167" fontId="10" fillId="0" borderId="0" xfId="1" applyNumberFormat="1" applyFont="1" applyFill="1" applyBorder="1" applyAlignment="1" applyProtection="1">
      <alignment horizontal="right"/>
      <protection locked="0"/>
    </xf>
    <xf numFmtId="167" fontId="26" fillId="0" borderId="0" xfId="0" applyNumberFormat="1" applyFont="1" applyFill="1" applyBorder="1" applyAlignment="1" applyProtection="1">
      <alignment horizontal="right"/>
      <protection locked="0"/>
    </xf>
    <xf numFmtId="167" fontId="10" fillId="0" borderId="0" xfId="2" applyNumberFormat="1" applyFont="1" applyFill="1" applyBorder="1" applyAlignment="1" applyProtection="1">
      <alignment horizontal="right"/>
      <protection locked="0"/>
    </xf>
    <xf numFmtId="167" fontId="26" fillId="0" borderId="0" xfId="0" quotePrefix="1" applyNumberFormat="1" applyFont="1" applyFill="1" applyBorder="1" applyAlignment="1" applyProtection="1">
      <alignment horizontal="right"/>
      <protection locked="0"/>
    </xf>
    <xf numFmtId="167" fontId="12" fillId="0" borderId="0" xfId="1" applyNumberFormat="1" applyFont="1" applyFill="1" applyBorder="1" applyAlignment="1" applyProtection="1">
      <alignment horizontal="right"/>
      <protection locked="0"/>
    </xf>
    <xf numFmtId="167" fontId="8" fillId="0" borderId="0" xfId="0" applyNumberFormat="1" applyFont="1" applyFill="1" applyAlignment="1" applyProtection="1">
      <alignment horizontal="right"/>
      <protection locked="0"/>
    </xf>
    <xf numFmtId="167" fontId="10" fillId="0" borderId="0" xfId="1" applyNumberFormat="1" applyFont="1" applyFill="1" applyAlignment="1" applyProtection="1">
      <alignment horizontal="right"/>
      <protection locked="0"/>
    </xf>
    <xf numFmtId="167" fontId="10" fillId="0" borderId="0" xfId="0" applyNumberFormat="1" applyFont="1" applyFill="1" applyBorder="1" applyAlignment="1" applyProtection="1">
      <alignment horizontal="right" vertical="top"/>
      <protection locked="0"/>
    </xf>
    <xf numFmtId="167" fontId="10" fillId="0" borderId="0" xfId="0" applyNumberFormat="1" applyFont="1" applyFill="1" applyAlignment="1" applyProtection="1">
      <alignment horizontal="right"/>
      <protection locked="0"/>
    </xf>
    <xf numFmtId="167" fontId="37" fillId="0" borderId="0" xfId="0" applyNumberFormat="1" applyFont="1" applyFill="1" applyBorder="1" applyAlignment="1" applyProtection="1">
      <alignment horizontal="right"/>
      <protection locked="0"/>
    </xf>
    <xf numFmtId="167" fontId="37" fillId="0" borderId="0" xfId="0" applyNumberFormat="1" applyFont="1" applyFill="1" applyAlignment="1" applyProtection="1">
      <alignment horizontal="right"/>
      <protection locked="0"/>
    </xf>
    <xf numFmtId="167" fontId="26" fillId="0" borderId="0" xfId="17" applyNumberFormat="1" applyFont="1" applyFill="1" applyAlignment="1" applyProtection="1">
      <alignment horizontal="right"/>
      <protection locked="0"/>
    </xf>
    <xf numFmtId="167" fontId="10" fillId="0" borderId="0" xfId="17" applyNumberFormat="1" applyFont="1" applyFill="1" applyAlignment="1" applyProtection="1">
      <alignment horizontal="right"/>
      <protection locked="0"/>
    </xf>
    <xf numFmtId="167" fontId="26" fillId="0" borderId="0" xfId="0" applyNumberFormat="1" applyFont="1" applyFill="1" applyAlignment="1" applyProtection="1">
      <alignment horizontal="right"/>
      <protection locked="0"/>
    </xf>
    <xf numFmtId="167" fontId="26" fillId="0" borderId="0" xfId="2" applyNumberFormat="1" applyFont="1" applyFill="1" applyBorder="1" applyAlignment="1" applyProtection="1">
      <alignment horizontal="right"/>
      <protection locked="0"/>
    </xf>
    <xf numFmtId="167" fontId="37" fillId="0" borderId="0" xfId="1" applyNumberFormat="1" applyFont="1" applyFill="1" applyBorder="1" applyAlignment="1" applyProtection="1">
      <alignment horizontal="right"/>
      <protection locked="0"/>
    </xf>
    <xf numFmtId="167" fontId="37" fillId="0" borderId="0" xfId="1" applyNumberFormat="1" applyFont="1" applyFill="1" applyAlignment="1" applyProtection="1">
      <alignment horizontal="right"/>
      <protection locked="0"/>
    </xf>
    <xf numFmtId="167" fontId="12" fillId="0" borderId="0" xfId="1" applyNumberFormat="1" applyFont="1" applyFill="1" applyAlignment="1" applyProtection="1">
      <alignment horizontal="right"/>
      <protection locked="0"/>
    </xf>
    <xf numFmtId="167" fontId="37" fillId="0" borderId="0" xfId="60" applyNumberFormat="1" applyFont="1" applyFill="1" applyBorder="1" applyAlignment="1" applyProtection="1">
      <alignment horizontal="right"/>
      <protection locked="0"/>
    </xf>
    <xf numFmtId="167" fontId="38" fillId="0" borderId="0" xfId="0" applyNumberFormat="1" applyFont="1" applyFill="1" applyBorder="1" applyAlignment="1" applyProtection="1">
      <alignment horizontal="right"/>
      <protection locked="0"/>
    </xf>
    <xf numFmtId="0" fontId="8" fillId="0" borderId="0" xfId="0" applyFont="1" applyFill="1" applyAlignment="1">
      <alignment horizontal="left"/>
    </xf>
    <xf numFmtId="0" fontId="10" fillId="0" borderId="0" xfId="0" applyFont="1" applyFill="1" applyBorder="1" applyAlignment="1" applyProtection="1">
      <protection locked="0"/>
    </xf>
    <xf numFmtId="0" fontId="10" fillId="0" borderId="0" xfId="0" applyFont="1" applyFill="1" applyAlignment="1" applyProtection="1">
      <alignment horizontal="left"/>
      <protection locked="0"/>
    </xf>
    <xf numFmtId="0" fontId="1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protection locked="0"/>
    </xf>
    <xf numFmtId="0" fontId="10" fillId="0" borderId="0" xfId="1" applyFont="1" applyFill="1" applyBorder="1" applyAlignment="1" applyProtection="1">
      <protection locked="0"/>
    </xf>
    <xf numFmtId="0" fontId="37" fillId="0" borderId="0" xfId="0" applyFont="1" applyFill="1" applyBorder="1" applyAlignment="1" applyProtection="1">
      <alignment horizontal="left"/>
      <protection locked="0"/>
    </xf>
    <xf numFmtId="0" fontId="10" fillId="0" borderId="0" xfId="1" applyFont="1" applyFill="1" applyBorder="1" applyAlignment="1" applyProtection="1">
      <alignment horizontal="left"/>
      <protection locked="0"/>
    </xf>
    <xf numFmtId="0" fontId="37" fillId="0" borderId="0" xfId="0" applyFont="1" applyFill="1" applyBorder="1" applyAlignment="1" applyProtection="1">
      <protection locked="0"/>
    </xf>
    <xf numFmtId="0" fontId="37" fillId="0" borderId="0" xfId="1" applyFont="1" applyFill="1" applyBorder="1" applyAlignment="1" applyProtection="1">
      <protection locked="0"/>
    </xf>
    <xf numFmtId="0" fontId="12" fillId="0" borderId="0" xfId="1" applyFont="1" applyFill="1" applyBorder="1" applyAlignment="1" applyProtection="1">
      <protection locked="0"/>
    </xf>
    <xf numFmtId="0" fontId="37" fillId="0" borderId="0" xfId="60" applyFont="1" applyFill="1" applyBorder="1" applyAlignment="1" applyProtection="1">
      <protection locked="0"/>
    </xf>
    <xf numFmtId="0" fontId="10" fillId="0" borderId="0" xfId="0" applyFont="1" applyFill="1" applyBorder="1" applyAlignment="1" applyProtection="1">
      <alignment wrapText="1"/>
      <protection locked="0"/>
    </xf>
    <xf numFmtId="0" fontId="10" fillId="0" borderId="0" xfId="0" applyFont="1" applyFill="1" applyBorder="1" applyAlignment="1" applyProtection="1">
      <alignment vertical="top" wrapText="1"/>
      <protection locked="0"/>
    </xf>
    <xf numFmtId="0" fontId="10" fillId="0" borderId="0" xfId="1" applyFont="1" applyFill="1" applyBorder="1" applyAlignment="1" applyProtection="1">
      <alignment wrapText="1"/>
      <protection locked="0"/>
    </xf>
    <xf numFmtId="171" fontId="10" fillId="0" borderId="0" xfId="0" applyNumberFormat="1" applyFont="1" applyFill="1" applyBorder="1" applyAlignment="1" applyProtection="1">
      <alignment horizontal="right"/>
      <protection locked="0"/>
    </xf>
    <xf numFmtId="167" fontId="12" fillId="0" borderId="0" xfId="0" applyNumberFormat="1" applyFont="1" applyFill="1" applyBorder="1" applyAlignment="1" applyProtection="1">
      <alignment horizontal="right"/>
      <protection locked="0"/>
    </xf>
    <xf numFmtId="172" fontId="10" fillId="0" borderId="0" xfId="0" applyNumberFormat="1" applyFont="1" applyFill="1" applyAlignment="1" applyProtection="1">
      <alignment horizontal="right"/>
      <protection locked="0"/>
    </xf>
    <xf numFmtId="0" fontId="8" fillId="0" borderId="0" xfId="0" applyFont="1" applyFill="1" applyAlignment="1" applyProtection="1">
      <alignment horizontal="left"/>
      <protection locked="0"/>
    </xf>
    <xf numFmtId="165" fontId="8" fillId="0" borderId="0" xfId="2" applyNumberFormat="1" applyFont="1" applyFill="1" applyBorder="1" applyAlignment="1" applyProtection="1">
      <alignment horizontal="right"/>
      <protection locked="0"/>
    </xf>
    <xf numFmtId="0" fontId="61" fillId="0" borderId="0" xfId="2" applyFont="1" applyAlignment="1" applyProtection="1">
      <protection locked="0"/>
    </xf>
    <xf numFmtId="0" fontId="8" fillId="0" borderId="0" xfId="2" applyFont="1" applyFill="1" applyBorder="1" applyAlignment="1" applyProtection="1">
      <alignment horizontal="left"/>
      <protection locked="0"/>
    </xf>
    <xf numFmtId="0" fontId="8" fillId="0" borderId="0" xfId="2" applyFont="1" applyFill="1" applyAlignment="1" applyProtection="1">
      <protection locked="0"/>
    </xf>
    <xf numFmtId="167" fontId="8" fillId="0" borderId="0" xfId="2" applyNumberFormat="1" applyFont="1" applyFill="1" applyAlignment="1" applyProtection="1">
      <alignment horizontal="right"/>
      <protection locked="0"/>
    </xf>
    <xf numFmtId="0" fontId="35" fillId="0" borderId="0" xfId="0" applyFont="1" applyAlignment="1" applyProtection="1"/>
    <xf numFmtId="165" fontId="35" fillId="0" borderId="0" xfId="0" applyNumberFormat="1" applyFont="1" applyAlignment="1" applyProtection="1">
      <protection locked="0"/>
    </xf>
    <xf numFmtId="0" fontId="35" fillId="0" borderId="0" xfId="0" applyFont="1" applyAlignment="1" applyProtection="1">
      <protection locked="0"/>
    </xf>
    <xf numFmtId="167" fontId="26" fillId="0" borderId="0" xfId="0" applyNumberFormat="1" applyFont="1" applyAlignment="1" applyProtection="1">
      <alignment horizontal="right"/>
      <protection locked="0"/>
    </xf>
    <xf numFmtId="167" fontId="35" fillId="0" borderId="0" xfId="0" applyNumberFormat="1" applyFont="1" applyFill="1" applyAlignment="1" applyProtection="1">
      <alignment horizontal="right"/>
      <protection locked="0"/>
    </xf>
    <xf numFmtId="167" fontId="35" fillId="0" borderId="0" xfId="0" applyNumberFormat="1" applyFont="1" applyAlignment="1" applyProtection="1">
      <alignment horizontal="right"/>
      <protection locked="0"/>
    </xf>
    <xf numFmtId="167" fontId="35" fillId="0" borderId="0" xfId="0" applyNumberFormat="1" applyFont="1" applyAlignment="1" applyProtection="1">
      <protection locked="0"/>
    </xf>
    <xf numFmtId="0" fontId="8" fillId="0" borderId="0" xfId="2" applyFont="1" applyFill="1" applyBorder="1" applyAlignment="1" applyProtection="1">
      <protection locked="0"/>
    </xf>
    <xf numFmtId="0" fontId="8" fillId="0" borderId="0" xfId="2" applyFont="1" applyAlignment="1" applyProtection="1">
      <protection locked="0"/>
    </xf>
    <xf numFmtId="165" fontId="8" fillId="0" borderId="0" xfId="0" applyNumberFormat="1" applyFont="1" applyFill="1" applyBorder="1" applyAlignment="1"/>
    <xf numFmtId="165" fontId="8" fillId="0" borderId="0" xfId="0" applyNumberFormat="1" applyFont="1" applyBorder="1" applyAlignment="1"/>
    <xf numFmtId="1" fontId="8" fillId="0" borderId="0" xfId="0" applyNumberFormat="1" applyFont="1" applyFill="1" applyBorder="1" applyAlignment="1"/>
    <xf numFmtId="0" fontId="8" fillId="0" borderId="0" xfId="0" applyFont="1" applyAlignment="1" applyProtection="1">
      <alignment horizontal="left" indent="4"/>
      <protection locked="0"/>
    </xf>
    <xf numFmtId="0" fontId="8" fillId="0" borderId="0" xfId="0" applyFont="1" applyFill="1"/>
    <xf numFmtId="3" fontId="8" fillId="0" borderId="0" xfId="0" applyNumberFormat="1" applyFont="1" applyFill="1" applyBorder="1" applyAlignment="1"/>
    <xf numFmtId="3" fontId="8" fillId="0" borderId="0" xfId="0" applyNumberFormat="1" applyFont="1" applyBorder="1" applyAlignment="1"/>
    <xf numFmtId="165" fontId="8" fillId="0" borderId="0"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0" xfId="0" applyNumberFormat="1" applyFont="1" applyBorder="1" applyAlignment="1">
      <alignment horizontal="right"/>
    </xf>
    <xf numFmtId="165" fontId="8" fillId="0" borderId="0" xfId="0" applyNumberFormat="1" applyFont="1" applyBorder="1" applyAlignment="1">
      <alignment horizontal="right"/>
    </xf>
    <xf numFmtId="167" fontId="8" fillId="0" borderId="0" xfId="0" applyNumberFormat="1" applyFont="1" applyFill="1" applyBorder="1" applyAlignment="1">
      <alignment horizontal="right"/>
    </xf>
    <xf numFmtId="167" fontId="8" fillId="0" borderId="0" xfId="0" applyNumberFormat="1" applyFont="1" applyBorder="1" applyAlignment="1">
      <alignment horizontal="right"/>
    </xf>
    <xf numFmtId="3" fontId="8" fillId="0" borderId="0" xfId="1" applyNumberFormat="1" applyFont="1" applyFill="1" applyBorder="1" applyAlignment="1" applyProtection="1">
      <alignment horizontal="right"/>
      <protection locked="0"/>
    </xf>
    <xf numFmtId="0" fontId="8" fillId="0" borderId="0" xfId="0" applyFont="1" applyBorder="1" applyAlignment="1">
      <alignment horizontal="left" vertical="top"/>
    </xf>
    <xf numFmtId="0" fontId="8" fillId="0" borderId="0" xfId="0" applyFont="1" applyBorder="1" applyAlignment="1">
      <alignment vertical="top"/>
    </xf>
    <xf numFmtId="0" fontId="7" fillId="0" borderId="0" xfId="0" applyFont="1" applyFill="1" applyBorder="1" applyAlignment="1" applyProtection="1">
      <alignment horizontal="left"/>
      <protection locked="0"/>
    </xf>
    <xf numFmtId="0" fontId="8" fillId="0" borderId="0" xfId="1" applyNumberFormat="1" applyFont="1" applyFill="1" applyBorder="1" applyAlignment="1" applyProtection="1">
      <alignment horizontal="right"/>
      <protection locked="0"/>
    </xf>
    <xf numFmtId="0" fontId="8" fillId="0" borderId="0" xfId="1" applyNumberFormat="1" applyFont="1" applyFill="1" applyBorder="1" applyAlignment="1">
      <alignment horizontal="right"/>
    </xf>
    <xf numFmtId="165" fontId="8" fillId="0" borderId="0" xfId="1" applyNumberFormat="1" applyFont="1" applyFill="1" applyBorder="1" applyAlignment="1" applyProtection="1">
      <alignment horizontal="right"/>
      <protection locked="0"/>
    </xf>
    <xf numFmtId="165" fontId="8" fillId="0" borderId="0" xfId="1" applyNumberFormat="1" applyFont="1" applyFill="1" applyBorder="1" applyAlignment="1">
      <alignment horizontal="right"/>
    </xf>
    <xf numFmtId="165" fontId="8" fillId="0" borderId="0" xfId="0" applyNumberFormat="1" applyFont="1" applyFill="1" applyBorder="1" applyAlignment="1" applyProtection="1">
      <alignment horizontal="right"/>
      <protection locked="0"/>
    </xf>
    <xf numFmtId="0" fontId="8" fillId="0" borderId="0" xfId="0" applyFont="1" applyFill="1" applyBorder="1" applyAlignment="1" applyProtection="1">
      <protection locked="0"/>
    </xf>
    <xf numFmtId="1" fontId="8" fillId="0" borderId="0" xfId="1" applyNumberFormat="1" applyFont="1" applyFill="1" applyBorder="1" applyAlignment="1" applyProtection="1">
      <alignment horizontal="right"/>
      <protection locked="0"/>
    </xf>
    <xf numFmtId="1" fontId="8" fillId="0" borderId="0" xfId="1" applyNumberFormat="1" applyFont="1" applyFill="1" applyBorder="1" applyAlignment="1">
      <alignment horizontal="right"/>
    </xf>
    <xf numFmtId="1" fontId="8" fillId="0" borderId="0" xfId="0" applyNumberFormat="1" applyFont="1" applyFill="1" applyBorder="1" applyAlignment="1" applyProtection="1">
      <alignment horizontal="right"/>
      <protection locked="0"/>
    </xf>
    <xf numFmtId="0" fontId="8" fillId="0" borderId="0" xfId="0" applyFont="1" applyAlignment="1" applyProtection="1">
      <protection locked="0"/>
    </xf>
    <xf numFmtId="0" fontId="8" fillId="0" borderId="0" xfId="0" applyFont="1" applyFill="1" applyBorder="1" applyAlignment="1" applyProtection="1">
      <alignment horizontal="left"/>
      <protection locked="0"/>
    </xf>
    <xf numFmtId="3" fontId="8" fillId="0" borderId="0" xfId="17" applyNumberFormat="1" applyFont="1" applyFill="1" applyBorder="1" applyAlignment="1" applyProtection="1">
      <alignment horizontal="right"/>
      <protection locked="0"/>
    </xf>
    <xf numFmtId="3" fontId="8" fillId="0" borderId="0" xfId="17" applyNumberFormat="1" applyFont="1" applyFill="1" applyBorder="1" applyAlignment="1">
      <alignment horizontal="right"/>
    </xf>
    <xf numFmtId="3" fontId="8" fillId="0" borderId="0" xfId="1" applyNumberFormat="1" applyFont="1" applyFill="1" applyBorder="1" applyAlignment="1">
      <alignment horizontal="right"/>
    </xf>
    <xf numFmtId="0" fontId="8" fillId="0" borderId="0" xfId="0" applyFont="1" applyFill="1" applyBorder="1" applyAlignment="1" applyProtection="1">
      <alignment wrapText="1"/>
      <protection locked="0"/>
    </xf>
    <xf numFmtId="0" fontId="8" fillId="0" borderId="0" xfId="0" applyFont="1" applyFill="1" applyBorder="1" applyAlignment="1" applyProtection="1">
      <alignment vertical="top"/>
      <protection locked="0"/>
    </xf>
    <xf numFmtId="3" fontId="8" fillId="0" borderId="0" xfId="17" applyNumberFormat="1" applyFont="1" applyBorder="1" applyAlignment="1">
      <alignment horizontal="right"/>
    </xf>
    <xf numFmtId="165" fontId="8" fillId="0" borderId="0" xfId="17" applyNumberFormat="1" applyFont="1" applyFill="1" applyBorder="1" applyAlignment="1">
      <alignment horizontal="right"/>
    </xf>
    <xf numFmtId="0" fontId="8" fillId="0" borderId="0" xfId="1" applyFont="1" applyFill="1" applyBorder="1" applyAlignment="1" applyProtection="1">
      <protection locked="0"/>
    </xf>
    <xf numFmtId="165" fontId="7" fillId="0" borderId="0" xfId="0" applyNumberFormat="1" applyFont="1" applyFill="1" applyBorder="1" applyAlignment="1" applyProtection="1">
      <alignment horizontal="right"/>
    </xf>
    <xf numFmtId="0" fontId="62" fillId="0" borderId="0" xfId="0" applyFont="1" applyFill="1" applyBorder="1" applyAlignment="1" applyProtection="1">
      <alignment horizontal="left"/>
      <protection locked="0"/>
    </xf>
    <xf numFmtId="165" fontId="62" fillId="0" borderId="0" xfId="0" applyNumberFormat="1" applyFont="1" applyFill="1" applyBorder="1" applyAlignment="1" applyProtection="1">
      <alignment horizontal="right"/>
    </xf>
    <xf numFmtId="3" fontId="8" fillId="0" borderId="0" xfId="17" applyNumberFormat="1" applyFont="1" applyFill="1" applyBorder="1" applyAlignment="1" applyProtection="1">
      <alignment horizontal="right"/>
    </xf>
    <xf numFmtId="0" fontId="8" fillId="0" borderId="0" xfId="1" applyFont="1" applyFill="1" applyBorder="1" applyAlignment="1" applyProtection="1">
      <alignment wrapText="1"/>
      <protection locked="0"/>
    </xf>
    <xf numFmtId="165" fontId="8" fillId="0" borderId="0" xfId="0" applyNumberFormat="1" applyFont="1" applyFill="1" applyBorder="1" applyAlignment="1" applyProtection="1">
      <alignment horizontal="right"/>
    </xf>
    <xf numFmtId="0" fontId="8" fillId="0" borderId="0" xfId="1" applyFont="1" applyFill="1" applyBorder="1" applyAlignment="1" applyProtection="1">
      <alignment horizontal="left" indent="5"/>
      <protection locked="0"/>
    </xf>
    <xf numFmtId="0" fontId="8" fillId="0" borderId="0" xfId="0" applyFont="1" applyFill="1" applyBorder="1" applyAlignment="1" applyProtection="1">
      <alignment horizontal="left" indent="5"/>
      <protection locked="0"/>
    </xf>
    <xf numFmtId="170" fontId="8" fillId="0" borderId="0" xfId="0" applyNumberFormat="1" applyFont="1" applyFill="1" applyBorder="1" applyAlignment="1">
      <alignment horizontal="right"/>
    </xf>
    <xf numFmtId="0" fontId="8" fillId="0" borderId="0" xfId="1" applyFont="1" applyFill="1" applyBorder="1" applyAlignment="1" applyProtection="1">
      <alignment horizontal="left" indent="2"/>
      <protection locked="0"/>
    </xf>
    <xf numFmtId="0" fontId="8" fillId="0" borderId="0" xfId="0" applyFont="1" applyFill="1" applyBorder="1" applyAlignment="1" applyProtection="1">
      <alignment horizontal="left" indent="2"/>
      <protection locked="0"/>
    </xf>
    <xf numFmtId="165" fontId="8" fillId="0" borderId="0" xfId="1" applyNumberFormat="1" applyFont="1" applyFill="1" applyBorder="1" applyAlignment="1" applyProtection="1">
      <alignment horizontal="right"/>
    </xf>
    <xf numFmtId="0" fontId="8" fillId="0" borderId="0" xfId="1" applyFont="1" applyFill="1" applyBorder="1" applyAlignment="1" applyProtection="1">
      <alignment horizontal="left" indent="7"/>
      <protection locked="0"/>
    </xf>
    <xf numFmtId="0" fontId="62" fillId="0" borderId="0" xfId="0" applyFont="1" applyFill="1" applyBorder="1" applyAlignment="1" applyProtection="1">
      <protection locked="0"/>
    </xf>
    <xf numFmtId="3" fontId="8" fillId="0" borderId="0" xfId="0" applyNumberFormat="1" applyFont="1" applyFill="1" applyBorder="1" applyAlignment="1" applyProtection="1">
      <alignment horizontal="right"/>
      <protection locked="0"/>
    </xf>
    <xf numFmtId="3" fontId="8" fillId="0" borderId="0" xfId="1" applyNumberFormat="1" applyFont="1" applyFill="1" applyBorder="1" applyAlignment="1" applyProtection="1">
      <alignment horizontal="right"/>
    </xf>
    <xf numFmtId="0" fontId="8" fillId="0" borderId="0" xfId="0" applyFont="1" applyAlignment="1" applyProtection="1">
      <alignment horizontal="left" indent="5"/>
      <protection locked="0"/>
    </xf>
    <xf numFmtId="0" fontId="62" fillId="0" borderId="0" xfId="1" applyFont="1" applyFill="1" applyBorder="1" applyAlignment="1" applyProtection="1">
      <protection locked="0"/>
    </xf>
    <xf numFmtId="165" fontId="62" fillId="0" borderId="0" xfId="1" applyNumberFormat="1" applyFont="1" applyFill="1" applyBorder="1" applyAlignment="1" applyProtection="1">
      <alignment horizontal="right"/>
    </xf>
    <xf numFmtId="0" fontId="6" fillId="0" borderId="0" xfId="0" applyFont="1" applyFill="1"/>
    <xf numFmtId="0" fontId="7" fillId="0" borderId="0" xfId="1" applyFont="1" applyFill="1" applyBorder="1" applyAlignment="1" applyProtection="1">
      <protection locked="0"/>
    </xf>
    <xf numFmtId="165" fontId="7" fillId="0" borderId="0" xfId="1" applyNumberFormat="1" applyFont="1" applyFill="1" applyBorder="1" applyAlignment="1" applyProtection="1">
      <alignment horizontal="right"/>
    </xf>
    <xf numFmtId="165" fontId="8" fillId="0" borderId="0" xfId="2" applyNumberFormat="1" applyFont="1" applyFill="1" applyBorder="1" applyAlignment="1" applyProtection="1">
      <alignment horizontal="right"/>
    </xf>
    <xf numFmtId="0" fontId="8" fillId="0" borderId="0" xfId="0" applyFont="1" applyFill="1" applyAlignment="1">
      <alignment horizontal="left" indent="4"/>
    </xf>
    <xf numFmtId="0" fontId="8" fillId="0" borderId="0" xfId="0" applyFont="1" applyFill="1" applyAlignment="1">
      <alignment horizontal="left" wrapText="1" indent="4"/>
    </xf>
    <xf numFmtId="165" fontId="8" fillId="0" borderId="0" xfId="17" applyNumberFormat="1" applyFont="1" applyFill="1" applyBorder="1" applyAlignment="1" applyProtection="1">
      <alignment horizontal="right"/>
      <protection locked="0"/>
    </xf>
    <xf numFmtId="167" fontId="8" fillId="0" borderId="0" xfId="1" applyNumberFormat="1" applyFont="1" applyFill="1" applyBorder="1" applyAlignment="1" applyProtection="1">
      <alignment horizontal="right"/>
      <protection locked="0"/>
    </xf>
    <xf numFmtId="167" fontId="8" fillId="0" borderId="0" xfId="0" applyNumberFormat="1" applyFont="1" applyFill="1" applyBorder="1" applyAlignment="1" applyProtection="1">
      <alignment horizontal="right"/>
      <protection locked="0"/>
    </xf>
    <xf numFmtId="3" fontId="8" fillId="0" borderId="0" xfId="0" quotePrefix="1" applyNumberFormat="1" applyFont="1" applyFill="1" applyBorder="1" applyAlignment="1">
      <alignment horizontal="right"/>
    </xf>
    <xf numFmtId="3" fontId="7" fillId="0" borderId="0" xfId="1" applyNumberFormat="1" applyFont="1" applyFill="1" applyBorder="1" applyAlignment="1">
      <alignment horizontal="right"/>
    </xf>
    <xf numFmtId="0" fontId="62" fillId="0" borderId="0" xfId="60" applyFont="1" applyFill="1" applyBorder="1" applyAlignment="1" applyProtection="1">
      <protection locked="0"/>
    </xf>
    <xf numFmtId="3" fontId="8" fillId="0" borderId="0" xfId="0" applyNumberFormat="1" applyFont="1" applyFill="1" applyBorder="1" applyAlignment="1" applyProtection="1">
      <alignment horizontal="right"/>
    </xf>
    <xf numFmtId="167" fontId="8" fillId="0" borderId="0" xfId="1" applyNumberFormat="1" applyFont="1" applyFill="1" applyBorder="1" applyAlignment="1">
      <alignment horizontal="right"/>
    </xf>
    <xf numFmtId="167" fontId="8" fillId="0" borderId="0" xfId="1" applyNumberFormat="1" applyFont="1" applyFill="1" applyBorder="1" applyAlignment="1" applyProtection="1">
      <alignment horizontal="right"/>
    </xf>
    <xf numFmtId="167" fontId="8" fillId="0" borderId="0" xfId="0" applyNumberFormat="1" applyFont="1" applyFill="1" applyBorder="1" applyAlignment="1" applyProtection="1">
      <alignment horizontal="right"/>
    </xf>
    <xf numFmtId="167" fontId="8" fillId="0" borderId="0" xfId="2" applyNumberFormat="1" applyFont="1" applyFill="1" applyBorder="1" applyAlignment="1" applyProtection="1">
      <alignment horizontal="right"/>
    </xf>
    <xf numFmtId="167" fontId="7" fillId="0" borderId="0" xfId="1" applyNumberFormat="1" applyFont="1" applyFill="1" applyBorder="1" applyAlignment="1" applyProtection="1">
      <alignment horizontal="right"/>
    </xf>
    <xf numFmtId="167" fontId="8" fillId="0" borderId="0" xfId="17" applyNumberFormat="1" applyFont="1" applyFill="1" applyBorder="1" applyAlignment="1">
      <alignment horizontal="right"/>
    </xf>
    <xf numFmtId="0" fontId="8" fillId="0" borderId="0" xfId="1" applyFont="1" applyFill="1" applyBorder="1" applyAlignment="1" applyProtection="1">
      <alignment horizontal="left" indent="6"/>
      <protection locked="0"/>
    </xf>
    <xf numFmtId="0" fontId="8" fillId="0" borderId="0" xfId="0" applyFont="1" applyFill="1" applyBorder="1" applyAlignment="1" applyProtection="1">
      <alignment horizontal="left"/>
    </xf>
    <xf numFmtId="0" fontId="8" fillId="0" borderId="0" xfId="0" applyNumberFormat="1" applyFont="1" applyFill="1" applyBorder="1" applyAlignment="1" applyProtection="1">
      <alignment horizontal="right"/>
      <protection locked="0"/>
    </xf>
    <xf numFmtId="0" fontId="8" fillId="0" borderId="0" xfId="0" applyFont="1" applyBorder="1" applyAlignment="1">
      <alignment horizontal="left" indent="2"/>
    </xf>
    <xf numFmtId="173" fontId="8" fillId="0" borderId="0" xfId="0" applyNumberFormat="1" applyFont="1" applyFill="1" applyBorder="1" applyAlignment="1">
      <alignment horizontal="right"/>
    </xf>
    <xf numFmtId="0" fontId="8" fillId="0" borderId="0" xfId="0" applyFont="1" applyBorder="1" applyAlignment="1">
      <alignment horizontal="left" wrapText="1"/>
    </xf>
    <xf numFmtId="0" fontId="8" fillId="0" borderId="0" xfId="0" applyFont="1" applyBorder="1" applyAlignment="1">
      <alignment horizontal="left" vertical="top" wrapText="1"/>
    </xf>
    <xf numFmtId="0" fontId="8" fillId="0" borderId="0" xfId="0" applyFont="1" applyFill="1" applyAlignment="1" applyProtection="1"/>
    <xf numFmtId="0" fontId="8" fillId="0" borderId="0" xfId="1" applyFont="1" applyFill="1" applyBorder="1" applyAlignment="1" applyProtection="1"/>
    <xf numFmtId="0" fontId="8" fillId="0" borderId="0" xfId="1" applyFont="1" applyFill="1" applyBorder="1" applyAlignment="1" applyProtection="1">
      <alignment horizontal="right"/>
    </xf>
  </cellXfs>
  <cellStyles count="69">
    <cellStyle name="1" xfId="18" xr:uid="{00000000-0005-0000-0000-000000000000}"/>
    <cellStyle name="1 2" xfId="16" xr:uid="{00000000-0005-0000-0000-000001000000}"/>
    <cellStyle name="1_Economy &amp; Output_ws_v2" xfId="63" xr:uid="{00000000-0005-0000-0000-000002000000}"/>
    <cellStyle name="1_KI2008 Prototype-Transport, Communications-Mar2008-for typesetting" xfId="19" xr:uid="{00000000-0005-0000-0000-000003000000}"/>
    <cellStyle name="1_KI2008 Stocks Blades -Oct-2007 (1)" xfId="20" xr:uid="{00000000-0005-0000-0000-000004000000}"/>
    <cellStyle name="1_LAO-KI 2010-updated" xfId="66" xr:uid="{3ADD3F25-60B8-4B86-A2B5-6211B8141367}"/>
    <cellStyle name="20 % - Accent1" xfId="21" xr:uid="{00000000-0005-0000-0000-000005000000}"/>
    <cellStyle name="20 % - Accent2" xfId="22" xr:uid="{00000000-0005-0000-0000-000006000000}"/>
    <cellStyle name="20 % - Accent3" xfId="23" xr:uid="{00000000-0005-0000-0000-000007000000}"/>
    <cellStyle name="20 % - Accent4" xfId="24" xr:uid="{00000000-0005-0000-0000-000008000000}"/>
    <cellStyle name="20 % - Accent5" xfId="25" xr:uid="{00000000-0005-0000-0000-000009000000}"/>
    <cellStyle name="20 % - Accent6" xfId="26" xr:uid="{00000000-0005-0000-0000-00000A000000}"/>
    <cellStyle name="40 % - Accent1" xfId="27" xr:uid="{00000000-0005-0000-0000-00000B000000}"/>
    <cellStyle name="40 % - Accent2" xfId="28" xr:uid="{00000000-0005-0000-0000-00000C000000}"/>
    <cellStyle name="40 % - Accent3" xfId="29" xr:uid="{00000000-0005-0000-0000-00000D000000}"/>
    <cellStyle name="40 % - Accent4" xfId="30" xr:uid="{00000000-0005-0000-0000-00000E000000}"/>
    <cellStyle name="40 % - Accent5" xfId="31" xr:uid="{00000000-0005-0000-0000-00000F000000}"/>
    <cellStyle name="40 % - Accent6" xfId="32" xr:uid="{00000000-0005-0000-0000-000010000000}"/>
    <cellStyle name="60 % - Accent1" xfId="33" xr:uid="{00000000-0005-0000-0000-000011000000}"/>
    <cellStyle name="60 % - Accent2" xfId="34" xr:uid="{00000000-0005-0000-0000-000012000000}"/>
    <cellStyle name="60 % - Accent3" xfId="35" xr:uid="{00000000-0005-0000-0000-000013000000}"/>
    <cellStyle name="60 % - Accent4" xfId="36" xr:uid="{00000000-0005-0000-0000-000014000000}"/>
    <cellStyle name="60 % - Accent5" xfId="37" xr:uid="{00000000-0005-0000-0000-000015000000}"/>
    <cellStyle name="60 % - Accent6" xfId="38" xr:uid="{00000000-0005-0000-0000-000016000000}"/>
    <cellStyle name="Avertissement" xfId="39" xr:uid="{00000000-0005-0000-0000-000017000000}"/>
    <cellStyle name="Calcul" xfId="40" xr:uid="{00000000-0005-0000-0000-000018000000}"/>
    <cellStyle name="Cellule liée" xfId="41" xr:uid="{00000000-0005-0000-0000-000019000000}"/>
    <cellStyle name="Comma" xfId="17" builtinId="3"/>
    <cellStyle name="Comma 2" xfId="4" xr:uid="{00000000-0005-0000-0000-00001B000000}"/>
    <cellStyle name="Comma0 - Style3" xfId="5" xr:uid="{00000000-0005-0000-0000-00001C000000}"/>
    <cellStyle name="Commentaire" xfId="42" xr:uid="{00000000-0005-0000-0000-00001D000000}"/>
    <cellStyle name="Entrée" xfId="43" xr:uid="{00000000-0005-0000-0000-00001E000000}"/>
    <cellStyle name="Fixed2 - Style2" xfId="6" xr:uid="{00000000-0005-0000-0000-00001F000000}"/>
    <cellStyle name="Hiperhivatkozás" xfId="7" xr:uid="{00000000-0005-0000-0000-000020000000}"/>
    <cellStyle name="Hyperlink" xfId="2" builtinId="8"/>
    <cellStyle name="Hyperlink 2" xfId="8" xr:uid="{00000000-0005-0000-0000-000022000000}"/>
    <cellStyle name="Hyperlink 2 2" xfId="9" xr:uid="{00000000-0005-0000-0000-000023000000}"/>
    <cellStyle name="Hyperlink 3" xfId="64" xr:uid="{00000000-0005-0000-0000-000024000000}"/>
    <cellStyle name="Hyperlink 4" xfId="65" xr:uid="{00000000-0005-0000-0000-000025000000}"/>
    <cellStyle name="Insatisfaisant" xfId="44" xr:uid="{00000000-0005-0000-0000-000026000000}"/>
    <cellStyle name="Már látott hiperhivatkozás" xfId="10" xr:uid="{00000000-0005-0000-0000-000027000000}"/>
    <cellStyle name="Millares 10" xfId="67" xr:uid="{541B7A47-939D-4E8B-A040-0DEF7481D028}"/>
    <cellStyle name="n1" xfId="45" xr:uid="{00000000-0005-0000-0000-000028000000}"/>
    <cellStyle name="n2" xfId="46" xr:uid="{00000000-0005-0000-0000-000029000000}"/>
    <cellStyle name="Neutre" xfId="47" xr:uid="{00000000-0005-0000-0000-00002A000000}"/>
    <cellStyle name="Normal" xfId="0" builtinId="0"/>
    <cellStyle name="Normal 2" xfId="3" xr:uid="{00000000-0005-0000-0000-00002C000000}"/>
    <cellStyle name="Normal 2 2" xfId="11" xr:uid="{00000000-0005-0000-0000-00002D000000}"/>
    <cellStyle name="Normal 3" xfId="12" xr:uid="{00000000-0005-0000-0000-00002E000000}"/>
    <cellStyle name="Normal 3 2" xfId="48" xr:uid="{00000000-0005-0000-0000-00002F000000}"/>
    <cellStyle name="Normal 4" xfId="13" xr:uid="{00000000-0005-0000-0000-000030000000}"/>
    <cellStyle name="Normal 5" xfId="68" xr:uid="{1652EC42-FE45-4BFF-9413-0D920CC044E1}"/>
    <cellStyle name="Normal 7" xfId="62" xr:uid="{00000000-0005-0000-0000-000031000000}"/>
    <cellStyle name="Normal 9 2" xfId="59" xr:uid="{00000000-0005-0000-0000-000032000000}"/>
    <cellStyle name="Normal_FIJ-KI 2010-for web-Done" xfId="60" xr:uid="{00000000-0005-0000-0000-000033000000}"/>
    <cellStyle name="Normál_MERLEG.XLS" xfId="14" xr:uid="{00000000-0005-0000-0000-000034000000}"/>
    <cellStyle name="Normal_UZB-KI 2010-for web-Done" xfId="1" xr:uid="{00000000-0005-0000-0000-000035000000}"/>
    <cellStyle name="reduced" xfId="15" xr:uid="{00000000-0005-0000-0000-000036000000}"/>
    <cellStyle name="Satisfaisant" xfId="49" xr:uid="{00000000-0005-0000-0000-000037000000}"/>
    <cellStyle name="Sortie" xfId="50" xr:uid="{00000000-0005-0000-0000-000038000000}"/>
    <cellStyle name="Style 1" xfId="51" xr:uid="{00000000-0005-0000-0000-000039000000}"/>
    <cellStyle name="Texte explicatif" xfId="52" xr:uid="{00000000-0005-0000-0000-00003A000000}"/>
    <cellStyle name="Titre" xfId="53" xr:uid="{00000000-0005-0000-0000-00003B000000}"/>
    <cellStyle name="Titre 1" xfId="54" xr:uid="{00000000-0005-0000-0000-00003C000000}"/>
    <cellStyle name="Titre 2" xfId="55" xr:uid="{00000000-0005-0000-0000-00003D000000}"/>
    <cellStyle name="Titre 3" xfId="56" xr:uid="{00000000-0005-0000-0000-00003E000000}"/>
    <cellStyle name="Titre 4" xfId="57" xr:uid="{00000000-0005-0000-0000-00003F000000}"/>
    <cellStyle name="Vérification" xfId="58" xr:uid="{00000000-0005-0000-0000-000040000000}"/>
    <cellStyle name="Обычный_Лист1" xfId="61" xr:uid="{00000000-0005-0000-0000-000041000000}"/>
  </cellStyles>
  <dxfs count="1">
    <dxf>
      <font>
        <b/>
        <i val="0"/>
        <strike val="0"/>
        <condense val="0"/>
        <extend val="0"/>
        <color indexed="1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509589</xdr:colOff>
      <xdr:row>42</xdr:row>
      <xdr:rowOff>46503</xdr:rowOff>
    </xdr:from>
    <xdr:to>
      <xdr:col>5</xdr:col>
      <xdr:colOff>133350</xdr:colOff>
      <xdr:row>50</xdr:row>
      <xdr:rowOff>161130</xdr:rowOff>
    </xdr:to>
    <xdr:sp macro="" textlink="">
      <xdr:nvSpPr>
        <xdr:cNvPr id="2" name="AutoShape 12">
          <a:extLst>
            <a:ext uri="{FF2B5EF4-FFF2-40B4-BE49-F238E27FC236}">
              <a16:creationId xmlns:a16="http://schemas.microsoft.com/office/drawing/2014/main" id="{A05A63FC-1B27-4BC8-9C27-3F1993B35485}"/>
            </a:ext>
          </a:extLst>
        </xdr:cNvPr>
        <xdr:cNvSpPr>
          <a:spLocks/>
        </xdr:cNvSpPr>
      </xdr:nvSpPr>
      <xdr:spPr bwMode="auto">
        <a:xfrm>
          <a:off x="5548314" y="9838203"/>
          <a:ext cx="166686" cy="1791027"/>
        </a:xfrm>
        <a:prstGeom prst="rightBrace">
          <a:avLst>
            <a:gd name="adj1" fmla="val 19167"/>
            <a:gd name="adj2" fmla="val 50000"/>
          </a:avLst>
        </a:prstGeom>
        <a:noFill/>
        <a:ln w="9525">
          <a:solidFill>
            <a:srgbClr val="000000"/>
          </a:solidFill>
          <a:round/>
          <a:headEnd/>
          <a:tailEnd/>
        </a:ln>
      </xdr:spPr>
    </xdr:sp>
    <xdr:clientData/>
  </xdr:twoCellAnchor>
  <xdr:twoCellAnchor>
    <xdr:from>
      <xdr:col>0</xdr:col>
      <xdr:colOff>2638423</xdr:colOff>
      <xdr:row>197</xdr:row>
      <xdr:rowOff>19050</xdr:rowOff>
    </xdr:from>
    <xdr:to>
      <xdr:col>0</xdr:col>
      <xdr:colOff>2695574</xdr:colOff>
      <xdr:row>198</xdr:row>
      <xdr:rowOff>190500</xdr:rowOff>
    </xdr:to>
    <xdr:sp macro="" textlink="">
      <xdr:nvSpPr>
        <xdr:cNvPr id="3" name="AutoShape 2">
          <a:extLst>
            <a:ext uri="{FF2B5EF4-FFF2-40B4-BE49-F238E27FC236}">
              <a16:creationId xmlns:a16="http://schemas.microsoft.com/office/drawing/2014/main" id="{E8BBA728-2E1E-43E8-B0EE-8EF1A0CB97DD}"/>
            </a:ext>
          </a:extLst>
        </xdr:cNvPr>
        <xdr:cNvSpPr>
          <a:spLocks/>
        </xdr:cNvSpPr>
      </xdr:nvSpPr>
      <xdr:spPr bwMode="auto">
        <a:xfrm>
          <a:off x="2638423" y="43395900"/>
          <a:ext cx="57151" cy="381000"/>
        </a:xfrm>
        <a:prstGeom prst="rightBrace">
          <a:avLst>
            <a:gd name="adj1" fmla="val 43182"/>
            <a:gd name="adj2" fmla="val 50000"/>
          </a:avLst>
        </a:prstGeom>
        <a:noFill/>
        <a:ln w="9525">
          <a:solidFill>
            <a:srgbClr val="000000"/>
          </a:solidFill>
          <a:round/>
          <a:headEnd/>
          <a:tailEnd/>
        </a:ln>
      </xdr:spPr>
    </xdr:sp>
    <xdr:clientData/>
  </xdr:twoCellAnchor>
  <xdr:twoCellAnchor>
    <xdr:from>
      <xdr:col>5</xdr:col>
      <xdr:colOff>85726</xdr:colOff>
      <xdr:row>307</xdr:row>
      <xdr:rowOff>38100</xdr:rowOff>
    </xdr:from>
    <xdr:to>
      <xdr:col>5</xdr:col>
      <xdr:colOff>140970</xdr:colOff>
      <xdr:row>308</xdr:row>
      <xdr:rowOff>180974</xdr:rowOff>
    </xdr:to>
    <xdr:sp macro="" textlink="">
      <xdr:nvSpPr>
        <xdr:cNvPr id="4" name="AutoShape 2">
          <a:extLst>
            <a:ext uri="{FF2B5EF4-FFF2-40B4-BE49-F238E27FC236}">
              <a16:creationId xmlns:a16="http://schemas.microsoft.com/office/drawing/2014/main" id="{B33F53A5-8FB3-496A-B5C3-F869971E5FC7}"/>
            </a:ext>
          </a:extLst>
        </xdr:cNvPr>
        <xdr:cNvSpPr>
          <a:spLocks/>
        </xdr:cNvSpPr>
      </xdr:nvSpPr>
      <xdr:spPr bwMode="auto">
        <a:xfrm>
          <a:off x="5667376" y="66465450"/>
          <a:ext cx="55244" cy="352424"/>
        </a:xfrm>
        <a:prstGeom prst="rightBrace">
          <a:avLst>
            <a:gd name="adj1" fmla="val 43182"/>
            <a:gd name="adj2" fmla="val 50000"/>
          </a:avLst>
        </a:prstGeom>
        <a:noFill/>
        <a:ln w="9525">
          <a:solidFill>
            <a:srgbClr val="000000"/>
          </a:solidFill>
          <a:round/>
          <a:headEnd/>
          <a:tailEnd/>
        </a:ln>
      </xdr:spPr>
    </xdr:sp>
    <xdr:clientData/>
  </xdr:twoCellAnchor>
  <xdr:twoCellAnchor>
    <xdr:from>
      <xdr:col>5</xdr:col>
      <xdr:colOff>95250</xdr:colOff>
      <xdr:row>305</xdr:row>
      <xdr:rowOff>0</xdr:rowOff>
    </xdr:from>
    <xdr:to>
      <xdr:col>5</xdr:col>
      <xdr:colOff>150494</xdr:colOff>
      <xdr:row>306</xdr:row>
      <xdr:rowOff>142874</xdr:rowOff>
    </xdr:to>
    <xdr:sp macro="" textlink="">
      <xdr:nvSpPr>
        <xdr:cNvPr id="5" name="AutoShape 2">
          <a:extLst>
            <a:ext uri="{FF2B5EF4-FFF2-40B4-BE49-F238E27FC236}">
              <a16:creationId xmlns:a16="http://schemas.microsoft.com/office/drawing/2014/main" id="{71D089B2-2851-434B-8DB7-305B151192E3}"/>
            </a:ext>
          </a:extLst>
        </xdr:cNvPr>
        <xdr:cNvSpPr>
          <a:spLocks/>
        </xdr:cNvSpPr>
      </xdr:nvSpPr>
      <xdr:spPr bwMode="auto">
        <a:xfrm>
          <a:off x="5676900" y="66008250"/>
          <a:ext cx="55244" cy="352424"/>
        </a:xfrm>
        <a:prstGeom prst="rightBrace">
          <a:avLst>
            <a:gd name="adj1" fmla="val 43182"/>
            <a:gd name="adj2" fmla="val 50000"/>
          </a:avLst>
        </a:prstGeom>
        <a:noFill/>
        <a:ln w="9525">
          <a:solidFill>
            <a:srgbClr val="000000"/>
          </a:solidFill>
          <a:round/>
          <a:headEnd/>
          <a:tailEnd/>
        </a:ln>
      </xdr:spPr>
    </xdr:sp>
    <xdr:clientData/>
  </xdr:twoCellAnchor>
  <xdr:twoCellAnchor>
    <xdr:from>
      <xdr:col>2</xdr:col>
      <xdr:colOff>47626</xdr:colOff>
      <xdr:row>33</xdr:row>
      <xdr:rowOff>80122</xdr:rowOff>
    </xdr:from>
    <xdr:to>
      <xdr:col>2</xdr:col>
      <xdr:colOff>114862</xdr:colOff>
      <xdr:row>36</xdr:row>
      <xdr:rowOff>200586</xdr:rowOff>
    </xdr:to>
    <xdr:sp macro="" textlink="">
      <xdr:nvSpPr>
        <xdr:cNvPr id="6" name="AutoShape 1">
          <a:extLst>
            <a:ext uri="{FF2B5EF4-FFF2-40B4-BE49-F238E27FC236}">
              <a16:creationId xmlns:a16="http://schemas.microsoft.com/office/drawing/2014/main" id="{91C88C56-3544-44D8-BAD6-545A21C69854}"/>
            </a:ext>
          </a:extLst>
        </xdr:cNvPr>
        <xdr:cNvSpPr>
          <a:spLocks/>
        </xdr:cNvSpPr>
      </xdr:nvSpPr>
      <xdr:spPr bwMode="auto">
        <a:xfrm>
          <a:off x="4000501" y="7547722"/>
          <a:ext cx="67236" cy="749114"/>
        </a:xfrm>
        <a:prstGeom prst="rightBrace">
          <a:avLst>
            <a:gd name="adj1" fmla="val 43182"/>
            <a:gd name="adj2" fmla="val 50000"/>
          </a:avLst>
        </a:prstGeom>
        <a:noFill/>
        <a:ln w="9525">
          <a:solidFill>
            <a:srgbClr val="000000"/>
          </a:solidFill>
          <a:round/>
          <a:headEnd/>
          <a:tailEnd/>
        </a:ln>
      </xdr:spPr>
    </xdr:sp>
    <xdr:clientData/>
  </xdr:twoCellAnchor>
  <xdr:twoCellAnchor>
    <xdr:from>
      <xdr:col>2</xdr:col>
      <xdr:colOff>38100</xdr:colOff>
      <xdr:row>38</xdr:row>
      <xdr:rowOff>24092</xdr:rowOff>
    </xdr:from>
    <xdr:to>
      <xdr:col>2</xdr:col>
      <xdr:colOff>104776</xdr:colOff>
      <xdr:row>39</xdr:row>
      <xdr:rowOff>102534</xdr:rowOff>
    </xdr:to>
    <xdr:sp macro="" textlink="">
      <xdr:nvSpPr>
        <xdr:cNvPr id="7" name="AutoShape 2">
          <a:extLst>
            <a:ext uri="{FF2B5EF4-FFF2-40B4-BE49-F238E27FC236}">
              <a16:creationId xmlns:a16="http://schemas.microsoft.com/office/drawing/2014/main" id="{C03271DD-EB14-4726-8B2D-D000BDEAD3D5}"/>
            </a:ext>
          </a:extLst>
        </xdr:cNvPr>
        <xdr:cNvSpPr>
          <a:spLocks/>
        </xdr:cNvSpPr>
      </xdr:nvSpPr>
      <xdr:spPr bwMode="auto">
        <a:xfrm>
          <a:off x="3990975" y="8768042"/>
          <a:ext cx="66676" cy="497542"/>
        </a:xfrm>
        <a:prstGeom prst="rightBrace">
          <a:avLst>
            <a:gd name="adj1" fmla="val 43182"/>
            <a:gd name="adj2" fmla="val 50000"/>
          </a:avLst>
        </a:prstGeom>
        <a:noFill/>
        <a:ln w="9525">
          <a:solidFill>
            <a:srgbClr val="000000"/>
          </a:solidFill>
          <a:round/>
          <a:headEnd/>
          <a:tailEnd/>
        </a:ln>
      </xdr:spPr>
    </xdr:sp>
    <xdr:clientData/>
  </xdr:twoCellAnchor>
  <xdr:twoCellAnchor>
    <xdr:from>
      <xdr:col>2</xdr:col>
      <xdr:colOff>38098</xdr:colOff>
      <xdr:row>40</xdr:row>
      <xdr:rowOff>22412</xdr:rowOff>
    </xdr:from>
    <xdr:to>
      <xdr:col>2</xdr:col>
      <xdr:colOff>94129</xdr:colOff>
      <xdr:row>41</xdr:row>
      <xdr:rowOff>156884</xdr:rowOff>
    </xdr:to>
    <xdr:sp macro="" textlink="">
      <xdr:nvSpPr>
        <xdr:cNvPr id="8" name="AutoShape 2">
          <a:extLst>
            <a:ext uri="{FF2B5EF4-FFF2-40B4-BE49-F238E27FC236}">
              <a16:creationId xmlns:a16="http://schemas.microsoft.com/office/drawing/2014/main" id="{AB7C9EAC-4ABF-484B-809C-5E35F0136178}"/>
            </a:ext>
          </a:extLst>
        </xdr:cNvPr>
        <xdr:cNvSpPr>
          <a:spLocks/>
        </xdr:cNvSpPr>
      </xdr:nvSpPr>
      <xdr:spPr bwMode="auto">
        <a:xfrm>
          <a:off x="3990973" y="9395012"/>
          <a:ext cx="56031" cy="344022"/>
        </a:xfrm>
        <a:prstGeom prst="rightBrace">
          <a:avLst>
            <a:gd name="adj1" fmla="val 43182"/>
            <a:gd name="adj2" fmla="val 50000"/>
          </a:avLst>
        </a:prstGeom>
        <a:noFill/>
        <a:ln w="9525">
          <a:solidFill>
            <a:srgbClr val="000000"/>
          </a:solidFill>
          <a:round/>
          <a:headEnd/>
          <a:tailEnd/>
        </a:ln>
      </xdr:spPr>
    </xdr:sp>
    <xdr:clientData/>
  </xdr:twoCellAnchor>
  <xdr:twoCellAnchor>
    <xdr:from>
      <xdr:col>1</xdr:col>
      <xdr:colOff>38660</xdr:colOff>
      <xdr:row>14</xdr:row>
      <xdr:rowOff>44822</xdr:rowOff>
    </xdr:from>
    <xdr:to>
      <xdr:col>1</xdr:col>
      <xdr:colOff>128308</xdr:colOff>
      <xdr:row>17</xdr:row>
      <xdr:rowOff>123265</xdr:rowOff>
    </xdr:to>
    <xdr:sp macro="" textlink="">
      <xdr:nvSpPr>
        <xdr:cNvPr id="9" name="AutoShape 12">
          <a:extLst>
            <a:ext uri="{FF2B5EF4-FFF2-40B4-BE49-F238E27FC236}">
              <a16:creationId xmlns:a16="http://schemas.microsoft.com/office/drawing/2014/main" id="{90E54B29-A76E-41B7-B1C3-3F27AD51031A}"/>
            </a:ext>
          </a:extLst>
        </xdr:cNvPr>
        <xdr:cNvSpPr>
          <a:spLocks/>
        </xdr:cNvSpPr>
      </xdr:nvSpPr>
      <xdr:spPr bwMode="auto">
        <a:xfrm>
          <a:off x="3420035" y="2978522"/>
          <a:ext cx="89648" cy="1021418"/>
        </a:xfrm>
        <a:prstGeom prst="rightBrace">
          <a:avLst>
            <a:gd name="adj1" fmla="val 19167"/>
            <a:gd name="adj2" fmla="val 50000"/>
          </a:avLst>
        </a:prstGeom>
        <a:noFill/>
        <a:ln w="9525">
          <a:solidFill>
            <a:srgbClr val="000000"/>
          </a:solidFill>
          <a:round/>
          <a:headEnd/>
          <a:tailEnd/>
        </a:ln>
      </xdr:spPr>
    </xdr:sp>
    <xdr:clientData/>
  </xdr:twoCellAnchor>
  <xdr:twoCellAnchor>
    <xdr:from>
      <xdr:col>2</xdr:col>
      <xdr:colOff>25214</xdr:colOff>
      <xdr:row>65</xdr:row>
      <xdr:rowOff>22412</xdr:rowOff>
    </xdr:from>
    <xdr:to>
      <xdr:col>2</xdr:col>
      <xdr:colOff>91890</xdr:colOff>
      <xdr:row>67</xdr:row>
      <xdr:rowOff>22412</xdr:rowOff>
    </xdr:to>
    <xdr:sp macro="" textlink="">
      <xdr:nvSpPr>
        <xdr:cNvPr id="10" name="AutoShape 2">
          <a:extLst>
            <a:ext uri="{FF2B5EF4-FFF2-40B4-BE49-F238E27FC236}">
              <a16:creationId xmlns:a16="http://schemas.microsoft.com/office/drawing/2014/main" id="{8177C731-C098-4839-983E-34D89D113D38}"/>
            </a:ext>
          </a:extLst>
        </xdr:cNvPr>
        <xdr:cNvSpPr>
          <a:spLocks/>
        </xdr:cNvSpPr>
      </xdr:nvSpPr>
      <xdr:spPr bwMode="auto">
        <a:xfrm>
          <a:off x="3978089" y="14871887"/>
          <a:ext cx="66676" cy="419100"/>
        </a:xfrm>
        <a:prstGeom prst="rightBrace">
          <a:avLst>
            <a:gd name="adj1" fmla="val 43182"/>
            <a:gd name="adj2" fmla="val 50000"/>
          </a:avLst>
        </a:prstGeom>
        <a:noFill/>
        <a:ln w="9525">
          <a:solidFill>
            <a:srgbClr val="000000"/>
          </a:solidFill>
          <a:round/>
          <a:headEnd/>
          <a:tailEnd/>
        </a:ln>
      </xdr:spPr>
    </xdr:sp>
    <xdr:clientData/>
  </xdr:twoCellAnchor>
  <xdr:twoCellAnchor>
    <xdr:from>
      <xdr:col>2</xdr:col>
      <xdr:colOff>35859</xdr:colOff>
      <xdr:row>98</xdr:row>
      <xdr:rowOff>202827</xdr:rowOff>
    </xdr:from>
    <xdr:to>
      <xdr:col>2</xdr:col>
      <xdr:colOff>102535</xdr:colOff>
      <xdr:row>100</xdr:row>
      <xdr:rowOff>124386</xdr:rowOff>
    </xdr:to>
    <xdr:sp macro="" textlink="">
      <xdr:nvSpPr>
        <xdr:cNvPr id="11" name="AutoShape 2">
          <a:extLst>
            <a:ext uri="{FF2B5EF4-FFF2-40B4-BE49-F238E27FC236}">
              <a16:creationId xmlns:a16="http://schemas.microsoft.com/office/drawing/2014/main" id="{EE108E54-79FF-4AFA-BBDE-C496CA488389}"/>
            </a:ext>
          </a:extLst>
        </xdr:cNvPr>
        <xdr:cNvSpPr>
          <a:spLocks/>
        </xdr:cNvSpPr>
      </xdr:nvSpPr>
      <xdr:spPr bwMode="auto">
        <a:xfrm>
          <a:off x="3988734" y="22177002"/>
          <a:ext cx="66676" cy="569259"/>
        </a:xfrm>
        <a:prstGeom prst="rightBrace">
          <a:avLst>
            <a:gd name="adj1" fmla="val 43182"/>
            <a:gd name="adj2" fmla="val 50000"/>
          </a:avLst>
        </a:prstGeom>
        <a:noFill/>
        <a:ln w="9525">
          <a:solidFill>
            <a:srgbClr val="000000"/>
          </a:solidFill>
          <a:round/>
          <a:headEnd/>
          <a:tailEnd/>
        </a:ln>
      </xdr:spPr>
    </xdr:sp>
    <xdr:clientData/>
  </xdr:twoCellAnchor>
  <xdr:twoCellAnchor>
    <xdr:from>
      <xdr:col>2</xdr:col>
      <xdr:colOff>47064</xdr:colOff>
      <xdr:row>101</xdr:row>
      <xdr:rowOff>20731</xdr:rowOff>
    </xdr:from>
    <xdr:to>
      <xdr:col>2</xdr:col>
      <xdr:colOff>113740</xdr:colOff>
      <xdr:row>103</xdr:row>
      <xdr:rowOff>20732</xdr:rowOff>
    </xdr:to>
    <xdr:sp macro="" textlink="">
      <xdr:nvSpPr>
        <xdr:cNvPr id="12" name="AutoShape 2">
          <a:extLst>
            <a:ext uri="{FF2B5EF4-FFF2-40B4-BE49-F238E27FC236}">
              <a16:creationId xmlns:a16="http://schemas.microsoft.com/office/drawing/2014/main" id="{551342CB-B5C3-4106-A666-9108362EC38A}"/>
            </a:ext>
          </a:extLst>
        </xdr:cNvPr>
        <xdr:cNvSpPr>
          <a:spLocks/>
        </xdr:cNvSpPr>
      </xdr:nvSpPr>
      <xdr:spPr bwMode="auto">
        <a:xfrm>
          <a:off x="3999939" y="22852156"/>
          <a:ext cx="66676" cy="419101"/>
        </a:xfrm>
        <a:prstGeom prst="rightBrace">
          <a:avLst>
            <a:gd name="adj1" fmla="val 43182"/>
            <a:gd name="adj2" fmla="val 50000"/>
          </a:avLst>
        </a:prstGeom>
        <a:noFill/>
        <a:ln w="9525">
          <a:solidFill>
            <a:srgbClr val="000000"/>
          </a:solidFill>
          <a:round/>
          <a:headEnd/>
          <a:tailEnd/>
        </a:ln>
      </xdr:spPr>
    </xdr:sp>
    <xdr:clientData/>
  </xdr:twoCellAnchor>
  <xdr:twoCellAnchor>
    <xdr:from>
      <xdr:col>5</xdr:col>
      <xdr:colOff>560</xdr:colOff>
      <xdr:row>103</xdr:row>
      <xdr:rowOff>84605</xdr:rowOff>
    </xdr:from>
    <xdr:to>
      <xdr:col>5</xdr:col>
      <xdr:colOff>66675</xdr:colOff>
      <xdr:row>111</xdr:row>
      <xdr:rowOff>199232</xdr:rowOff>
    </xdr:to>
    <xdr:sp macro="" textlink="">
      <xdr:nvSpPr>
        <xdr:cNvPr id="13" name="AutoShape 12">
          <a:extLst>
            <a:ext uri="{FF2B5EF4-FFF2-40B4-BE49-F238E27FC236}">
              <a16:creationId xmlns:a16="http://schemas.microsoft.com/office/drawing/2014/main" id="{E6D26802-85F0-499E-92CC-F1CDCBC39BAD}"/>
            </a:ext>
          </a:extLst>
        </xdr:cNvPr>
        <xdr:cNvSpPr>
          <a:spLocks/>
        </xdr:cNvSpPr>
      </xdr:nvSpPr>
      <xdr:spPr bwMode="auto">
        <a:xfrm>
          <a:off x="5582210" y="23335130"/>
          <a:ext cx="66115" cy="1791027"/>
        </a:xfrm>
        <a:prstGeom prst="rightBrace">
          <a:avLst>
            <a:gd name="adj1" fmla="val 19167"/>
            <a:gd name="adj2" fmla="val 50000"/>
          </a:avLst>
        </a:prstGeom>
        <a:noFill/>
        <a:ln w="9525">
          <a:solidFill>
            <a:srgbClr val="000000"/>
          </a:solidFill>
          <a:round/>
          <a:headEnd/>
          <a:tailEnd/>
        </a:ln>
      </xdr:spPr>
    </xdr:sp>
    <xdr:clientData/>
  </xdr:twoCellAnchor>
  <xdr:twoCellAnchor>
    <xdr:from>
      <xdr:col>5</xdr:col>
      <xdr:colOff>95250</xdr:colOff>
      <xdr:row>305</xdr:row>
      <xdr:rowOff>0</xdr:rowOff>
    </xdr:from>
    <xdr:to>
      <xdr:col>5</xdr:col>
      <xdr:colOff>150494</xdr:colOff>
      <xdr:row>306</xdr:row>
      <xdr:rowOff>142874</xdr:rowOff>
    </xdr:to>
    <xdr:sp macro="" textlink="">
      <xdr:nvSpPr>
        <xdr:cNvPr id="14" name="AutoShape 2">
          <a:extLst>
            <a:ext uri="{FF2B5EF4-FFF2-40B4-BE49-F238E27FC236}">
              <a16:creationId xmlns:a16="http://schemas.microsoft.com/office/drawing/2014/main" id="{A95938A2-03FB-4A20-A5F9-10008C0DDC00}"/>
            </a:ext>
          </a:extLst>
        </xdr:cNvPr>
        <xdr:cNvSpPr>
          <a:spLocks/>
        </xdr:cNvSpPr>
      </xdr:nvSpPr>
      <xdr:spPr bwMode="auto">
        <a:xfrm>
          <a:off x="5676900" y="66008250"/>
          <a:ext cx="55244" cy="352424"/>
        </a:xfrm>
        <a:prstGeom prst="rightBrace">
          <a:avLst>
            <a:gd name="adj1" fmla="val 43182"/>
            <a:gd name="adj2" fmla="val 50000"/>
          </a:avLst>
        </a:prstGeom>
        <a:noFill/>
        <a:ln w="9525">
          <a:solidFill>
            <a:srgbClr val="000000"/>
          </a:solidFill>
          <a:round/>
          <a:headEnd/>
          <a:tailEnd/>
        </a:ln>
      </xdr:spPr>
    </xdr:sp>
    <xdr:clientData/>
  </xdr:twoCellAnchor>
  <xdr:twoCellAnchor>
    <xdr:from>
      <xdr:col>0</xdr:col>
      <xdr:colOff>2638423</xdr:colOff>
      <xdr:row>197</xdr:row>
      <xdr:rowOff>19050</xdr:rowOff>
    </xdr:from>
    <xdr:to>
      <xdr:col>0</xdr:col>
      <xdr:colOff>2695574</xdr:colOff>
      <xdr:row>198</xdr:row>
      <xdr:rowOff>190500</xdr:rowOff>
    </xdr:to>
    <xdr:sp macro="" textlink="">
      <xdr:nvSpPr>
        <xdr:cNvPr id="15" name="AutoShape 2">
          <a:extLst>
            <a:ext uri="{FF2B5EF4-FFF2-40B4-BE49-F238E27FC236}">
              <a16:creationId xmlns:a16="http://schemas.microsoft.com/office/drawing/2014/main" id="{C0135991-1D9C-4686-A218-3B26C64F971D}"/>
            </a:ext>
          </a:extLst>
        </xdr:cNvPr>
        <xdr:cNvSpPr>
          <a:spLocks/>
        </xdr:cNvSpPr>
      </xdr:nvSpPr>
      <xdr:spPr bwMode="auto">
        <a:xfrm>
          <a:off x="2638423" y="43395900"/>
          <a:ext cx="57151" cy="381000"/>
        </a:xfrm>
        <a:prstGeom prst="rightBrace">
          <a:avLst>
            <a:gd name="adj1" fmla="val 43182"/>
            <a:gd name="adj2" fmla="val 50000"/>
          </a:avLst>
        </a:prstGeom>
        <a:noFill/>
        <a:ln w="9525">
          <a:solidFill>
            <a:srgbClr val="000000"/>
          </a:solidFill>
          <a:round/>
          <a:headEnd/>
          <a:tailEnd/>
        </a:ln>
      </xdr:spPr>
    </xdr:sp>
    <xdr:clientData/>
  </xdr:twoCellAnchor>
  <xdr:twoCellAnchor>
    <xdr:from>
      <xdr:col>12</xdr:col>
      <xdr:colOff>28575</xdr:colOff>
      <xdr:row>14</xdr:row>
      <xdr:rowOff>47625</xdr:rowOff>
    </xdr:from>
    <xdr:to>
      <xdr:col>12</xdr:col>
      <xdr:colOff>95250</xdr:colOff>
      <xdr:row>17</xdr:row>
      <xdr:rowOff>0</xdr:rowOff>
    </xdr:to>
    <xdr:sp macro="" textlink="">
      <xdr:nvSpPr>
        <xdr:cNvPr id="16" name="AutoShape 12">
          <a:extLst>
            <a:ext uri="{FF2B5EF4-FFF2-40B4-BE49-F238E27FC236}">
              <a16:creationId xmlns:a16="http://schemas.microsoft.com/office/drawing/2014/main" id="{BDAB7EED-C4D6-4EC4-B4E1-97F2C47AEE6A}"/>
            </a:ext>
          </a:extLst>
        </xdr:cNvPr>
        <xdr:cNvSpPr>
          <a:spLocks/>
        </xdr:cNvSpPr>
      </xdr:nvSpPr>
      <xdr:spPr bwMode="auto">
        <a:xfrm>
          <a:off x="9410700" y="2981325"/>
          <a:ext cx="66675" cy="895350"/>
        </a:xfrm>
        <a:prstGeom prst="rightBrace">
          <a:avLst>
            <a:gd name="adj1" fmla="val 19167"/>
            <a:gd name="adj2" fmla="val 50000"/>
          </a:avLst>
        </a:prstGeom>
        <a:noFill/>
        <a:ln w="9525">
          <a:solidFill>
            <a:srgbClr val="000000"/>
          </a:solidFill>
          <a:round/>
          <a:headEnd/>
          <a:tailEnd/>
        </a:ln>
      </xdr:spPr>
    </xdr:sp>
    <xdr:clientData/>
  </xdr:twoCellAnchor>
  <xdr:twoCellAnchor>
    <xdr:from>
      <xdr:col>1</xdr:col>
      <xdr:colOff>57150</xdr:colOff>
      <xdr:row>94</xdr:row>
      <xdr:rowOff>57150</xdr:rowOff>
    </xdr:from>
    <xdr:to>
      <xdr:col>1</xdr:col>
      <xdr:colOff>102869</xdr:colOff>
      <xdr:row>97</xdr:row>
      <xdr:rowOff>371475</xdr:rowOff>
    </xdr:to>
    <xdr:sp macro="" textlink="">
      <xdr:nvSpPr>
        <xdr:cNvPr id="17" name="AutoShape 2">
          <a:extLst>
            <a:ext uri="{FF2B5EF4-FFF2-40B4-BE49-F238E27FC236}">
              <a16:creationId xmlns:a16="http://schemas.microsoft.com/office/drawing/2014/main" id="{F495F74D-3707-4900-850F-9D15A7967AEA}"/>
            </a:ext>
          </a:extLst>
        </xdr:cNvPr>
        <xdr:cNvSpPr>
          <a:spLocks/>
        </xdr:cNvSpPr>
      </xdr:nvSpPr>
      <xdr:spPr bwMode="auto">
        <a:xfrm>
          <a:off x="3438525" y="20983575"/>
          <a:ext cx="45719" cy="942975"/>
        </a:xfrm>
        <a:prstGeom prst="rightBrace">
          <a:avLst>
            <a:gd name="adj1" fmla="val 43182"/>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23814</xdr:colOff>
      <xdr:row>44</xdr:row>
      <xdr:rowOff>56028</xdr:rowOff>
    </xdr:from>
    <xdr:to>
      <xdr:col>7</xdr:col>
      <xdr:colOff>190500</xdr:colOff>
      <xdr:row>52</xdr:row>
      <xdr:rowOff>170655</xdr:rowOff>
    </xdr:to>
    <xdr:sp macro="" textlink="">
      <xdr:nvSpPr>
        <xdr:cNvPr id="38" name="AutoShape 12">
          <a:extLst>
            <a:ext uri="{FF2B5EF4-FFF2-40B4-BE49-F238E27FC236}">
              <a16:creationId xmlns:a16="http://schemas.microsoft.com/office/drawing/2014/main" id="{7FFCB00D-D172-4352-A38A-AA02331AA43A}"/>
            </a:ext>
          </a:extLst>
        </xdr:cNvPr>
        <xdr:cNvSpPr>
          <a:spLocks/>
        </xdr:cNvSpPr>
      </xdr:nvSpPr>
      <xdr:spPr bwMode="auto">
        <a:xfrm>
          <a:off x="6662739" y="8761878"/>
          <a:ext cx="166686" cy="1638627"/>
        </a:xfrm>
        <a:prstGeom prst="rightBrace">
          <a:avLst>
            <a:gd name="adj1" fmla="val 19167"/>
            <a:gd name="adj2" fmla="val 50000"/>
          </a:avLst>
        </a:prstGeom>
        <a:noFill/>
        <a:ln w="9525">
          <a:solidFill>
            <a:srgbClr val="000000"/>
          </a:solidFill>
          <a:round/>
          <a:headEnd/>
          <a:tailEnd/>
        </a:ln>
      </xdr:spPr>
    </xdr:sp>
    <xdr:clientData/>
  </xdr:twoCellAnchor>
  <xdr:twoCellAnchor>
    <xdr:from>
      <xdr:col>3</xdr:col>
      <xdr:colOff>2638423</xdr:colOff>
      <xdr:row>199</xdr:row>
      <xdr:rowOff>19050</xdr:rowOff>
    </xdr:from>
    <xdr:to>
      <xdr:col>3</xdr:col>
      <xdr:colOff>2695574</xdr:colOff>
      <xdr:row>200</xdr:row>
      <xdr:rowOff>190500</xdr:rowOff>
    </xdr:to>
    <xdr:sp macro="" textlink="">
      <xdr:nvSpPr>
        <xdr:cNvPr id="39" name="AutoShape 2">
          <a:extLst>
            <a:ext uri="{FF2B5EF4-FFF2-40B4-BE49-F238E27FC236}">
              <a16:creationId xmlns:a16="http://schemas.microsoft.com/office/drawing/2014/main" id="{A4718918-4EDA-43F8-8E21-9ABEF57F0C5C}"/>
            </a:ext>
          </a:extLst>
        </xdr:cNvPr>
        <xdr:cNvSpPr>
          <a:spLocks/>
        </xdr:cNvSpPr>
      </xdr:nvSpPr>
      <xdr:spPr bwMode="auto">
        <a:xfrm>
          <a:off x="2981323" y="36537900"/>
          <a:ext cx="57151" cy="361950"/>
        </a:xfrm>
        <a:prstGeom prst="rightBrace">
          <a:avLst>
            <a:gd name="adj1" fmla="val 43182"/>
            <a:gd name="adj2" fmla="val 50000"/>
          </a:avLst>
        </a:prstGeom>
        <a:noFill/>
        <a:ln w="9525">
          <a:solidFill>
            <a:srgbClr val="000000"/>
          </a:solidFill>
          <a:round/>
          <a:headEnd/>
          <a:tailEnd/>
        </a:ln>
      </xdr:spPr>
    </xdr:sp>
    <xdr:clientData/>
  </xdr:twoCellAnchor>
  <xdr:twoCellAnchor>
    <xdr:from>
      <xdr:col>7</xdr:col>
      <xdr:colOff>85726</xdr:colOff>
      <xdr:row>309</xdr:row>
      <xdr:rowOff>38100</xdr:rowOff>
    </xdr:from>
    <xdr:to>
      <xdr:col>7</xdr:col>
      <xdr:colOff>140970</xdr:colOff>
      <xdr:row>310</xdr:row>
      <xdr:rowOff>180974</xdr:rowOff>
    </xdr:to>
    <xdr:sp macro="" textlink="">
      <xdr:nvSpPr>
        <xdr:cNvPr id="40" name="AutoShape 2">
          <a:extLst>
            <a:ext uri="{FF2B5EF4-FFF2-40B4-BE49-F238E27FC236}">
              <a16:creationId xmlns:a16="http://schemas.microsoft.com/office/drawing/2014/main" id="{CBAA0EA9-64F3-4159-AFBF-5618682208F0}"/>
            </a:ext>
          </a:extLst>
        </xdr:cNvPr>
        <xdr:cNvSpPr>
          <a:spLocks/>
        </xdr:cNvSpPr>
      </xdr:nvSpPr>
      <xdr:spPr bwMode="auto">
        <a:xfrm>
          <a:off x="6724651" y="56178450"/>
          <a:ext cx="55244" cy="333374"/>
        </a:xfrm>
        <a:prstGeom prst="rightBrace">
          <a:avLst>
            <a:gd name="adj1" fmla="val 43182"/>
            <a:gd name="adj2" fmla="val 50000"/>
          </a:avLst>
        </a:prstGeom>
        <a:noFill/>
        <a:ln w="9525">
          <a:solidFill>
            <a:srgbClr val="000000"/>
          </a:solidFill>
          <a:round/>
          <a:headEnd/>
          <a:tailEnd/>
        </a:ln>
      </xdr:spPr>
    </xdr:sp>
    <xdr:clientData/>
  </xdr:twoCellAnchor>
  <xdr:twoCellAnchor>
    <xdr:from>
      <xdr:col>7</xdr:col>
      <xdr:colOff>95250</xdr:colOff>
      <xdr:row>307</xdr:row>
      <xdr:rowOff>0</xdr:rowOff>
    </xdr:from>
    <xdr:to>
      <xdr:col>7</xdr:col>
      <xdr:colOff>150494</xdr:colOff>
      <xdr:row>308</xdr:row>
      <xdr:rowOff>142874</xdr:rowOff>
    </xdr:to>
    <xdr:sp macro="" textlink="">
      <xdr:nvSpPr>
        <xdr:cNvPr id="41" name="AutoShape 2">
          <a:extLst>
            <a:ext uri="{FF2B5EF4-FFF2-40B4-BE49-F238E27FC236}">
              <a16:creationId xmlns:a16="http://schemas.microsoft.com/office/drawing/2014/main" id="{0B33B1AD-8080-40F6-BEE0-90B7EA135F6C}"/>
            </a:ext>
          </a:extLst>
        </xdr:cNvPr>
        <xdr:cNvSpPr>
          <a:spLocks/>
        </xdr:cNvSpPr>
      </xdr:nvSpPr>
      <xdr:spPr bwMode="auto">
        <a:xfrm>
          <a:off x="6734175" y="55759350"/>
          <a:ext cx="55244" cy="333374"/>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57038</xdr:colOff>
      <xdr:row>16</xdr:row>
      <xdr:rowOff>58157</xdr:rowOff>
    </xdr:from>
    <xdr:to>
      <xdr:col>4</xdr:col>
      <xdr:colOff>140971</xdr:colOff>
      <xdr:row>19</xdr:row>
      <xdr:rowOff>136600</xdr:rowOff>
    </xdr:to>
    <xdr:sp macro="" textlink="">
      <xdr:nvSpPr>
        <xdr:cNvPr id="42" name="AutoShape 12">
          <a:extLst>
            <a:ext uri="{FF2B5EF4-FFF2-40B4-BE49-F238E27FC236}">
              <a16:creationId xmlns:a16="http://schemas.microsoft.com/office/drawing/2014/main" id="{6490B96E-EF98-4869-9F7D-4B3482834E9F}"/>
            </a:ext>
          </a:extLst>
        </xdr:cNvPr>
        <xdr:cNvSpPr>
          <a:spLocks/>
        </xdr:cNvSpPr>
      </xdr:nvSpPr>
      <xdr:spPr bwMode="auto">
        <a:xfrm>
          <a:off x="4705238" y="2763257"/>
          <a:ext cx="83933" cy="840443"/>
        </a:xfrm>
        <a:prstGeom prst="rightBrace">
          <a:avLst>
            <a:gd name="adj1" fmla="val 19167"/>
            <a:gd name="adj2" fmla="val 50000"/>
          </a:avLst>
        </a:prstGeom>
        <a:noFill/>
        <a:ln w="9525">
          <a:solidFill>
            <a:srgbClr val="000000"/>
          </a:solidFill>
          <a:round/>
          <a:headEnd/>
          <a:tailEnd/>
        </a:ln>
      </xdr:spPr>
    </xdr:sp>
    <xdr:clientData/>
  </xdr:twoCellAnchor>
  <xdr:twoCellAnchor>
    <xdr:from>
      <xdr:col>4</xdr:col>
      <xdr:colOff>38101</xdr:colOff>
      <xdr:row>35</xdr:row>
      <xdr:rowOff>22972</xdr:rowOff>
    </xdr:from>
    <xdr:to>
      <xdr:col>4</xdr:col>
      <xdr:colOff>105337</xdr:colOff>
      <xdr:row>38</xdr:row>
      <xdr:rowOff>191061</xdr:rowOff>
    </xdr:to>
    <xdr:sp macro="" textlink="">
      <xdr:nvSpPr>
        <xdr:cNvPr id="43" name="AutoShape 1">
          <a:extLst>
            <a:ext uri="{FF2B5EF4-FFF2-40B4-BE49-F238E27FC236}">
              <a16:creationId xmlns:a16="http://schemas.microsoft.com/office/drawing/2014/main" id="{E1817525-69DF-4354-8FF9-2FD9E84427F6}"/>
            </a:ext>
          </a:extLst>
        </xdr:cNvPr>
        <xdr:cNvSpPr>
          <a:spLocks/>
        </xdr:cNvSpPr>
      </xdr:nvSpPr>
      <xdr:spPr bwMode="auto">
        <a:xfrm>
          <a:off x="4562476" y="6823822"/>
          <a:ext cx="67236" cy="739589"/>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50427</xdr:colOff>
      <xdr:row>96</xdr:row>
      <xdr:rowOff>35298</xdr:rowOff>
    </xdr:from>
    <xdr:to>
      <xdr:col>4</xdr:col>
      <xdr:colOff>117663</xdr:colOff>
      <xdr:row>99</xdr:row>
      <xdr:rowOff>203387</xdr:rowOff>
    </xdr:to>
    <xdr:sp macro="" textlink="">
      <xdr:nvSpPr>
        <xdr:cNvPr id="44" name="AutoShape 1">
          <a:extLst>
            <a:ext uri="{FF2B5EF4-FFF2-40B4-BE49-F238E27FC236}">
              <a16:creationId xmlns:a16="http://schemas.microsoft.com/office/drawing/2014/main" id="{54FA2665-73B1-4560-AEF1-B6860D29D23D}"/>
            </a:ext>
          </a:extLst>
        </xdr:cNvPr>
        <xdr:cNvSpPr>
          <a:spLocks/>
        </xdr:cNvSpPr>
      </xdr:nvSpPr>
      <xdr:spPr bwMode="auto">
        <a:xfrm>
          <a:off x="4574802" y="18837648"/>
          <a:ext cx="67236" cy="739589"/>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19050</xdr:colOff>
      <xdr:row>40</xdr:row>
      <xdr:rowOff>14567</xdr:rowOff>
    </xdr:from>
    <xdr:to>
      <xdr:col>4</xdr:col>
      <xdr:colOff>85726</xdr:colOff>
      <xdr:row>41</xdr:row>
      <xdr:rowOff>93009</xdr:rowOff>
    </xdr:to>
    <xdr:sp macro="" textlink="">
      <xdr:nvSpPr>
        <xdr:cNvPr id="45" name="AutoShape 2">
          <a:extLst>
            <a:ext uri="{FF2B5EF4-FFF2-40B4-BE49-F238E27FC236}">
              <a16:creationId xmlns:a16="http://schemas.microsoft.com/office/drawing/2014/main" id="{86E53946-728F-43A4-8203-FAF22FB03D27}"/>
            </a:ext>
          </a:extLst>
        </xdr:cNvPr>
        <xdr:cNvSpPr>
          <a:spLocks/>
        </xdr:cNvSpPr>
      </xdr:nvSpPr>
      <xdr:spPr bwMode="auto">
        <a:xfrm>
          <a:off x="4543425" y="7958417"/>
          <a:ext cx="66676" cy="268942"/>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38098</xdr:colOff>
      <xdr:row>42</xdr:row>
      <xdr:rowOff>3362</xdr:rowOff>
    </xdr:from>
    <xdr:to>
      <xdr:col>4</xdr:col>
      <xdr:colOff>94129</xdr:colOff>
      <xdr:row>43</xdr:row>
      <xdr:rowOff>137834</xdr:rowOff>
    </xdr:to>
    <xdr:sp macro="" textlink="">
      <xdr:nvSpPr>
        <xdr:cNvPr id="46" name="AutoShape 2">
          <a:extLst>
            <a:ext uri="{FF2B5EF4-FFF2-40B4-BE49-F238E27FC236}">
              <a16:creationId xmlns:a16="http://schemas.microsoft.com/office/drawing/2014/main" id="{176F0E05-90C0-43C3-88D3-4F148E75B00F}"/>
            </a:ext>
          </a:extLst>
        </xdr:cNvPr>
        <xdr:cNvSpPr>
          <a:spLocks/>
        </xdr:cNvSpPr>
      </xdr:nvSpPr>
      <xdr:spPr bwMode="auto">
        <a:xfrm>
          <a:off x="4562473" y="8328212"/>
          <a:ext cx="56031" cy="324972"/>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35859</xdr:colOff>
      <xdr:row>100</xdr:row>
      <xdr:rowOff>202827</xdr:rowOff>
    </xdr:from>
    <xdr:to>
      <xdr:col>4</xdr:col>
      <xdr:colOff>102535</xdr:colOff>
      <xdr:row>102</xdr:row>
      <xdr:rowOff>124386</xdr:rowOff>
    </xdr:to>
    <xdr:sp macro="" textlink="">
      <xdr:nvSpPr>
        <xdr:cNvPr id="47" name="AutoShape 2">
          <a:extLst>
            <a:ext uri="{FF2B5EF4-FFF2-40B4-BE49-F238E27FC236}">
              <a16:creationId xmlns:a16="http://schemas.microsoft.com/office/drawing/2014/main" id="{9F925518-D961-4573-BBA2-1AE67E0F9B8B}"/>
            </a:ext>
          </a:extLst>
        </xdr:cNvPr>
        <xdr:cNvSpPr>
          <a:spLocks/>
        </xdr:cNvSpPr>
      </xdr:nvSpPr>
      <xdr:spPr bwMode="auto">
        <a:xfrm>
          <a:off x="4560234" y="19948152"/>
          <a:ext cx="66676" cy="312084"/>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47064</xdr:colOff>
      <xdr:row>103</xdr:row>
      <xdr:rowOff>20731</xdr:rowOff>
    </xdr:from>
    <xdr:to>
      <xdr:col>4</xdr:col>
      <xdr:colOff>113740</xdr:colOff>
      <xdr:row>105</xdr:row>
      <xdr:rowOff>20732</xdr:rowOff>
    </xdr:to>
    <xdr:sp macro="" textlink="">
      <xdr:nvSpPr>
        <xdr:cNvPr id="48" name="AutoShape 2">
          <a:extLst>
            <a:ext uri="{FF2B5EF4-FFF2-40B4-BE49-F238E27FC236}">
              <a16:creationId xmlns:a16="http://schemas.microsoft.com/office/drawing/2014/main" id="{B64EBAAC-3B4C-4B0E-BE7D-07A9A38B93CE}"/>
            </a:ext>
          </a:extLst>
        </xdr:cNvPr>
        <xdr:cNvSpPr>
          <a:spLocks/>
        </xdr:cNvSpPr>
      </xdr:nvSpPr>
      <xdr:spPr bwMode="auto">
        <a:xfrm>
          <a:off x="4571439" y="20347081"/>
          <a:ext cx="66676" cy="381001"/>
        </a:xfrm>
        <a:prstGeom prst="rightBrace">
          <a:avLst>
            <a:gd name="adj1" fmla="val 43182"/>
            <a:gd name="adj2" fmla="val 50000"/>
          </a:avLst>
        </a:prstGeom>
        <a:noFill/>
        <a:ln w="9525">
          <a:solidFill>
            <a:srgbClr val="000000"/>
          </a:solidFill>
          <a:round/>
          <a:headEnd/>
          <a:tailEnd/>
        </a:ln>
      </xdr:spPr>
    </xdr:sp>
    <xdr:clientData/>
  </xdr:twoCellAnchor>
  <xdr:twoCellAnchor>
    <xdr:from>
      <xdr:col>7</xdr:col>
      <xdr:colOff>67235</xdr:colOff>
      <xdr:row>105</xdr:row>
      <xdr:rowOff>56030</xdr:rowOff>
    </xdr:from>
    <xdr:to>
      <xdr:col>7</xdr:col>
      <xdr:colOff>233921</xdr:colOff>
      <xdr:row>113</xdr:row>
      <xdr:rowOff>170657</xdr:rowOff>
    </xdr:to>
    <xdr:sp macro="" textlink="">
      <xdr:nvSpPr>
        <xdr:cNvPr id="49" name="AutoShape 12">
          <a:extLst>
            <a:ext uri="{FF2B5EF4-FFF2-40B4-BE49-F238E27FC236}">
              <a16:creationId xmlns:a16="http://schemas.microsoft.com/office/drawing/2014/main" id="{318EA0FD-B028-4003-B38B-3BB0C56EB8E7}"/>
            </a:ext>
          </a:extLst>
        </xdr:cNvPr>
        <xdr:cNvSpPr>
          <a:spLocks/>
        </xdr:cNvSpPr>
      </xdr:nvSpPr>
      <xdr:spPr bwMode="auto">
        <a:xfrm>
          <a:off x="6706160" y="20763380"/>
          <a:ext cx="166686" cy="1638627"/>
        </a:xfrm>
        <a:prstGeom prst="rightBrace">
          <a:avLst>
            <a:gd name="adj1" fmla="val 19167"/>
            <a:gd name="adj2" fmla="val 50000"/>
          </a:avLst>
        </a:prstGeom>
        <a:noFill/>
        <a:ln w="9525">
          <a:solidFill>
            <a:srgbClr val="000000"/>
          </a:solidFill>
          <a:round/>
          <a:headEnd/>
          <a:tailEnd/>
        </a:ln>
      </xdr:spPr>
    </xdr:sp>
    <xdr:clientData/>
  </xdr:twoCellAnchor>
  <xdr:twoCellAnchor>
    <xdr:from>
      <xdr:col>4</xdr:col>
      <xdr:colOff>25214</xdr:colOff>
      <xdr:row>67</xdr:row>
      <xdr:rowOff>22412</xdr:rowOff>
    </xdr:from>
    <xdr:to>
      <xdr:col>4</xdr:col>
      <xdr:colOff>91890</xdr:colOff>
      <xdr:row>69</xdr:row>
      <xdr:rowOff>22412</xdr:rowOff>
    </xdr:to>
    <xdr:sp macro="" textlink="">
      <xdr:nvSpPr>
        <xdr:cNvPr id="50" name="AutoShape 2">
          <a:extLst>
            <a:ext uri="{FF2B5EF4-FFF2-40B4-BE49-F238E27FC236}">
              <a16:creationId xmlns:a16="http://schemas.microsoft.com/office/drawing/2014/main" id="{E9C79158-DFC3-4C9D-BE3E-D691083FAEC6}"/>
            </a:ext>
          </a:extLst>
        </xdr:cNvPr>
        <xdr:cNvSpPr>
          <a:spLocks/>
        </xdr:cNvSpPr>
      </xdr:nvSpPr>
      <xdr:spPr bwMode="auto">
        <a:xfrm>
          <a:off x="4549589" y="13300262"/>
          <a:ext cx="66676" cy="381000"/>
        </a:xfrm>
        <a:prstGeom prst="rightBrace">
          <a:avLst>
            <a:gd name="adj1" fmla="val 43182"/>
            <a:gd name="adj2" fmla="val 50000"/>
          </a:avLst>
        </a:prstGeom>
        <a:noFill/>
        <a:ln w="9525">
          <a:solidFill>
            <a:srgbClr val="000000"/>
          </a:solidFill>
          <a:round/>
          <a:headEnd/>
          <a:tailEnd/>
        </a:ln>
      </xdr:spPr>
    </xdr:sp>
    <xdr:clientData/>
  </xdr:twoCellAnchor>
  <xdr:twoCellAnchor>
    <xdr:from>
      <xdr:col>3</xdr:col>
      <xdr:colOff>2638423</xdr:colOff>
      <xdr:row>199</xdr:row>
      <xdr:rowOff>19050</xdr:rowOff>
    </xdr:from>
    <xdr:to>
      <xdr:col>3</xdr:col>
      <xdr:colOff>2695574</xdr:colOff>
      <xdr:row>200</xdr:row>
      <xdr:rowOff>190500</xdr:rowOff>
    </xdr:to>
    <xdr:sp macro="" textlink="">
      <xdr:nvSpPr>
        <xdr:cNvPr id="16" name="AutoShape 2">
          <a:extLst>
            <a:ext uri="{FF2B5EF4-FFF2-40B4-BE49-F238E27FC236}">
              <a16:creationId xmlns:a16="http://schemas.microsoft.com/office/drawing/2014/main" id="{1B750AA7-88C8-4675-ADA0-B4E2C77B782C}"/>
            </a:ext>
          </a:extLst>
        </xdr:cNvPr>
        <xdr:cNvSpPr>
          <a:spLocks/>
        </xdr:cNvSpPr>
      </xdr:nvSpPr>
      <xdr:spPr bwMode="auto">
        <a:xfrm>
          <a:off x="2638423" y="43395900"/>
          <a:ext cx="57151" cy="381000"/>
        </a:xfrm>
        <a:prstGeom prst="rightBrace">
          <a:avLst>
            <a:gd name="adj1" fmla="val 43182"/>
            <a:gd name="adj2" fmla="val 50000"/>
          </a:avLst>
        </a:prstGeom>
        <a:noFill/>
        <a:ln w="9525">
          <a:solidFill>
            <a:srgbClr val="000000"/>
          </a:solidFill>
          <a:round/>
          <a:headEnd/>
          <a:tailEnd/>
        </a:ln>
      </xdr:spPr>
    </xdr:sp>
    <xdr:clientData/>
  </xdr:twoCellAnchor>
  <xdr:twoCellAnchor>
    <xdr:from>
      <xdr:col>3</xdr:col>
      <xdr:colOff>2638423</xdr:colOff>
      <xdr:row>199</xdr:row>
      <xdr:rowOff>19050</xdr:rowOff>
    </xdr:from>
    <xdr:to>
      <xdr:col>3</xdr:col>
      <xdr:colOff>2695574</xdr:colOff>
      <xdr:row>200</xdr:row>
      <xdr:rowOff>190500</xdr:rowOff>
    </xdr:to>
    <xdr:sp macro="" textlink="">
      <xdr:nvSpPr>
        <xdr:cNvPr id="17" name="AutoShape 2">
          <a:extLst>
            <a:ext uri="{FF2B5EF4-FFF2-40B4-BE49-F238E27FC236}">
              <a16:creationId xmlns:a16="http://schemas.microsoft.com/office/drawing/2014/main" id="{78FC3B26-03AF-4910-991C-6B52E8934F75}"/>
            </a:ext>
          </a:extLst>
        </xdr:cNvPr>
        <xdr:cNvSpPr>
          <a:spLocks/>
        </xdr:cNvSpPr>
      </xdr:nvSpPr>
      <xdr:spPr bwMode="auto">
        <a:xfrm>
          <a:off x="2638423" y="43395900"/>
          <a:ext cx="57151" cy="381000"/>
        </a:xfrm>
        <a:prstGeom prst="rightBrace">
          <a:avLst>
            <a:gd name="adj1" fmla="val 43182"/>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2207559</xdr:colOff>
      <xdr:row>52</xdr:row>
      <xdr:rowOff>11207</xdr:rowOff>
    </xdr:from>
    <xdr:to>
      <xdr:col>0</xdr:col>
      <xdr:colOff>2394857</xdr:colOff>
      <xdr:row>55</xdr:row>
      <xdr:rowOff>0</xdr:rowOff>
    </xdr:to>
    <xdr:sp macro="" textlink="">
      <xdr:nvSpPr>
        <xdr:cNvPr id="2" name="Right Brace 1">
          <a:extLst>
            <a:ext uri="{FF2B5EF4-FFF2-40B4-BE49-F238E27FC236}">
              <a16:creationId xmlns:a16="http://schemas.microsoft.com/office/drawing/2014/main" id="{00000000-0008-0000-1200-000002000000}"/>
            </a:ext>
          </a:extLst>
        </xdr:cNvPr>
        <xdr:cNvSpPr/>
      </xdr:nvSpPr>
      <xdr:spPr>
        <a:xfrm>
          <a:off x="2207559" y="5459507"/>
          <a:ext cx="187298" cy="61744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18</xdr:col>
      <xdr:colOff>90767</xdr:colOff>
      <xdr:row>58</xdr:row>
      <xdr:rowOff>9525</xdr:rowOff>
    </xdr:from>
    <xdr:to>
      <xdr:col>18</xdr:col>
      <xdr:colOff>292474</xdr:colOff>
      <xdr:row>60</xdr:row>
      <xdr:rowOff>208348</xdr:rowOff>
    </xdr:to>
    <xdr:sp macro="" textlink="">
      <xdr:nvSpPr>
        <xdr:cNvPr id="4" name="Right Brace 3">
          <a:extLst>
            <a:ext uri="{FF2B5EF4-FFF2-40B4-BE49-F238E27FC236}">
              <a16:creationId xmlns:a16="http://schemas.microsoft.com/office/drawing/2014/main" id="{00000000-0008-0000-1200-000004000000}"/>
            </a:ext>
          </a:extLst>
        </xdr:cNvPr>
        <xdr:cNvSpPr/>
      </xdr:nvSpPr>
      <xdr:spPr>
        <a:xfrm>
          <a:off x="8177492" y="13639800"/>
          <a:ext cx="201707" cy="57982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cisstat.com/eng/index.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EF807-B1C9-4945-906B-F5ECD50159CB}">
  <sheetPr>
    <tabColor rgb="FF0070C0"/>
  </sheetPr>
  <dimension ref="A1:T479"/>
  <sheetViews>
    <sheetView topLeftCell="A325" workbookViewId="0">
      <selection activeCell="A9" sqref="A8:A9"/>
    </sheetView>
  </sheetViews>
  <sheetFormatPr defaultRowHeight="15" x14ac:dyDescent="0.25"/>
  <cols>
    <col min="1" max="1" width="50.7109375" style="108" customWidth="1"/>
    <col min="2" max="2" width="8.5703125" style="108" bestFit="1" customWidth="1"/>
    <col min="3" max="12" width="8.140625" style="68" bestFit="1" customWidth="1"/>
    <col min="13" max="14" width="8.85546875" style="68" bestFit="1" customWidth="1"/>
    <col min="15" max="19" width="9.28515625" style="68" bestFit="1" customWidth="1"/>
    <col min="20" max="20" width="9.85546875" style="68" bestFit="1" customWidth="1"/>
  </cols>
  <sheetData>
    <row r="1" spans="1:20" x14ac:dyDescent="0.25">
      <c r="A1" s="57" t="s">
        <v>0</v>
      </c>
      <c r="B1" s="57"/>
      <c r="C1" s="67"/>
      <c r="D1" s="67"/>
      <c r="E1" s="67"/>
      <c r="F1" s="67"/>
      <c r="G1" s="67"/>
      <c r="H1" s="67"/>
      <c r="I1" s="67"/>
      <c r="J1" s="67"/>
      <c r="K1" s="67"/>
      <c r="L1" s="67"/>
      <c r="M1" s="67"/>
      <c r="N1" s="67"/>
      <c r="O1" s="67"/>
      <c r="P1" s="67"/>
      <c r="Q1" s="67"/>
      <c r="R1" s="67"/>
      <c r="S1" s="67"/>
      <c r="T1" s="67"/>
    </row>
    <row r="2" spans="1:20" x14ac:dyDescent="0.25">
      <c r="A2" s="67" t="s">
        <v>173</v>
      </c>
      <c r="B2" s="67"/>
      <c r="C2" s="67"/>
      <c r="D2" s="67"/>
      <c r="E2" s="67"/>
      <c r="F2" s="67"/>
      <c r="G2" s="67"/>
      <c r="H2" s="67"/>
      <c r="I2" s="67"/>
      <c r="J2" s="67"/>
      <c r="K2" s="67"/>
      <c r="L2" s="67"/>
      <c r="M2" s="67"/>
      <c r="N2" s="67"/>
      <c r="O2" s="67"/>
      <c r="P2" s="67"/>
      <c r="Q2" s="67"/>
      <c r="R2" s="67"/>
      <c r="S2" s="67"/>
      <c r="T2" s="67"/>
    </row>
    <row r="3" spans="1:20" x14ac:dyDescent="0.25">
      <c r="A3" s="67" t="s">
        <v>654</v>
      </c>
      <c r="B3" s="67"/>
      <c r="C3" s="67"/>
      <c r="D3" s="67"/>
      <c r="E3" s="67"/>
      <c r="F3" s="67"/>
      <c r="G3" s="67"/>
      <c r="H3" s="67"/>
      <c r="I3" s="67"/>
      <c r="J3" s="67"/>
      <c r="K3" s="67"/>
      <c r="L3" s="67"/>
      <c r="M3" s="67"/>
      <c r="N3" s="67"/>
      <c r="O3" s="67"/>
      <c r="P3" s="67"/>
      <c r="Q3" s="67"/>
      <c r="R3" s="67"/>
      <c r="S3" s="67"/>
      <c r="T3" s="67"/>
    </row>
    <row r="4" spans="1:20" x14ac:dyDescent="0.25">
      <c r="A4" s="132" t="s">
        <v>174</v>
      </c>
      <c r="B4" s="69"/>
      <c r="C4" s="67"/>
      <c r="D4" s="67"/>
      <c r="E4" s="67"/>
      <c r="F4" s="67"/>
      <c r="G4" s="67"/>
      <c r="H4" s="67"/>
      <c r="I4" s="67"/>
      <c r="J4" s="67"/>
      <c r="K4" s="67"/>
      <c r="L4" s="67"/>
      <c r="M4" s="67"/>
      <c r="N4" s="67"/>
      <c r="O4" s="67"/>
      <c r="P4" s="67"/>
      <c r="Q4" s="67"/>
      <c r="R4" s="67"/>
      <c r="S4" s="67"/>
      <c r="T4" s="67"/>
    </row>
    <row r="5" spans="1:20" x14ac:dyDescent="0.25">
      <c r="A5" s="65"/>
      <c r="B5" s="85">
        <v>1999</v>
      </c>
      <c r="C5" s="85">
        <v>2000</v>
      </c>
      <c r="D5" s="85">
        <v>2001</v>
      </c>
      <c r="E5" s="85">
        <v>2002</v>
      </c>
      <c r="F5" s="85">
        <v>2003</v>
      </c>
      <c r="G5" s="85">
        <v>2004</v>
      </c>
      <c r="H5" s="85">
        <v>2005</v>
      </c>
      <c r="I5" s="85">
        <v>2006</v>
      </c>
      <c r="J5" s="85">
        <v>2007</v>
      </c>
      <c r="K5" s="85">
        <v>2008</v>
      </c>
      <c r="L5" s="85">
        <v>2009</v>
      </c>
      <c r="M5" s="85">
        <v>2010</v>
      </c>
      <c r="N5" s="85">
        <v>2011</v>
      </c>
      <c r="O5" s="85">
        <v>2012</v>
      </c>
      <c r="P5" s="85">
        <v>2013</v>
      </c>
      <c r="Q5" s="85">
        <v>2014</v>
      </c>
      <c r="R5" s="85">
        <v>2015</v>
      </c>
      <c r="S5" s="85">
        <v>2016</v>
      </c>
      <c r="T5" s="85">
        <v>2017</v>
      </c>
    </row>
    <row r="6" spans="1:20" x14ac:dyDescent="0.25">
      <c r="A6" s="111" t="s">
        <v>144</v>
      </c>
      <c r="B6" s="125"/>
      <c r="C6" s="125"/>
      <c r="D6" s="125"/>
      <c r="E6" s="125"/>
      <c r="F6" s="125"/>
      <c r="G6" s="125"/>
      <c r="H6" s="125"/>
      <c r="I6" s="125"/>
      <c r="J6" s="125"/>
      <c r="K6" s="125"/>
      <c r="L6" s="125"/>
      <c r="M6" s="125"/>
      <c r="N6" s="125"/>
      <c r="O6" s="125"/>
      <c r="P6" s="125"/>
      <c r="Q6" s="125"/>
      <c r="R6" s="125"/>
      <c r="S6" s="125"/>
      <c r="T6" s="125"/>
    </row>
    <row r="7" spans="1:20" x14ac:dyDescent="0.25">
      <c r="A7" s="109" t="s">
        <v>604</v>
      </c>
      <c r="B7" s="89">
        <v>24.31165</v>
      </c>
      <c r="C7" s="72">
        <v>24.650400000000001</v>
      </c>
      <c r="D7" s="72">
        <v>24.964449999999999</v>
      </c>
      <c r="E7" s="72">
        <v>25.271850000000001</v>
      </c>
      <c r="F7" s="72">
        <v>25.56765</v>
      </c>
      <c r="G7" s="72">
        <v>25.864350000000002</v>
      </c>
      <c r="H7" s="72">
        <v>26.167000000000002</v>
      </c>
      <c r="I7" s="72">
        <v>26.488250000000001</v>
      </c>
      <c r="J7" s="72">
        <v>26.867999999999999</v>
      </c>
      <c r="K7" s="72">
        <v>27.302800000000001</v>
      </c>
      <c r="L7" s="72">
        <v>27.767399999999999</v>
      </c>
      <c r="M7" s="72">
        <v>28.5624</v>
      </c>
      <c r="N7" s="72">
        <v>29.339400000000001</v>
      </c>
      <c r="O7" s="72">
        <v>29.774450000000002</v>
      </c>
      <c r="P7" s="72">
        <v>30.24315</v>
      </c>
      <c r="Q7" s="72">
        <v>30.757650000000002</v>
      </c>
      <c r="R7" s="89">
        <v>31.2989</v>
      </c>
      <c r="S7" s="89">
        <v>31.846800000000002</v>
      </c>
      <c r="T7" s="93">
        <v>32.4</v>
      </c>
    </row>
    <row r="8" spans="1:20" x14ac:dyDescent="0.25">
      <c r="A8" s="112" t="s">
        <v>431</v>
      </c>
      <c r="B8" s="89">
        <v>54.339849999999998</v>
      </c>
      <c r="C8" s="72">
        <v>55.097000000000001</v>
      </c>
      <c r="D8" s="72">
        <v>55.798949999999998</v>
      </c>
      <c r="E8" s="72">
        <v>56.48603</v>
      </c>
      <c r="F8" s="72">
        <v>57.147179999999999</v>
      </c>
      <c r="G8" s="72">
        <v>57.81035</v>
      </c>
      <c r="H8" s="72">
        <v>58.486809999999998</v>
      </c>
      <c r="I8" s="72">
        <v>59.20485</v>
      </c>
      <c r="J8" s="72">
        <v>60.053640000000001</v>
      </c>
      <c r="K8" s="72">
        <v>61.025480000000002</v>
      </c>
      <c r="L8" s="72">
        <v>62.063920000000003</v>
      </c>
      <c r="M8" s="72">
        <v>63.840850000000003</v>
      </c>
      <c r="N8" s="72">
        <v>65.577550000000002</v>
      </c>
      <c r="O8" s="72">
        <v>66.549949999999995</v>
      </c>
      <c r="P8" s="72">
        <v>67.597560000000001</v>
      </c>
      <c r="Q8" s="72">
        <v>68.747540000000001</v>
      </c>
      <c r="R8" s="89">
        <v>69.957300000000004</v>
      </c>
      <c r="S8" s="89">
        <v>71.181931046778004</v>
      </c>
      <c r="T8" s="93">
        <v>72.418408314669207</v>
      </c>
    </row>
    <row r="9" spans="1:20" x14ac:dyDescent="0.25">
      <c r="A9" s="109" t="s">
        <v>605</v>
      </c>
      <c r="B9" s="89">
        <v>1.4932799999999999</v>
      </c>
      <c r="C9" s="93">
        <v>1.3933599999999999</v>
      </c>
      <c r="D9" s="93">
        <v>1.2740199999999999</v>
      </c>
      <c r="E9" s="93">
        <v>1.2313499999999999</v>
      </c>
      <c r="F9" s="93">
        <v>1.1704699999999999</v>
      </c>
      <c r="G9" s="93">
        <v>1.16045</v>
      </c>
      <c r="H9" s="93">
        <v>1.17014</v>
      </c>
      <c r="I9" s="93">
        <v>1.2276899999999999</v>
      </c>
      <c r="J9" s="93">
        <v>1.4336500000000001</v>
      </c>
      <c r="K9" s="93">
        <v>1.6182799999999999</v>
      </c>
      <c r="L9" s="93">
        <v>1.70166</v>
      </c>
      <c r="M9" s="93">
        <v>2.86307</v>
      </c>
      <c r="N9" s="93">
        <v>2.7203599999999999</v>
      </c>
      <c r="O9" s="93">
        <v>1.48282</v>
      </c>
      <c r="P9" s="93">
        <v>1.5741700000000001</v>
      </c>
      <c r="Q9" s="93">
        <v>1.7012100000000001</v>
      </c>
      <c r="R9" s="93">
        <v>1.75972</v>
      </c>
      <c r="S9" s="93">
        <v>1.75054</v>
      </c>
      <c r="T9" s="93">
        <v>1.7370699999999999</v>
      </c>
    </row>
    <row r="10" spans="1:20" x14ac:dyDescent="0.25">
      <c r="A10" s="112" t="s">
        <v>430</v>
      </c>
      <c r="B10" s="89">
        <v>37.4</v>
      </c>
      <c r="C10" s="72">
        <v>37.200000000000003</v>
      </c>
      <c r="D10" s="72">
        <v>37</v>
      </c>
      <c r="E10" s="72">
        <v>36.700000000000003</v>
      </c>
      <c r="F10" s="72">
        <v>36.5</v>
      </c>
      <c r="G10" s="72">
        <v>36.299999999999997</v>
      </c>
      <c r="H10" s="72">
        <v>36.1</v>
      </c>
      <c r="I10" s="72">
        <v>36</v>
      </c>
      <c r="J10" s="72">
        <v>35.9</v>
      </c>
      <c r="K10" s="72">
        <v>35.799999999999997</v>
      </c>
      <c r="L10" s="72">
        <v>51.6</v>
      </c>
      <c r="M10" s="72">
        <v>51.3</v>
      </c>
      <c r="N10" s="72">
        <v>51.3</v>
      </c>
      <c r="O10" s="72">
        <v>51.3</v>
      </c>
      <c r="P10" s="72">
        <v>51.1</v>
      </c>
      <c r="Q10" s="72">
        <v>50.9</v>
      </c>
      <c r="R10" s="89">
        <v>50.7</v>
      </c>
      <c r="S10" s="89">
        <v>50.7</v>
      </c>
      <c r="T10" s="93">
        <v>50.7</v>
      </c>
    </row>
    <row r="11" spans="1:20" x14ac:dyDescent="0.25">
      <c r="A11" s="112"/>
      <c r="B11" s="73"/>
      <c r="C11" s="94"/>
      <c r="D11" s="94"/>
      <c r="E11" s="94"/>
      <c r="F11" s="94"/>
      <c r="G11" s="94"/>
      <c r="H11" s="94"/>
      <c r="I11" s="94"/>
      <c r="J11" s="94"/>
      <c r="K11" s="94"/>
      <c r="L11" s="94"/>
      <c r="M11" s="94"/>
      <c r="N11" s="94"/>
      <c r="O11" s="94"/>
      <c r="P11" s="94"/>
      <c r="Q11" s="94"/>
      <c r="R11" s="94"/>
      <c r="S11" s="94"/>
      <c r="T11" s="94"/>
    </row>
    <row r="12" spans="1:20" x14ac:dyDescent="0.25">
      <c r="A12" s="109" t="s">
        <v>637</v>
      </c>
      <c r="B12" s="89">
        <v>8924</v>
      </c>
      <c r="C12" s="86">
        <v>9018</v>
      </c>
      <c r="D12" s="86">
        <v>9173.5</v>
      </c>
      <c r="E12" s="86">
        <v>9367.7999999999993</v>
      </c>
      <c r="F12" s="86">
        <v>9621</v>
      </c>
      <c r="G12" s="86">
        <v>9946</v>
      </c>
      <c r="H12" s="86">
        <v>10224</v>
      </c>
      <c r="I12" s="86">
        <v>10492.5</v>
      </c>
      <c r="J12" s="86">
        <v>10758.6</v>
      </c>
      <c r="K12" s="86">
        <v>11052.3</v>
      </c>
      <c r="L12" s="86">
        <v>11348.2</v>
      </c>
      <c r="M12" s="86">
        <v>11644.6</v>
      </c>
      <c r="N12" s="86">
        <v>11932</v>
      </c>
      <c r="O12" s="86">
        <v>12229.8</v>
      </c>
      <c r="P12" s="86">
        <v>12528.699999999999</v>
      </c>
      <c r="Q12" s="86">
        <v>12821.8</v>
      </c>
      <c r="R12" s="86">
        <v>13061</v>
      </c>
      <c r="S12" s="86">
        <v>13303.4</v>
      </c>
      <c r="T12" s="86">
        <v>13534.688999999998</v>
      </c>
    </row>
    <row r="13" spans="1:20" x14ac:dyDescent="0.25">
      <c r="A13" s="109" t="s">
        <v>2</v>
      </c>
      <c r="B13" s="89">
        <v>8885</v>
      </c>
      <c r="C13" s="86">
        <v>8983</v>
      </c>
      <c r="D13" s="86">
        <v>9136</v>
      </c>
      <c r="E13" s="86">
        <v>9333</v>
      </c>
      <c r="F13" s="86">
        <v>9589</v>
      </c>
      <c r="G13" s="86">
        <v>9911</v>
      </c>
      <c r="H13" s="86">
        <v>10196.299999999999</v>
      </c>
      <c r="I13" s="86">
        <v>10467</v>
      </c>
      <c r="J13" s="86">
        <v>10735.4</v>
      </c>
      <c r="K13" s="86">
        <v>11035.4</v>
      </c>
      <c r="L13" s="86">
        <v>11328.1</v>
      </c>
      <c r="M13" s="72">
        <v>11628.4</v>
      </c>
      <c r="N13" s="72">
        <v>11919.1</v>
      </c>
      <c r="O13" s="72">
        <v>12223.8</v>
      </c>
      <c r="P13" s="72">
        <v>12523.3</v>
      </c>
      <c r="Q13" s="72">
        <v>12818.4</v>
      </c>
      <c r="R13" s="72">
        <v>13058.3</v>
      </c>
      <c r="S13" s="72">
        <v>13298.4</v>
      </c>
      <c r="T13" s="88">
        <v>13520.3</v>
      </c>
    </row>
    <row r="14" spans="1:20" x14ac:dyDescent="0.25">
      <c r="A14" s="109" t="s">
        <v>606</v>
      </c>
      <c r="B14" s="89">
        <v>3220</v>
      </c>
      <c r="C14" s="86">
        <v>3093</v>
      </c>
      <c r="D14" s="86">
        <v>3062</v>
      </c>
      <c r="E14" s="86">
        <v>3046</v>
      </c>
      <c r="F14" s="86">
        <v>3063</v>
      </c>
      <c r="G14" s="86">
        <v>3068</v>
      </c>
      <c r="H14" s="86">
        <v>2969.5</v>
      </c>
      <c r="I14" s="86">
        <v>2928.8</v>
      </c>
      <c r="J14" s="86">
        <v>2990.9</v>
      </c>
      <c r="K14" s="86">
        <v>3029.7</v>
      </c>
      <c r="L14" s="86">
        <v>2891.8</v>
      </c>
      <c r="M14" s="86">
        <v>3118.1</v>
      </c>
      <c r="N14" s="86">
        <v>3229.4</v>
      </c>
      <c r="O14" s="86">
        <v>3251.7</v>
      </c>
      <c r="P14" s="86">
        <v>3402.1</v>
      </c>
      <c r="Q14" s="86">
        <v>3528.9</v>
      </c>
      <c r="R14" s="86">
        <v>3601.7</v>
      </c>
      <c r="S14" s="72">
        <v>3646.7</v>
      </c>
      <c r="T14" s="88">
        <v>3686.5</v>
      </c>
    </row>
    <row r="15" spans="1:20" x14ac:dyDescent="0.25">
      <c r="A15" s="109" t="s">
        <v>657</v>
      </c>
      <c r="B15" s="73"/>
      <c r="C15" s="87"/>
      <c r="D15" s="87"/>
      <c r="E15" s="87"/>
      <c r="F15" s="87"/>
      <c r="G15" s="87"/>
      <c r="H15" s="87"/>
      <c r="I15" s="87"/>
      <c r="J15" s="87"/>
      <c r="K15" s="87"/>
      <c r="L15" s="87"/>
      <c r="M15" s="87"/>
      <c r="N15" s="87"/>
      <c r="O15" s="87"/>
      <c r="P15" s="87"/>
      <c r="Q15" s="87"/>
      <c r="R15" s="87"/>
      <c r="S15" s="88"/>
      <c r="T15" s="88"/>
    </row>
    <row r="16" spans="1:20" x14ac:dyDescent="0.25">
      <c r="A16" s="109" t="s">
        <v>658</v>
      </c>
      <c r="B16" s="89">
        <v>1124</v>
      </c>
      <c r="C16" s="86">
        <v>1145</v>
      </c>
      <c r="D16" s="86">
        <v>1160</v>
      </c>
      <c r="E16" s="86">
        <v>1186</v>
      </c>
      <c r="F16" s="86">
        <v>1223</v>
      </c>
      <c r="G16" s="86">
        <v>1284</v>
      </c>
      <c r="H16" s="86">
        <v>1347.5</v>
      </c>
      <c r="I16" s="86">
        <v>1402.4</v>
      </c>
      <c r="J16" s="86">
        <v>1445.5</v>
      </c>
      <c r="K16" s="86">
        <v>1486.7</v>
      </c>
      <c r="L16" s="86">
        <v>1513.1</v>
      </c>
      <c r="M16" s="86">
        <v>1605.7</v>
      </c>
      <c r="N16" s="86">
        <v>1640.7</v>
      </c>
      <c r="O16" s="86">
        <v>1669.5</v>
      </c>
      <c r="P16" s="86">
        <v>1703.1</v>
      </c>
      <c r="Q16" s="86">
        <v>1736.5</v>
      </c>
      <c r="R16" s="86">
        <v>1768.7</v>
      </c>
      <c r="S16" s="72">
        <v>1802.4</v>
      </c>
      <c r="T16" s="88">
        <v>1825.2</v>
      </c>
    </row>
    <row r="17" spans="1:20" ht="39" x14ac:dyDescent="0.25">
      <c r="A17" s="120" t="s">
        <v>655</v>
      </c>
      <c r="B17" s="73"/>
      <c r="C17" s="87"/>
      <c r="D17" s="87"/>
      <c r="E17" s="87"/>
      <c r="F17" s="87"/>
      <c r="G17" s="87"/>
      <c r="H17" s="87"/>
      <c r="I17" s="87"/>
      <c r="J17" s="87"/>
      <c r="K17" s="87"/>
      <c r="L17" s="87"/>
      <c r="M17" s="87"/>
      <c r="N17" s="87"/>
      <c r="O17" s="87"/>
      <c r="P17" s="87"/>
      <c r="Q17" s="87"/>
      <c r="R17" s="87"/>
      <c r="S17" s="88"/>
      <c r="T17" s="88"/>
    </row>
    <row r="18" spans="1:20" x14ac:dyDescent="0.25">
      <c r="A18" s="109" t="s">
        <v>178</v>
      </c>
      <c r="B18" s="73"/>
      <c r="C18" s="87"/>
      <c r="D18" s="87"/>
      <c r="E18" s="87"/>
      <c r="F18" s="87"/>
      <c r="G18" s="87"/>
      <c r="H18" s="87"/>
      <c r="I18" s="87"/>
      <c r="J18" s="87"/>
      <c r="K18" s="87"/>
      <c r="L18" s="87"/>
      <c r="M18" s="86">
        <v>1033.7</v>
      </c>
      <c r="N18" s="86">
        <v>1068.8</v>
      </c>
      <c r="O18" s="86">
        <v>1105.7</v>
      </c>
      <c r="P18" s="86">
        <v>1144</v>
      </c>
      <c r="Q18" s="86">
        <v>1183.3</v>
      </c>
      <c r="R18" s="86">
        <v>1222.2</v>
      </c>
      <c r="S18" s="72">
        <v>1263.5999999999999</v>
      </c>
      <c r="T18" s="88">
        <v>1290</v>
      </c>
    </row>
    <row r="19" spans="1:20" ht="25.5" x14ac:dyDescent="0.25">
      <c r="A19" s="121" t="s">
        <v>487</v>
      </c>
      <c r="B19" s="95"/>
      <c r="C19" s="87" t="s">
        <v>175</v>
      </c>
      <c r="D19" s="87" t="s">
        <v>175</v>
      </c>
      <c r="E19" s="87" t="s">
        <v>175</v>
      </c>
      <c r="F19" s="87" t="s">
        <v>175</v>
      </c>
      <c r="G19" s="87" t="s">
        <v>175</v>
      </c>
      <c r="H19" s="87" t="s">
        <v>175</v>
      </c>
      <c r="I19" s="87" t="s">
        <v>175</v>
      </c>
      <c r="J19" s="87" t="s">
        <v>175</v>
      </c>
      <c r="K19" s="87" t="s">
        <v>175</v>
      </c>
      <c r="L19" s="87" t="s">
        <v>175</v>
      </c>
      <c r="M19" s="86">
        <v>1235.5999999999999</v>
      </c>
      <c r="N19" s="86">
        <v>1269.8</v>
      </c>
      <c r="O19" s="86">
        <v>1305.5999999999999</v>
      </c>
      <c r="P19" s="86">
        <v>1342</v>
      </c>
      <c r="Q19" s="86">
        <v>1378.3</v>
      </c>
      <c r="R19" s="86">
        <v>1413.8</v>
      </c>
      <c r="S19" s="72">
        <v>1452.4</v>
      </c>
      <c r="T19" s="88">
        <v>1480.4</v>
      </c>
    </row>
    <row r="20" spans="1:20" x14ac:dyDescent="0.25">
      <c r="A20" s="109" t="s">
        <v>488</v>
      </c>
      <c r="B20" s="73"/>
      <c r="C20" s="87" t="s">
        <v>175</v>
      </c>
      <c r="D20" s="87" t="s">
        <v>175</v>
      </c>
      <c r="E20" s="87" t="s">
        <v>175</v>
      </c>
      <c r="F20" s="87" t="s">
        <v>175</v>
      </c>
      <c r="G20" s="87" t="s">
        <v>175</v>
      </c>
      <c r="H20" s="87" t="s">
        <v>175</v>
      </c>
      <c r="I20" s="87" t="s">
        <v>175</v>
      </c>
      <c r="J20" s="87" t="s">
        <v>175</v>
      </c>
      <c r="K20" s="87" t="s">
        <v>175</v>
      </c>
      <c r="L20" s="87" t="s">
        <v>175</v>
      </c>
      <c r="M20" s="86">
        <v>249.2</v>
      </c>
      <c r="N20" s="86">
        <v>257.89999999999998</v>
      </c>
      <c r="O20" s="86">
        <v>267.39999999999998</v>
      </c>
      <c r="P20" s="86">
        <v>276.89999999999998</v>
      </c>
      <c r="Q20" s="86">
        <v>286.8</v>
      </c>
      <c r="R20" s="86">
        <v>297.3</v>
      </c>
      <c r="S20" s="72">
        <v>308</v>
      </c>
      <c r="T20" s="88">
        <v>313.3</v>
      </c>
    </row>
    <row r="21" spans="1:20" x14ac:dyDescent="0.25">
      <c r="A21" s="109" t="s">
        <v>489</v>
      </c>
      <c r="B21" s="73"/>
      <c r="C21" s="87" t="s">
        <v>175</v>
      </c>
      <c r="D21" s="87" t="s">
        <v>175</v>
      </c>
      <c r="E21" s="87" t="s">
        <v>175</v>
      </c>
      <c r="F21" s="87" t="s">
        <v>175</v>
      </c>
      <c r="G21" s="87" t="s">
        <v>175</v>
      </c>
      <c r="H21" s="87" t="s">
        <v>175</v>
      </c>
      <c r="I21" s="87" t="s">
        <v>175</v>
      </c>
      <c r="J21" s="87" t="s">
        <v>175</v>
      </c>
      <c r="K21" s="87" t="s">
        <v>175</v>
      </c>
      <c r="L21" s="87" t="s">
        <v>175</v>
      </c>
      <c r="M21" s="86">
        <v>509.9</v>
      </c>
      <c r="N21" s="86">
        <v>528.70000000000005</v>
      </c>
      <c r="O21" s="86">
        <v>549.1</v>
      </c>
      <c r="P21" s="86">
        <v>570.20000000000005</v>
      </c>
      <c r="Q21" s="86">
        <v>592.1</v>
      </c>
      <c r="R21" s="86">
        <v>614.70000000000005</v>
      </c>
      <c r="S21" s="72">
        <v>638.20000000000005</v>
      </c>
      <c r="T21" s="88">
        <v>655</v>
      </c>
    </row>
    <row r="22" spans="1:20" x14ac:dyDescent="0.25">
      <c r="A22" s="109" t="s">
        <v>490</v>
      </c>
      <c r="B22" s="73"/>
      <c r="C22" s="87" t="s">
        <v>175</v>
      </c>
      <c r="D22" s="87" t="s">
        <v>175</v>
      </c>
      <c r="E22" s="87" t="s">
        <v>175</v>
      </c>
      <c r="F22" s="87" t="s">
        <v>175</v>
      </c>
      <c r="G22" s="87" t="s">
        <v>175</v>
      </c>
      <c r="H22" s="87" t="s">
        <v>175</v>
      </c>
      <c r="I22" s="87" t="s">
        <v>175</v>
      </c>
      <c r="J22" s="87" t="s">
        <v>175</v>
      </c>
      <c r="K22" s="87" t="s">
        <v>175</v>
      </c>
      <c r="L22" s="87" t="s">
        <v>175</v>
      </c>
      <c r="M22" s="86">
        <v>53.1</v>
      </c>
      <c r="N22" s="86">
        <v>54.7</v>
      </c>
      <c r="O22" s="86">
        <v>56.3</v>
      </c>
      <c r="P22" s="86">
        <v>58</v>
      </c>
      <c r="Q22" s="86">
        <v>59.8</v>
      </c>
      <c r="R22" s="86">
        <v>61.7</v>
      </c>
      <c r="S22" s="89">
        <v>63.6</v>
      </c>
      <c r="T22" s="73">
        <v>64.3</v>
      </c>
    </row>
    <row r="23" spans="1:20" x14ac:dyDescent="0.25">
      <c r="A23" s="109" t="s">
        <v>491</v>
      </c>
      <c r="B23" s="73"/>
      <c r="C23" s="87" t="s">
        <v>175</v>
      </c>
      <c r="D23" s="87" t="s">
        <v>175</v>
      </c>
      <c r="E23" s="87" t="s">
        <v>175</v>
      </c>
      <c r="F23" s="87" t="s">
        <v>175</v>
      </c>
      <c r="G23" s="87" t="s">
        <v>175</v>
      </c>
      <c r="H23" s="87" t="s">
        <v>175</v>
      </c>
      <c r="I23" s="87" t="s">
        <v>175</v>
      </c>
      <c r="J23" s="87" t="s">
        <v>175</v>
      </c>
      <c r="K23" s="87" t="s">
        <v>175</v>
      </c>
      <c r="L23" s="87" t="s">
        <v>175</v>
      </c>
      <c r="M23" s="86">
        <v>69.900000000000006</v>
      </c>
      <c r="N23" s="86">
        <v>74.099999999999994</v>
      </c>
      <c r="O23" s="86">
        <v>72.599999999999994</v>
      </c>
      <c r="P23" s="86">
        <v>71.5</v>
      </c>
      <c r="Q23" s="86">
        <v>70</v>
      </c>
      <c r="R23" s="86">
        <v>69.8</v>
      </c>
      <c r="S23" s="72">
        <v>66.5</v>
      </c>
      <c r="T23" s="88">
        <v>68.099999999999994</v>
      </c>
    </row>
    <row r="24" spans="1:20" x14ac:dyDescent="0.25">
      <c r="A24" s="109" t="s">
        <v>492</v>
      </c>
      <c r="B24" s="73"/>
      <c r="C24" s="87" t="s">
        <v>175</v>
      </c>
      <c r="D24" s="87" t="s">
        <v>175</v>
      </c>
      <c r="E24" s="87" t="s">
        <v>175</v>
      </c>
      <c r="F24" s="87" t="s">
        <v>175</v>
      </c>
      <c r="G24" s="87" t="s">
        <v>175</v>
      </c>
      <c r="H24" s="87" t="s">
        <v>175</v>
      </c>
      <c r="I24" s="87" t="s">
        <v>175</v>
      </c>
      <c r="J24" s="87" t="s">
        <v>175</v>
      </c>
      <c r="K24" s="87" t="s">
        <v>175</v>
      </c>
      <c r="L24" s="87" t="s">
        <v>175</v>
      </c>
      <c r="M24" s="87" t="s">
        <v>175</v>
      </c>
      <c r="N24" s="87" t="s">
        <v>175</v>
      </c>
      <c r="O24" s="87" t="s">
        <v>175</v>
      </c>
      <c r="P24" s="87" t="s">
        <v>175</v>
      </c>
      <c r="Q24" s="87" t="s">
        <v>175</v>
      </c>
      <c r="R24" s="87" t="s">
        <v>175</v>
      </c>
      <c r="S24" s="87" t="s">
        <v>175</v>
      </c>
      <c r="T24" s="87" t="s">
        <v>175</v>
      </c>
    </row>
    <row r="25" spans="1:20" x14ac:dyDescent="0.25">
      <c r="A25" s="109" t="s">
        <v>659</v>
      </c>
      <c r="B25" s="89">
        <v>4541</v>
      </c>
      <c r="C25" s="86">
        <v>4745</v>
      </c>
      <c r="D25" s="86">
        <v>4914</v>
      </c>
      <c r="E25" s="86">
        <v>5101</v>
      </c>
      <c r="F25" s="86">
        <v>5303</v>
      </c>
      <c r="G25" s="86">
        <v>5559</v>
      </c>
      <c r="H25" s="86">
        <v>5879.3</v>
      </c>
      <c r="I25" s="86">
        <v>6135.8</v>
      </c>
      <c r="J25" s="86">
        <v>6299</v>
      </c>
      <c r="K25" s="86">
        <v>6519</v>
      </c>
      <c r="L25" s="86">
        <v>6923.2</v>
      </c>
      <c r="M25" s="86">
        <v>3753.2</v>
      </c>
      <c r="N25" s="86">
        <v>3795.0000000000014</v>
      </c>
      <c r="O25" s="86">
        <v>3945.8999999999996</v>
      </c>
      <c r="P25" s="86">
        <v>3955.4999999999991</v>
      </c>
      <c r="Q25" s="86">
        <v>3982.6999999999989</v>
      </c>
      <c r="R25" s="86">
        <v>4008.3999999999987</v>
      </c>
      <c r="S25" s="72">
        <v>4057.0000000000009</v>
      </c>
      <c r="T25" s="88">
        <v>4137.4999999999982</v>
      </c>
    </row>
    <row r="26" spans="1:20" x14ac:dyDescent="0.25">
      <c r="A26" s="113" t="s">
        <v>607</v>
      </c>
      <c r="B26" s="72">
        <v>39</v>
      </c>
      <c r="C26" s="86">
        <v>35</v>
      </c>
      <c r="D26" s="86">
        <v>37.5</v>
      </c>
      <c r="E26" s="86">
        <v>34.799999999999997</v>
      </c>
      <c r="F26" s="86">
        <v>32</v>
      </c>
      <c r="G26" s="86">
        <v>35</v>
      </c>
      <c r="H26" s="86">
        <v>27.7</v>
      </c>
      <c r="I26" s="86">
        <v>25.5</v>
      </c>
      <c r="J26" s="86">
        <v>23.2</v>
      </c>
      <c r="K26" s="86">
        <v>16.899999999999999</v>
      </c>
      <c r="L26" s="86">
        <v>20.100000000000001</v>
      </c>
      <c r="M26" s="86">
        <v>16.2</v>
      </c>
      <c r="N26" s="86">
        <v>12.9</v>
      </c>
      <c r="O26" s="86">
        <v>6</v>
      </c>
      <c r="P26" s="86">
        <v>5.4</v>
      </c>
      <c r="Q26" s="86">
        <v>3.4</v>
      </c>
      <c r="R26" s="86">
        <v>2.7</v>
      </c>
      <c r="S26" s="72">
        <v>5</v>
      </c>
      <c r="T26" s="88">
        <v>14.388999999999999</v>
      </c>
    </row>
    <row r="27" spans="1:20" x14ac:dyDescent="0.25">
      <c r="A27" s="109" t="s">
        <v>463</v>
      </c>
      <c r="B27" s="89">
        <v>0.4</v>
      </c>
      <c r="C27" s="86">
        <v>0.38811000000000001</v>
      </c>
      <c r="D27" s="86">
        <v>0.40878999999999999</v>
      </c>
      <c r="E27" s="86">
        <v>0.37148999999999999</v>
      </c>
      <c r="F27" s="86">
        <v>0.33261000000000002</v>
      </c>
      <c r="G27" s="86">
        <v>0.35189999999999999</v>
      </c>
      <c r="H27" s="86">
        <v>0.27093</v>
      </c>
      <c r="I27" s="86">
        <v>0.24303</v>
      </c>
      <c r="J27" s="86">
        <v>0.21564</v>
      </c>
      <c r="K27" s="86">
        <v>0.15290999999999999</v>
      </c>
      <c r="L27" s="86">
        <v>0.17712</v>
      </c>
      <c r="M27" s="86">
        <v>0.13911999999999999</v>
      </c>
      <c r="N27" s="86">
        <v>0.10811</v>
      </c>
      <c r="O27" s="133">
        <v>4.9059999999999999E-2</v>
      </c>
      <c r="P27" s="133">
        <v>4.3099999999999999E-2</v>
      </c>
      <c r="Q27" s="127">
        <v>2.6519999999999998E-2</v>
      </c>
      <c r="R27" s="127">
        <v>2.0670000000000001E-2</v>
      </c>
      <c r="S27" s="127">
        <v>3.7580000000000002E-2</v>
      </c>
      <c r="T27" s="87">
        <v>0.10631</v>
      </c>
    </row>
    <row r="28" spans="1:20" x14ac:dyDescent="0.25">
      <c r="A28" s="113" t="s">
        <v>638</v>
      </c>
      <c r="B28" s="72">
        <v>1.03023</v>
      </c>
      <c r="C28" s="89">
        <v>1.0533399999999999</v>
      </c>
      <c r="D28" s="89">
        <v>1.7243299999999999</v>
      </c>
      <c r="E28" s="89">
        <v>2.1180599999999998</v>
      </c>
      <c r="F28" s="89">
        <v>2.7028799999999999</v>
      </c>
      <c r="G28" s="89">
        <v>3.3780299999999999</v>
      </c>
      <c r="H28" s="89">
        <v>2.7950900000000001</v>
      </c>
      <c r="I28" s="89">
        <v>2.6261700000000001</v>
      </c>
      <c r="J28" s="89">
        <v>2.5360999999999998</v>
      </c>
      <c r="K28" s="89">
        <v>2.7299099999999998</v>
      </c>
      <c r="L28" s="89">
        <v>2.67727</v>
      </c>
      <c r="M28" s="89">
        <v>2.6118700000000001</v>
      </c>
      <c r="N28" s="89">
        <v>2.4681000000000002</v>
      </c>
      <c r="O28" s="89">
        <v>2.4958100000000001</v>
      </c>
      <c r="P28" s="89">
        <v>2.4440300000000001</v>
      </c>
      <c r="Q28" s="89">
        <v>2.3394300000000001</v>
      </c>
      <c r="R28" s="89">
        <v>1.86557</v>
      </c>
      <c r="S28" s="89">
        <v>1.8559099999999999</v>
      </c>
      <c r="T28" s="73">
        <v>1.7385699999999999</v>
      </c>
    </row>
    <row r="29" spans="1:20" x14ac:dyDescent="0.25">
      <c r="A29" s="112"/>
      <c r="B29" s="73"/>
      <c r="C29" s="96"/>
      <c r="D29" s="96"/>
      <c r="E29" s="96"/>
      <c r="F29" s="96"/>
      <c r="G29" s="96"/>
      <c r="H29" s="96"/>
      <c r="I29" s="96"/>
      <c r="J29" s="96"/>
      <c r="K29" s="96"/>
      <c r="L29" s="96"/>
      <c r="M29" s="96"/>
      <c r="N29" s="96"/>
      <c r="O29" s="96"/>
      <c r="P29" s="96"/>
      <c r="Q29" s="96"/>
      <c r="R29" s="96"/>
      <c r="S29" s="96"/>
      <c r="T29" s="96"/>
    </row>
    <row r="30" spans="1:20" x14ac:dyDescent="0.25">
      <c r="A30" s="109" t="s">
        <v>660</v>
      </c>
      <c r="B30" s="123"/>
      <c r="C30" s="123"/>
      <c r="D30" s="123"/>
      <c r="E30" s="123"/>
      <c r="F30" s="123"/>
      <c r="G30" s="123"/>
      <c r="H30" s="123"/>
      <c r="I30" s="123"/>
      <c r="J30" s="123"/>
      <c r="K30" s="123"/>
      <c r="L30" s="123"/>
      <c r="M30" s="123"/>
      <c r="N30" s="123"/>
      <c r="O30" s="123"/>
      <c r="P30" s="123"/>
      <c r="Q30" s="123"/>
      <c r="R30" s="123"/>
      <c r="S30" s="123"/>
      <c r="T30" s="123"/>
    </row>
    <row r="31" spans="1:20" x14ac:dyDescent="0.25">
      <c r="A31" s="114" t="s">
        <v>176</v>
      </c>
      <c r="B31" s="97"/>
      <c r="C31" s="97"/>
      <c r="D31" s="97"/>
      <c r="E31" s="97"/>
      <c r="F31" s="97"/>
      <c r="G31" s="97"/>
      <c r="H31" s="97"/>
      <c r="I31" s="97"/>
      <c r="J31" s="97"/>
      <c r="K31" s="97"/>
      <c r="L31" s="97"/>
      <c r="M31" s="97"/>
      <c r="N31" s="97"/>
      <c r="O31" s="97"/>
      <c r="P31" s="97"/>
      <c r="Q31" s="97"/>
      <c r="R31" s="97"/>
      <c r="S31" s="97"/>
      <c r="T31" s="97"/>
    </row>
    <row r="32" spans="1:20" x14ac:dyDescent="0.25">
      <c r="A32" s="109" t="s">
        <v>177</v>
      </c>
      <c r="B32" s="89">
        <v>2128.6597000000002</v>
      </c>
      <c r="C32" s="86">
        <v>3255.5666999999999</v>
      </c>
      <c r="D32" s="86">
        <v>4925.2698</v>
      </c>
      <c r="E32" s="86">
        <v>7450.2349999999997</v>
      </c>
      <c r="F32" s="86">
        <v>9844</v>
      </c>
      <c r="G32" s="86">
        <v>12261</v>
      </c>
      <c r="H32" s="86">
        <v>15923.4</v>
      </c>
      <c r="I32" s="86">
        <v>21124.9</v>
      </c>
      <c r="J32" s="86">
        <v>28190</v>
      </c>
      <c r="K32" s="86">
        <v>38969.800000000003</v>
      </c>
      <c r="L32" s="86">
        <v>49375.6</v>
      </c>
      <c r="M32" s="86">
        <v>62388.3</v>
      </c>
      <c r="N32" s="86">
        <v>78764.21669999999</v>
      </c>
      <c r="O32" s="86">
        <v>97929.301099999997</v>
      </c>
      <c r="P32" s="86">
        <v>120861.5469</v>
      </c>
      <c r="Q32" s="86">
        <v>145846.43640000001</v>
      </c>
      <c r="R32" s="86">
        <v>171808.3125</v>
      </c>
      <c r="S32" s="86">
        <v>199993.36560000002</v>
      </c>
      <c r="T32" s="86">
        <v>254043.13876261341</v>
      </c>
    </row>
    <row r="33" spans="1:20" x14ac:dyDescent="0.25">
      <c r="A33" s="113" t="s">
        <v>493</v>
      </c>
      <c r="B33" s="72">
        <v>617.74549999999999</v>
      </c>
      <c r="C33" s="86">
        <v>978.50720000000001</v>
      </c>
      <c r="D33" s="86">
        <v>1476.2560000000001</v>
      </c>
      <c r="E33" s="86">
        <v>2244.241</v>
      </c>
      <c r="F33" s="86">
        <v>2801.8</v>
      </c>
      <c r="G33" s="86">
        <v>3242.3</v>
      </c>
      <c r="H33" s="86">
        <v>4192.8</v>
      </c>
      <c r="I33" s="86">
        <v>5298</v>
      </c>
      <c r="J33" s="86">
        <v>6550.2</v>
      </c>
      <c r="K33" s="86">
        <v>7673</v>
      </c>
      <c r="L33" s="86">
        <v>9200</v>
      </c>
      <c r="M33" s="86">
        <v>11201</v>
      </c>
      <c r="N33" s="86">
        <v>13976.7</v>
      </c>
      <c r="O33" s="86">
        <v>17244.400000000001</v>
      </c>
      <c r="P33" s="86">
        <v>21034.799999999999</v>
      </c>
      <c r="Q33" s="86">
        <v>25193.8</v>
      </c>
      <c r="R33" s="86">
        <v>28672.2</v>
      </c>
      <c r="S33" s="86">
        <v>32276.799999999999</v>
      </c>
      <c r="T33" s="87">
        <v>43149.8</v>
      </c>
    </row>
    <row r="34" spans="1:20" x14ac:dyDescent="0.25">
      <c r="A34" s="109" t="s">
        <v>486</v>
      </c>
      <c r="B34" s="73"/>
      <c r="C34" s="87"/>
      <c r="D34" s="87"/>
      <c r="E34" s="87"/>
      <c r="F34" s="87"/>
      <c r="G34" s="87"/>
      <c r="H34" s="87"/>
      <c r="I34" s="87"/>
      <c r="J34" s="87"/>
      <c r="K34" s="87"/>
      <c r="L34" s="87"/>
      <c r="M34" s="87"/>
      <c r="N34" s="87">
        <v>3796.6085999999996</v>
      </c>
      <c r="O34" s="87">
        <v>5340.6792999999989</v>
      </c>
      <c r="P34" s="87">
        <v>5950.0971000000018</v>
      </c>
      <c r="Q34" s="87">
        <v>6028.2982000000002</v>
      </c>
      <c r="R34" s="87">
        <v>7230.6827999999987</v>
      </c>
      <c r="S34" s="87">
        <v>6879.7141000000011</v>
      </c>
      <c r="T34" s="87">
        <v>11704.9481</v>
      </c>
    </row>
    <row r="35" spans="1:20" x14ac:dyDescent="0.25">
      <c r="A35" s="109" t="s">
        <v>29</v>
      </c>
      <c r="B35" s="89">
        <v>304.7439</v>
      </c>
      <c r="C35" s="86">
        <v>462.4228</v>
      </c>
      <c r="D35" s="86">
        <v>696.22929999999997</v>
      </c>
      <c r="E35" s="86">
        <v>1079.2729999999999</v>
      </c>
      <c r="F35" s="86">
        <v>1553.3</v>
      </c>
      <c r="G35" s="86">
        <v>2146.6999999999998</v>
      </c>
      <c r="H35" s="86">
        <v>3370.9</v>
      </c>
      <c r="I35" s="86">
        <v>4597.2</v>
      </c>
      <c r="J35" s="86">
        <v>5906.5</v>
      </c>
      <c r="K35" s="86">
        <v>9148.2000000000007</v>
      </c>
      <c r="L35" s="86">
        <v>11651.1</v>
      </c>
      <c r="M35" s="86">
        <v>15114.8</v>
      </c>
      <c r="N35" s="86">
        <v>13442.703499999989</v>
      </c>
      <c r="O35" s="86">
        <v>16147.887500000001</v>
      </c>
      <c r="P35" s="86">
        <v>20637.264700000011</v>
      </c>
      <c r="Q35" s="86">
        <v>25363.012000000006</v>
      </c>
      <c r="R35" s="86">
        <v>29369.812000000016</v>
      </c>
      <c r="S35" s="86">
        <v>33955.668799999999</v>
      </c>
      <c r="T35" s="87">
        <v>42610.768700000001</v>
      </c>
    </row>
    <row r="36" spans="1:20" x14ac:dyDescent="0.25">
      <c r="A36" s="109" t="s">
        <v>639</v>
      </c>
      <c r="B36" s="73"/>
      <c r="C36" s="87"/>
      <c r="D36" s="87"/>
      <c r="E36" s="87"/>
      <c r="F36" s="87"/>
      <c r="G36" s="87"/>
      <c r="H36" s="87"/>
      <c r="I36" s="87"/>
      <c r="J36" s="87"/>
      <c r="K36" s="87"/>
      <c r="L36" s="87"/>
      <c r="M36" s="87"/>
      <c r="N36" s="87">
        <v>1770.0416999999998</v>
      </c>
      <c r="O36" s="87">
        <v>1922.5452999999998</v>
      </c>
      <c r="P36" s="87">
        <v>1968.1519000000003</v>
      </c>
      <c r="Q36" s="87">
        <v>2801.0194999999999</v>
      </c>
      <c r="R36" s="87">
        <v>3391.6225000000009</v>
      </c>
      <c r="S36" s="87">
        <v>4199.7607999999991</v>
      </c>
      <c r="T36" s="87">
        <v>4842.8776999999991</v>
      </c>
    </row>
    <row r="37" spans="1:20" ht="26.25" x14ac:dyDescent="0.25">
      <c r="A37" s="120" t="s">
        <v>633</v>
      </c>
      <c r="B37" s="73"/>
      <c r="C37" s="87"/>
      <c r="D37" s="87"/>
      <c r="E37" s="87"/>
      <c r="F37" s="87"/>
      <c r="G37" s="87"/>
      <c r="H37" s="87"/>
      <c r="I37" s="87"/>
      <c r="J37" s="87"/>
      <c r="K37" s="87"/>
      <c r="L37" s="87"/>
      <c r="M37" s="87"/>
      <c r="N37" s="87">
        <v>93.922799999999995</v>
      </c>
      <c r="O37" s="87">
        <v>110.67640000000003</v>
      </c>
      <c r="P37" s="87">
        <v>150.40519999999998</v>
      </c>
      <c r="Q37" s="87">
        <v>208.27429999999993</v>
      </c>
      <c r="R37" s="87">
        <v>271.98700000000002</v>
      </c>
      <c r="S37" s="87">
        <v>362.76789999999994</v>
      </c>
      <c r="T37" s="87">
        <v>492.33930000000004</v>
      </c>
    </row>
    <row r="38" spans="1:20" x14ac:dyDescent="0.25">
      <c r="A38" s="113" t="s">
        <v>178</v>
      </c>
      <c r="B38" s="72">
        <v>143.2979</v>
      </c>
      <c r="C38" s="86">
        <v>196.1798</v>
      </c>
      <c r="D38" s="86">
        <v>286.48939999999999</v>
      </c>
      <c r="E38" s="86">
        <v>365.16300000000001</v>
      </c>
      <c r="F38" s="86">
        <v>459.4</v>
      </c>
      <c r="G38" s="86">
        <v>588.20000000000005</v>
      </c>
      <c r="H38" s="86">
        <v>771.1</v>
      </c>
      <c r="I38" s="86">
        <v>1072.4000000000001</v>
      </c>
      <c r="J38" s="86">
        <v>1666.1</v>
      </c>
      <c r="K38" s="86">
        <v>2178.4</v>
      </c>
      <c r="L38" s="86">
        <v>3335.7</v>
      </c>
      <c r="M38" s="86">
        <v>3760.5</v>
      </c>
      <c r="N38" s="86">
        <v>4465.5</v>
      </c>
      <c r="O38" s="86">
        <v>5601.4</v>
      </c>
      <c r="P38" s="86">
        <v>7258.2</v>
      </c>
      <c r="Q38" s="86">
        <v>9098.2999999999993</v>
      </c>
      <c r="R38" s="86">
        <v>11382.6</v>
      </c>
      <c r="S38" s="86">
        <v>13148</v>
      </c>
      <c r="T38" s="87">
        <v>15225.2</v>
      </c>
    </row>
    <row r="39" spans="1:20" ht="26.25" x14ac:dyDescent="0.25">
      <c r="A39" s="120" t="s">
        <v>487</v>
      </c>
      <c r="B39" s="89">
        <v>192.34819999999999</v>
      </c>
      <c r="C39" s="86">
        <v>315.5564</v>
      </c>
      <c r="D39" s="86">
        <v>511.41090000000003</v>
      </c>
      <c r="E39" s="86">
        <v>735.202</v>
      </c>
      <c r="F39" s="86">
        <v>996.1</v>
      </c>
      <c r="G39" s="86">
        <v>1179.3</v>
      </c>
      <c r="H39" s="86">
        <v>1400.2</v>
      </c>
      <c r="I39" s="86">
        <v>1892.1</v>
      </c>
      <c r="J39" s="86">
        <v>2660</v>
      </c>
      <c r="K39" s="86">
        <v>3369.7</v>
      </c>
      <c r="L39" s="86">
        <v>4381.1000000000004</v>
      </c>
      <c r="M39" s="86">
        <v>5982.7</v>
      </c>
      <c r="N39" s="86">
        <v>7035.8068999999996</v>
      </c>
      <c r="O39" s="86">
        <v>8228.2000000000007</v>
      </c>
      <c r="P39" s="86">
        <v>10277.0407</v>
      </c>
      <c r="Q39" s="86">
        <v>12717.593500000001</v>
      </c>
      <c r="R39" s="86">
        <v>14819.2135</v>
      </c>
      <c r="S39" s="86">
        <v>17094.5</v>
      </c>
      <c r="T39" s="87">
        <v>20052.313200000001</v>
      </c>
    </row>
    <row r="40" spans="1:20" x14ac:dyDescent="0.25">
      <c r="A40" s="109" t="s">
        <v>488</v>
      </c>
      <c r="B40" s="73"/>
      <c r="C40" s="87"/>
      <c r="D40" s="87"/>
      <c r="E40" s="87"/>
      <c r="F40" s="87"/>
      <c r="G40" s="87"/>
      <c r="H40" s="87"/>
      <c r="I40" s="87"/>
      <c r="J40" s="87"/>
      <c r="K40" s="87"/>
      <c r="L40" s="87"/>
      <c r="M40" s="87"/>
      <c r="N40" s="87">
        <v>583.88639999999987</v>
      </c>
      <c r="O40" s="87">
        <v>728</v>
      </c>
      <c r="P40" s="87">
        <v>940.80930000000001</v>
      </c>
      <c r="Q40" s="87">
        <v>1118.6531</v>
      </c>
      <c r="R40" s="87">
        <v>1326.1044000000002</v>
      </c>
      <c r="S40" s="87">
        <v>1660.8843000000006</v>
      </c>
      <c r="T40" s="87">
        <v>1988.2359626134016</v>
      </c>
    </row>
    <row r="41" spans="1:20" x14ac:dyDescent="0.25">
      <c r="A41" s="109" t="s">
        <v>489</v>
      </c>
      <c r="B41" s="89">
        <v>147.18719999999999</v>
      </c>
      <c r="C41" s="86">
        <v>250.56489999999999</v>
      </c>
      <c r="D41" s="86">
        <v>371.25909999999999</v>
      </c>
      <c r="E41" s="86">
        <v>612.86800000000005</v>
      </c>
      <c r="F41" s="86">
        <v>923.69899999999996</v>
      </c>
      <c r="G41" s="86">
        <v>1251.2</v>
      </c>
      <c r="H41" s="86">
        <v>1676.7</v>
      </c>
      <c r="I41" s="86">
        <v>2329.6999999999998</v>
      </c>
      <c r="J41" s="86">
        <v>3185.6</v>
      </c>
      <c r="K41" s="86">
        <v>4866</v>
      </c>
      <c r="L41" s="86">
        <v>5721.9</v>
      </c>
      <c r="M41" s="86">
        <v>7337.7</v>
      </c>
      <c r="N41" s="86">
        <v>7851.7512000000006</v>
      </c>
      <c r="O41" s="86">
        <v>9871</v>
      </c>
      <c r="P41" s="86">
        <v>12173.2282</v>
      </c>
      <c r="Q41" s="86">
        <v>14052.285799999998</v>
      </c>
      <c r="R41" s="86">
        <v>15670.496600000006</v>
      </c>
      <c r="S41" s="86">
        <v>16693.7</v>
      </c>
      <c r="T41" s="87">
        <v>19021.570400000001</v>
      </c>
    </row>
    <row r="42" spans="1:20" x14ac:dyDescent="0.25">
      <c r="A42" s="109" t="s">
        <v>490</v>
      </c>
      <c r="B42" s="73"/>
      <c r="C42" s="87"/>
      <c r="D42" s="87"/>
      <c r="E42" s="87"/>
      <c r="F42" s="87"/>
      <c r="G42" s="87"/>
      <c r="H42" s="87"/>
      <c r="I42" s="87"/>
      <c r="J42" s="87"/>
      <c r="K42" s="87"/>
      <c r="L42" s="87"/>
      <c r="M42" s="87"/>
      <c r="N42" s="87">
        <v>1580.4956000000002</v>
      </c>
      <c r="O42" s="87">
        <v>2039.9126000000003</v>
      </c>
      <c r="P42" s="87">
        <v>2435.8498000000004</v>
      </c>
      <c r="Q42" s="87">
        <v>2951.5</v>
      </c>
      <c r="R42" s="87">
        <v>3487.6937000000003</v>
      </c>
      <c r="S42" s="87">
        <v>4419.2997000000014</v>
      </c>
      <c r="T42" s="87">
        <v>5531.5853999999999</v>
      </c>
    </row>
    <row r="43" spans="1:20" x14ac:dyDescent="0.25">
      <c r="A43" s="113" t="s">
        <v>491</v>
      </c>
      <c r="B43" s="72">
        <v>70.756799999999998</v>
      </c>
      <c r="C43" s="86">
        <v>123.8511</v>
      </c>
      <c r="D43" s="86">
        <v>196.4135</v>
      </c>
      <c r="E43" s="86">
        <v>250.58600000000001</v>
      </c>
      <c r="F43" s="87"/>
      <c r="G43" s="87"/>
      <c r="H43" s="87"/>
      <c r="I43" s="87"/>
      <c r="J43" s="87"/>
      <c r="K43" s="87"/>
      <c r="L43" s="87"/>
      <c r="M43" s="87"/>
      <c r="N43" s="87"/>
      <c r="O43" s="87"/>
      <c r="P43" s="86"/>
      <c r="Q43" s="87"/>
      <c r="R43" s="87"/>
      <c r="S43" s="87"/>
      <c r="T43" s="87"/>
    </row>
    <row r="44" spans="1:20" x14ac:dyDescent="0.25">
      <c r="A44" s="113" t="s">
        <v>492</v>
      </c>
      <c r="B44" s="88"/>
      <c r="C44" s="87" t="s">
        <v>175</v>
      </c>
      <c r="D44" s="87" t="s">
        <v>175</v>
      </c>
      <c r="E44" s="87" t="s">
        <v>175</v>
      </c>
      <c r="F44" s="87"/>
      <c r="G44" s="87"/>
      <c r="H44" s="87"/>
      <c r="I44" s="87"/>
      <c r="J44" s="87"/>
      <c r="K44" s="87"/>
      <c r="L44" s="87"/>
      <c r="M44" s="87"/>
      <c r="N44" s="87"/>
      <c r="O44" s="87"/>
      <c r="P44" s="87"/>
      <c r="Q44" s="87"/>
      <c r="R44" s="87"/>
      <c r="S44" s="87"/>
      <c r="T44" s="87"/>
    </row>
    <row r="45" spans="1:20" x14ac:dyDescent="0.25">
      <c r="A45" s="113" t="s">
        <v>509</v>
      </c>
      <c r="B45" s="88"/>
      <c r="C45" s="87" t="s">
        <v>175</v>
      </c>
      <c r="D45" s="87" t="s">
        <v>175</v>
      </c>
      <c r="E45" s="87" t="s">
        <v>175</v>
      </c>
      <c r="F45" s="87"/>
      <c r="G45" s="87"/>
      <c r="H45" s="87"/>
      <c r="I45" s="87"/>
      <c r="J45" s="87"/>
      <c r="K45" s="87"/>
      <c r="L45" s="87"/>
      <c r="M45" s="87"/>
      <c r="N45" s="87"/>
      <c r="O45" s="87"/>
      <c r="P45" s="87"/>
      <c r="Q45" s="87"/>
      <c r="R45" s="87"/>
      <c r="S45" s="87"/>
      <c r="T45" s="87"/>
    </row>
    <row r="46" spans="1:20" x14ac:dyDescent="0.25">
      <c r="A46" s="113" t="s">
        <v>508</v>
      </c>
      <c r="B46" s="88"/>
      <c r="C46" s="87" t="s">
        <v>175</v>
      </c>
      <c r="D46" s="87" t="s">
        <v>175</v>
      </c>
      <c r="E46" s="87" t="s">
        <v>175</v>
      </c>
      <c r="F46" s="87"/>
      <c r="G46" s="87"/>
      <c r="H46" s="87"/>
      <c r="I46" s="87"/>
      <c r="J46" s="87"/>
      <c r="K46" s="87"/>
      <c r="L46" s="87"/>
      <c r="M46" s="87"/>
      <c r="N46" s="87"/>
      <c r="O46" s="87"/>
      <c r="P46" s="87"/>
      <c r="Q46" s="87"/>
      <c r="R46" s="87"/>
      <c r="S46" s="87"/>
      <c r="T46" s="87"/>
    </row>
    <row r="47" spans="1:20" x14ac:dyDescent="0.25">
      <c r="A47" s="113" t="s">
        <v>635</v>
      </c>
      <c r="B47" s="72">
        <v>65.847899999999996</v>
      </c>
      <c r="C47" s="86">
        <v>96.447100000000006</v>
      </c>
      <c r="D47" s="86">
        <v>164.6842</v>
      </c>
      <c r="E47" s="86">
        <v>230.666</v>
      </c>
      <c r="F47" s="86">
        <v>1764.6</v>
      </c>
      <c r="G47" s="86">
        <v>2128.4</v>
      </c>
      <c r="H47" s="86">
        <v>2821.6</v>
      </c>
      <c r="I47" s="86">
        <v>3796.9</v>
      </c>
      <c r="J47" s="86">
        <v>5362.5</v>
      </c>
      <c r="K47" s="86">
        <v>7879.9</v>
      </c>
      <c r="L47" s="86">
        <v>10321.6</v>
      </c>
      <c r="M47" s="86">
        <v>13274.7</v>
      </c>
      <c r="N47" s="87">
        <v>17355.400000000001</v>
      </c>
      <c r="O47" s="87">
        <v>22598.3</v>
      </c>
      <c r="P47" s="87">
        <v>28114.5</v>
      </c>
      <c r="Q47" s="87">
        <v>33833.5</v>
      </c>
      <c r="R47" s="87">
        <v>41108.6</v>
      </c>
      <c r="S47" s="87">
        <v>46870.74</v>
      </c>
      <c r="T47" s="87">
        <v>54631.1</v>
      </c>
    </row>
    <row r="48" spans="1:20" x14ac:dyDescent="0.25">
      <c r="A48" s="113" t="s">
        <v>520</v>
      </c>
      <c r="B48" s="88"/>
      <c r="C48" s="87" t="s">
        <v>175</v>
      </c>
      <c r="D48" s="87" t="s">
        <v>175</v>
      </c>
      <c r="E48" s="87" t="s">
        <v>175</v>
      </c>
      <c r="F48" s="87"/>
      <c r="G48" s="87"/>
      <c r="H48" s="87"/>
      <c r="I48" s="87"/>
      <c r="J48" s="87"/>
      <c r="K48" s="87"/>
      <c r="L48" s="87"/>
      <c r="M48" s="87"/>
      <c r="N48" s="87"/>
      <c r="O48" s="87"/>
      <c r="P48" s="87"/>
      <c r="Q48" s="87"/>
      <c r="R48" s="87"/>
      <c r="S48" s="87"/>
      <c r="T48" s="87"/>
    </row>
    <row r="49" spans="1:20" x14ac:dyDescent="0.25">
      <c r="A49" s="113" t="s">
        <v>521</v>
      </c>
      <c r="B49" s="88"/>
      <c r="C49" s="87" t="s">
        <v>175</v>
      </c>
      <c r="D49" s="87" t="s">
        <v>175</v>
      </c>
      <c r="E49" s="87" t="s">
        <v>175</v>
      </c>
      <c r="F49" s="87"/>
      <c r="G49" s="87"/>
      <c r="H49" s="87"/>
      <c r="I49" s="87"/>
      <c r="J49" s="87"/>
      <c r="K49" s="87"/>
      <c r="L49" s="87"/>
      <c r="M49" s="87"/>
      <c r="N49" s="87"/>
      <c r="O49" s="87"/>
      <c r="P49" s="87"/>
      <c r="Q49" s="87"/>
      <c r="R49" s="87"/>
      <c r="S49" s="87"/>
      <c r="T49" s="87"/>
    </row>
    <row r="50" spans="1:20" x14ac:dyDescent="0.25">
      <c r="A50" s="113" t="s">
        <v>522</v>
      </c>
      <c r="B50" s="88"/>
      <c r="C50" s="87" t="s">
        <v>175</v>
      </c>
      <c r="D50" s="87" t="s">
        <v>175</v>
      </c>
      <c r="E50" s="87" t="s">
        <v>175</v>
      </c>
      <c r="F50" s="87"/>
      <c r="G50" s="87"/>
      <c r="H50" s="87"/>
      <c r="I50" s="87"/>
      <c r="J50" s="87"/>
      <c r="K50" s="87"/>
      <c r="L50" s="87"/>
      <c r="M50" s="87"/>
      <c r="N50" s="87"/>
      <c r="O50" s="87"/>
      <c r="P50" s="87"/>
      <c r="Q50" s="87"/>
      <c r="R50" s="87"/>
      <c r="S50" s="87"/>
      <c r="T50" s="87"/>
    </row>
    <row r="51" spans="1:20" x14ac:dyDescent="0.25">
      <c r="A51" s="113" t="s">
        <v>523</v>
      </c>
      <c r="B51" s="72">
        <v>300.9067</v>
      </c>
      <c r="C51" s="86">
        <v>424.3956</v>
      </c>
      <c r="D51" s="86">
        <v>638.45749999999998</v>
      </c>
      <c r="E51" s="86">
        <v>994.21900000000005</v>
      </c>
      <c r="F51" s="87"/>
      <c r="G51" s="87"/>
      <c r="H51" s="87"/>
      <c r="I51" s="87"/>
      <c r="J51" s="87"/>
      <c r="K51" s="87"/>
      <c r="L51" s="87"/>
      <c r="M51" s="87"/>
      <c r="N51" s="87"/>
      <c r="O51" s="87"/>
      <c r="P51" s="99"/>
      <c r="Q51" s="87"/>
      <c r="R51" s="87"/>
      <c r="S51" s="87"/>
      <c r="T51" s="87"/>
    </row>
    <row r="52" spans="1:20" ht="39" x14ac:dyDescent="0.25">
      <c r="A52" s="122" t="s">
        <v>656</v>
      </c>
      <c r="B52" s="88"/>
      <c r="C52" s="87" t="s">
        <v>175</v>
      </c>
      <c r="D52" s="87" t="s">
        <v>175</v>
      </c>
      <c r="E52" s="87" t="s">
        <v>175</v>
      </c>
      <c r="F52" s="87" t="s">
        <v>175</v>
      </c>
      <c r="G52" s="87" t="s">
        <v>175</v>
      </c>
      <c r="H52" s="87" t="s">
        <v>175</v>
      </c>
      <c r="I52" s="87" t="s">
        <v>175</v>
      </c>
      <c r="J52" s="87" t="s">
        <v>175</v>
      </c>
      <c r="K52" s="87" t="s">
        <v>175</v>
      </c>
      <c r="L52" s="87" t="s">
        <v>175</v>
      </c>
      <c r="M52" s="87" t="s">
        <v>175</v>
      </c>
      <c r="N52" s="87" t="s">
        <v>175</v>
      </c>
      <c r="O52" s="87" t="s">
        <v>175</v>
      </c>
      <c r="P52" s="87" t="s">
        <v>175</v>
      </c>
      <c r="Q52" s="87" t="s">
        <v>175</v>
      </c>
      <c r="R52" s="87" t="s">
        <v>175</v>
      </c>
      <c r="S52" s="87" t="s">
        <v>175</v>
      </c>
      <c r="T52" s="87" t="s">
        <v>175</v>
      </c>
    </row>
    <row r="53" spans="1:20" x14ac:dyDescent="0.25">
      <c r="A53" s="113" t="s">
        <v>620</v>
      </c>
      <c r="B53" s="88"/>
      <c r="C53" s="87" t="s">
        <v>175</v>
      </c>
      <c r="D53" s="87" t="s">
        <v>175</v>
      </c>
      <c r="E53" s="87" t="s">
        <v>175</v>
      </c>
      <c r="F53" s="87" t="s">
        <v>175</v>
      </c>
      <c r="G53" s="87" t="s">
        <v>175</v>
      </c>
      <c r="H53" s="87" t="s">
        <v>175</v>
      </c>
      <c r="I53" s="87" t="s">
        <v>175</v>
      </c>
      <c r="J53" s="87" t="s">
        <v>175</v>
      </c>
      <c r="K53" s="87" t="s">
        <v>175</v>
      </c>
      <c r="L53" s="87" t="s">
        <v>175</v>
      </c>
      <c r="M53" s="87" t="s">
        <v>175</v>
      </c>
      <c r="N53" s="87" t="s">
        <v>175</v>
      </c>
      <c r="O53" s="87" t="s">
        <v>175</v>
      </c>
      <c r="P53" s="87" t="s">
        <v>175</v>
      </c>
      <c r="Q53" s="87" t="s">
        <v>175</v>
      </c>
      <c r="R53" s="87" t="s">
        <v>175</v>
      </c>
      <c r="S53" s="87" t="s">
        <v>175</v>
      </c>
      <c r="T53" s="87" t="s">
        <v>175</v>
      </c>
    </row>
    <row r="54" spans="1:20" x14ac:dyDescent="0.25">
      <c r="A54" s="128" t="s">
        <v>621</v>
      </c>
      <c r="B54" s="89">
        <v>1842.8341</v>
      </c>
      <c r="C54" s="86">
        <v>2847.9249</v>
      </c>
      <c r="D54" s="86">
        <v>4341.1998999999996</v>
      </c>
      <c r="E54" s="86">
        <v>6512.2179999999998</v>
      </c>
      <c r="F54" s="86">
        <v>8498.8989999999994</v>
      </c>
      <c r="G54" s="86">
        <v>10536.1</v>
      </c>
      <c r="H54" s="86">
        <v>14233.3</v>
      </c>
      <c r="I54" s="86">
        <v>18986.3</v>
      </c>
      <c r="J54" s="86">
        <v>25330.9</v>
      </c>
      <c r="K54" s="86">
        <v>35115.199999999997</v>
      </c>
      <c r="L54" s="86">
        <v>44611.4</v>
      </c>
      <c r="M54" s="86">
        <v>56671.4</v>
      </c>
      <c r="N54" s="86">
        <v>71952.816699999996</v>
      </c>
      <c r="O54" s="86">
        <v>89833.001099999994</v>
      </c>
      <c r="P54" s="86">
        <v>110940.3469</v>
      </c>
      <c r="Q54" s="86">
        <v>133366.23639999999</v>
      </c>
      <c r="R54" s="86">
        <v>156731.01250000001</v>
      </c>
      <c r="S54" s="86">
        <v>177561.83560000002</v>
      </c>
      <c r="T54" s="86">
        <v>219250.73876261342</v>
      </c>
    </row>
    <row r="55" spans="1:20" x14ac:dyDescent="0.25">
      <c r="A55" s="113" t="s">
        <v>24</v>
      </c>
      <c r="B55" s="72">
        <v>285.82560000000001</v>
      </c>
      <c r="C55" s="86">
        <v>407.64109999999999</v>
      </c>
      <c r="D55" s="86">
        <v>584.06989999999996</v>
      </c>
      <c r="E55" s="86">
        <v>938.01599999999996</v>
      </c>
      <c r="F55" s="86">
        <v>1345.1</v>
      </c>
      <c r="G55" s="86">
        <v>1724.9</v>
      </c>
      <c r="H55" s="86">
        <v>1690.1</v>
      </c>
      <c r="I55" s="86">
        <v>2138.6</v>
      </c>
      <c r="J55" s="86">
        <v>2859.1</v>
      </c>
      <c r="K55" s="86">
        <v>3854.6</v>
      </c>
      <c r="L55" s="86">
        <v>4764.2</v>
      </c>
      <c r="M55" s="86">
        <v>5716.9</v>
      </c>
      <c r="N55" s="86">
        <v>6811.4</v>
      </c>
      <c r="O55" s="86">
        <v>8096.3</v>
      </c>
      <c r="P55" s="86">
        <v>9921.2000000000007</v>
      </c>
      <c r="Q55" s="86">
        <v>12480.2</v>
      </c>
      <c r="R55" s="86">
        <v>15077.3</v>
      </c>
      <c r="S55" s="86">
        <v>22431.53</v>
      </c>
      <c r="T55" s="87">
        <v>34792.400000000001</v>
      </c>
    </row>
    <row r="56" spans="1:20" x14ac:dyDescent="0.25">
      <c r="A56" s="113" t="s">
        <v>16</v>
      </c>
      <c r="B56" s="72">
        <v>-21.0777</v>
      </c>
      <c r="C56" s="86">
        <v>-51.812910000000002</v>
      </c>
      <c r="D56" s="86">
        <v>-88.557950000000005</v>
      </c>
      <c r="E56" s="86">
        <v>-111.41934999999999</v>
      </c>
      <c r="F56" s="86">
        <v>-112.67543999999999</v>
      </c>
      <c r="G56" s="86">
        <v>-50.042720000000003</v>
      </c>
      <c r="H56" s="86">
        <v>-27.044440000000002</v>
      </c>
      <c r="I56" s="86">
        <v>-474.08388000000002</v>
      </c>
      <c r="J56" s="86">
        <v>1176.29988</v>
      </c>
      <c r="K56" s="86">
        <v>140.59718000000001</v>
      </c>
      <c r="L56" s="86">
        <v>36.061140000000002</v>
      </c>
      <c r="M56" s="86">
        <v>1839.1593600000001</v>
      </c>
      <c r="N56" s="86">
        <v>3092.1999999999971</v>
      </c>
      <c r="O56" s="86">
        <v>4423.3999999999942</v>
      </c>
      <c r="P56" s="86">
        <v>6598.7</v>
      </c>
      <c r="Q56" s="86">
        <v>6786.8</v>
      </c>
      <c r="R56" s="86">
        <v>3748.8000000000175</v>
      </c>
      <c r="S56" s="86">
        <v>3823.6</v>
      </c>
      <c r="T56" s="87" t="s">
        <v>175</v>
      </c>
    </row>
    <row r="57" spans="1:20" x14ac:dyDescent="0.25">
      <c r="A57" s="113" t="s">
        <v>179</v>
      </c>
      <c r="B57" s="72">
        <v>2107.5820000000003</v>
      </c>
      <c r="C57" s="72">
        <v>3203.7530899999997</v>
      </c>
      <c r="D57" s="72">
        <v>4836.7118499999997</v>
      </c>
      <c r="E57" s="72">
        <v>7338.8146499999993</v>
      </c>
      <c r="F57" s="72">
        <v>9731.3235599999989</v>
      </c>
      <c r="G57" s="72">
        <v>12210.957280000001</v>
      </c>
      <c r="H57" s="72">
        <v>15896.35556</v>
      </c>
      <c r="I57" s="72">
        <v>20650.81612</v>
      </c>
      <c r="J57" s="72">
        <v>29366.299879999999</v>
      </c>
      <c r="K57" s="72">
        <v>39110.397179999993</v>
      </c>
      <c r="L57" s="72">
        <v>49411.661139999997</v>
      </c>
      <c r="M57" s="72">
        <v>64227.459360000001</v>
      </c>
      <c r="N57" s="72">
        <v>81856.416699999987</v>
      </c>
      <c r="O57" s="72">
        <v>102352.70109999999</v>
      </c>
      <c r="P57" s="72">
        <v>127460.2469</v>
      </c>
      <c r="Q57" s="72">
        <v>152633.23639999999</v>
      </c>
      <c r="R57" s="72">
        <v>175557.11250000002</v>
      </c>
      <c r="S57" s="72">
        <v>203816.96560000003</v>
      </c>
      <c r="T57" s="87" t="s">
        <v>175</v>
      </c>
    </row>
    <row r="58" spans="1:20" x14ac:dyDescent="0.25">
      <c r="A58" s="112"/>
      <c r="B58" s="73"/>
      <c r="C58" s="96"/>
      <c r="D58" s="96"/>
      <c r="E58" s="96"/>
      <c r="F58" s="96"/>
      <c r="G58" s="96"/>
      <c r="H58" s="96"/>
      <c r="I58" s="96"/>
      <c r="J58" s="96"/>
      <c r="K58" s="96"/>
      <c r="L58" s="96"/>
      <c r="M58" s="96"/>
      <c r="N58" s="96"/>
      <c r="O58" s="96"/>
      <c r="P58" s="96"/>
      <c r="Q58" s="94"/>
      <c r="R58" s="96"/>
      <c r="S58" s="96"/>
      <c r="T58" s="96"/>
    </row>
    <row r="59" spans="1:20" x14ac:dyDescent="0.25">
      <c r="A59" s="115" t="s">
        <v>640</v>
      </c>
      <c r="B59" s="88"/>
      <c r="C59" s="96"/>
      <c r="D59" s="96"/>
      <c r="E59" s="96"/>
      <c r="F59" s="96"/>
      <c r="G59" s="96"/>
      <c r="H59" s="96"/>
      <c r="I59" s="96"/>
      <c r="J59" s="96"/>
      <c r="K59" s="96"/>
      <c r="L59" s="96"/>
      <c r="M59" s="96"/>
      <c r="N59" s="96"/>
      <c r="O59" s="96"/>
      <c r="P59" s="96"/>
      <c r="Q59" s="96"/>
      <c r="R59" s="96"/>
      <c r="S59" s="96"/>
      <c r="T59" s="96"/>
    </row>
    <row r="60" spans="1:20" x14ac:dyDescent="0.25">
      <c r="A60" s="115" t="s">
        <v>4</v>
      </c>
      <c r="B60" s="72">
        <v>33.52149</v>
      </c>
      <c r="C60" s="72">
        <v>34.358600000000003</v>
      </c>
      <c r="D60" s="72">
        <v>34.005710000000001</v>
      </c>
      <c r="E60" s="72">
        <v>34.462009999999999</v>
      </c>
      <c r="F60" s="72">
        <v>32.966619999999999</v>
      </c>
      <c r="G60" s="72">
        <v>30.773250000000001</v>
      </c>
      <c r="H60" s="72">
        <v>29.45768</v>
      </c>
      <c r="I60" s="72">
        <v>27.904330000000002</v>
      </c>
      <c r="J60" s="72">
        <v>25.858540000000001</v>
      </c>
      <c r="K60" s="72">
        <v>21.850940000000001</v>
      </c>
      <c r="L60" s="72">
        <v>20.622530000000001</v>
      </c>
      <c r="M60" s="72">
        <v>19.764819644476756</v>
      </c>
      <c r="N60" s="72">
        <v>19.424812871849674</v>
      </c>
      <c r="O60" s="72">
        <v>19.196063572232145</v>
      </c>
      <c r="P60" s="72">
        <v>18.960459911812301</v>
      </c>
      <c r="Q60" s="72">
        <v>18.89068828817906</v>
      </c>
      <c r="R60" s="72">
        <v>18.293890623593082</v>
      </c>
      <c r="S60" s="72">
        <v>18.177780090486966</v>
      </c>
      <c r="T60" s="72">
        <v>19.68057222681427</v>
      </c>
    </row>
    <row r="61" spans="1:20" x14ac:dyDescent="0.25">
      <c r="A61" s="112" t="s">
        <v>5</v>
      </c>
      <c r="B61" s="89">
        <v>24.312650000000001</v>
      </c>
      <c r="C61" s="72">
        <v>23.125699999999998</v>
      </c>
      <c r="D61" s="72">
        <v>22.637029999999999</v>
      </c>
      <c r="E61" s="72">
        <v>22.180399999999999</v>
      </c>
      <c r="F61" s="72">
        <v>23.681889999999999</v>
      </c>
      <c r="G61" s="72">
        <v>25.957419999999999</v>
      </c>
      <c r="H61" s="72">
        <v>29.100770000000001</v>
      </c>
      <c r="I61" s="72">
        <v>29.861529999999998</v>
      </c>
      <c r="J61" s="72">
        <v>29.89471</v>
      </c>
      <c r="K61" s="72">
        <v>32.255549999999999</v>
      </c>
      <c r="L61" s="72">
        <v>33.594099999999997</v>
      </c>
      <c r="M61" s="72">
        <v>33.306570862904387</v>
      </c>
      <c r="N61" s="72">
        <v>32.755877644467517</v>
      </c>
      <c r="O61" s="72">
        <v>32.419253663339987</v>
      </c>
      <c r="P61" s="72">
        <v>32.417528793575471</v>
      </c>
      <c r="Q61" s="72">
        <v>32.616129219944021</v>
      </c>
      <c r="R61" s="72">
        <v>32.952447302029654</v>
      </c>
      <c r="S61" s="72">
        <v>32.97212568352159</v>
      </c>
      <c r="T61" s="72">
        <v>34.150915167984763</v>
      </c>
    </row>
    <row r="62" spans="1:20" x14ac:dyDescent="0.25">
      <c r="A62" s="112" t="s">
        <v>18</v>
      </c>
      <c r="B62" s="89">
        <v>42.165860000000002</v>
      </c>
      <c r="C62" s="72">
        <v>42.515700000000002</v>
      </c>
      <c r="D62" s="72">
        <v>43.357259999999997</v>
      </c>
      <c r="E62" s="72">
        <v>43.357590000000002</v>
      </c>
      <c r="F62" s="72">
        <v>43.351480000000002</v>
      </c>
      <c r="G62" s="72">
        <v>43.269329999999997</v>
      </c>
      <c r="H62" s="72">
        <v>41.441549999999999</v>
      </c>
      <c r="I62" s="72">
        <v>42.234139999999996</v>
      </c>
      <c r="J62" s="72">
        <v>44.246749999999999</v>
      </c>
      <c r="K62" s="72">
        <v>45.893520000000002</v>
      </c>
      <c r="L62" s="72">
        <v>45.783360000000002</v>
      </c>
      <c r="M62" s="72">
        <v>46.928609492618847</v>
      </c>
      <c r="N62" s="72">
        <v>47.819309483682801</v>
      </c>
      <c r="O62" s="72">
        <v>48.384682764427872</v>
      </c>
      <c r="P62" s="72">
        <v>48.622011294612236</v>
      </c>
      <c r="Q62" s="72">
        <v>48.493182491876929</v>
      </c>
      <c r="R62" s="72">
        <v>48.753662074377281</v>
      </c>
      <c r="S62" s="72">
        <v>48.850094225991434</v>
      </c>
      <c r="T62" s="72">
        <v>46.168512605200952</v>
      </c>
    </row>
    <row r="63" spans="1:20" x14ac:dyDescent="0.25">
      <c r="A63" s="112"/>
      <c r="B63" s="124"/>
      <c r="C63" s="124"/>
      <c r="D63" s="124"/>
      <c r="E63" s="124"/>
      <c r="F63" s="124"/>
      <c r="G63" s="124"/>
      <c r="H63" s="124"/>
      <c r="I63" s="124"/>
      <c r="J63" s="124"/>
      <c r="K63" s="124"/>
      <c r="L63" s="124"/>
      <c r="M63" s="124"/>
      <c r="N63" s="124"/>
      <c r="O63" s="124"/>
      <c r="P63" s="124"/>
      <c r="Q63" s="124"/>
      <c r="R63" s="124"/>
      <c r="S63" s="124"/>
      <c r="T63" s="124"/>
    </row>
    <row r="64" spans="1:20" x14ac:dyDescent="0.25">
      <c r="A64" s="134" t="s">
        <v>180</v>
      </c>
      <c r="B64" s="72">
        <v>2128.6596</v>
      </c>
      <c r="C64" s="86">
        <v>3255.5659999999984</v>
      </c>
      <c r="D64" s="86">
        <v>4925.2698</v>
      </c>
      <c r="E64" s="86">
        <v>7450.2340000000013</v>
      </c>
      <c r="F64" s="86">
        <v>9843.998999999998</v>
      </c>
      <c r="G64" s="86">
        <v>12261</v>
      </c>
      <c r="H64" s="86">
        <v>15923.399999999998</v>
      </c>
      <c r="I64" s="86">
        <v>21124.9</v>
      </c>
      <c r="J64" s="86">
        <v>28190</v>
      </c>
      <c r="K64" s="86">
        <v>38969.800000000003</v>
      </c>
      <c r="L64" s="86">
        <v>49375.600000000006</v>
      </c>
      <c r="M64" s="86">
        <v>62388.299999999988</v>
      </c>
      <c r="N64" s="86">
        <v>78764.21669999999</v>
      </c>
      <c r="O64" s="86">
        <v>97929.301099999982</v>
      </c>
      <c r="P64" s="86">
        <v>120861.5469</v>
      </c>
      <c r="Q64" s="86">
        <v>145846.43640000001</v>
      </c>
      <c r="R64" s="86">
        <v>171808.3125</v>
      </c>
      <c r="S64" s="86">
        <v>199993.36560000002</v>
      </c>
      <c r="T64" s="87">
        <v>254043.1</v>
      </c>
    </row>
    <row r="65" spans="1:20" x14ac:dyDescent="0.25">
      <c r="A65" s="113" t="s">
        <v>461</v>
      </c>
      <c r="B65" s="88">
        <v>1761.3670999999999</v>
      </c>
      <c r="C65" s="88">
        <v>2623.6503999999986</v>
      </c>
      <c r="D65" s="88">
        <v>3939.2668999999996</v>
      </c>
      <c r="E65" s="88">
        <v>5827.6280000000006</v>
      </c>
      <c r="F65" s="88">
        <v>7192.0869599999996</v>
      </c>
      <c r="G65" s="88">
        <v>8346</v>
      </c>
      <c r="H65" s="88">
        <v>10235.9</v>
      </c>
      <c r="I65" s="88">
        <v>13415.3</v>
      </c>
      <c r="J65" s="88">
        <v>17906.900000000001</v>
      </c>
      <c r="K65" s="88">
        <v>24677</v>
      </c>
      <c r="L65" s="88">
        <v>31722.400000000001</v>
      </c>
      <c r="M65" s="86">
        <v>40436.400000000001</v>
      </c>
      <c r="N65" s="86">
        <v>51718.3</v>
      </c>
      <c r="O65" s="86">
        <v>65964.100000000006</v>
      </c>
      <c r="P65" s="86">
        <v>83386.600000000006</v>
      </c>
      <c r="Q65" s="86">
        <v>102752.80000000002</v>
      </c>
      <c r="R65" s="86">
        <v>125205.4</v>
      </c>
      <c r="S65" s="86">
        <v>149308.4</v>
      </c>
      <c r="T65" s="86">
        <v>177638.40000000002</v>
      </c>
    </row>
    <row r="66" spans="1:20" x14ac:dyDescent="0.25">
      <c r="A66" s="109" t="s">
        <v>532</v>
      </c>
      <c r="B66" s="89">
        <v>1322.1089999999999</v>
      </c>
      <c r="C66" s="86">
        <v>2016.3849999999989</v>
      </c>
      <c r="D66" s="86">
        <v>3032.4568999999997</v>
      </c>
      <c r="E66" s="86">
        <v>4488.4580000000005</v>
      </c>
      <c r="F66" s="86">
        <v>5411.4377899999999</v>
      </c>
      <c r="G66" s="86">
        <v>6212.5860000000002</v>
      </c>
      <c r="H66" s="86">
        <v>7433.3815999999997</v>
      </c>
      <c r="I66" s="86">
        <v>10183.6</v>
      </c>
      <c r="J66" s="86">
        <v>13506.7</v>
      </c>
      <c r="K66" s="86">
        <v>18469.7</v>
      </c>
      <c r="L66" s="86">
        <v>24083.4</v>
      </c>
      <c r="M66" s="86">
        <v>29866.3</v>
      </c>
      <c r="N66" s="86">
        <v>38515</v>
      </c>
      <c r="O66" s="86">
        <v>49189.9</v>
      </c>
      <c r="P66" s="86">
        <v>61830.400000000001</v>
      </c>
      <c r="Q66" s="86">
        <v>76512.3</v>
      </c>
      <c r="R66" s="86">
        <v>93308.2</v>
      </c>
      <c r="S66" s="86">
        <v>111112.2</v>
      </c>
      <c r="T66" s="87">
        <v>132987.9</v>
      </c>
    </row>
    <row r="67" spans="1:20" x14ac:dyDescent="0.25">
      <c r="A67" s="113" t="s">
        <v>531</v>
      </c>
      <c r="B67" s="88"/>
      <c r="C67" s="87"/>
      <c r="D67" s="87"/>
      <c r="E67" s="87"/>
      <c r="F67" s="87"/>
      <c r="G67" s="87"/>
      <c r="H67" s="87"/>
      <c r="I67" s="87"/>
      <c r="J67" s="87"/>
      <c r="K67" s="87"/>
      <c r="L67" s="87"/>
      <c r="M67" s="87">
        <v>698.9</v>
      </c>
      <c r="N67" s="87">
        <v>847.9</v>
      </c>
      <c r="O67" s="87">
        <v>998.5</v>
      </c>
      <c r="P67" s="87">
        <v>1134.5</v>
      </c>
      <c r="Q67" s="87">
        <v>1494.6</v>
      </c>
      <c r="R67" s="87">
        <v>1756.1</v>
      </c>
      <c r="S67" s="87">
        <v>2079.6</v>
      </c>
      <c r="T67" s="87">
        <v>2289.2000000000003</v>
      </c>
    </row>
    <row r="68" spans="1:20" x14ac:dyDescent="0.25">
      <c r="A68" s="113" t="s">
        <v>533</v>
      </c>
      <c r="B68" s="72">
        <v>439.25810000000001</v>
      </c>
      <c r="C68" s="86">
        <v>607.2654</v>
      </c>
      <c r="D68" s="86">
        <v>906.81</v>
      </c>
      <c r="E68" s="86">
        <v>1339.17</v>
      </c>
      <c r="F68" s="86">
        <v>1780.6491699999999</v>
      </c>
      <c r="G68" s="86">
        <v>2133.4140000000002</v>
      </c>
      <c r="H68" s="86">
        <v>2802.5183999999999</v>
      </c>
      <c r="I68" s="86">
        <v>3231.7</v>
      </c>
      <c r="J68" s="86">
        <v>4400.2</v>
      </c>
      <c r="K68" s="86">
        <v>6207.3</v>
      </c>
      <c r="L68" s="86">
        <v>7639</v>
      </c>
      <c r="M68" s="86">
        <v>9871.2000000000007</v>
      </c>
      <c r="N68" s="86">
        <v>12355.4</v>
      </c>
      <c r="O68" s="86">
        <v>15775.7</v>
      </c>
      <c r="P68" s="86">
        <v>20421.7</v>
      </c>
      <c r="Q68" s="86">
        <v>24745.9</v>
      </c>
      <c r="R68" s="86">
        <v>30141.1</v>
      </c>
      <c r="S68" s="86">
        <v>36116.6</v>
      </c>
      <c r="T68" s="87">
        <v>42361.3</v>
      </c>
    </row>
    <row r="69" spans="1:20" x14ac:dyDescent="0.25">
      <c r="A69" s="113" t="s">
        <v>534</v>
      </c>
      <c r="B69" s="72">
        <v>364.17599999999999</v>
      </c>
      <c r="C69" s="86">
        <v>637.20600000000002</v>
      </c>
      <c r="D69" s="86">
        <v>1040.9154000000001</v>
      </c>
      <c r="E69" s="86">
        <v>1578.915</v>
      </c>
      <c r="F69" s="86">
        <v>1992.3721800000001</v>
      </c>
      <c r="G69" s="86">
        <v>2988.5472</v>
      </c>
      <c r="H69" s="86">
        <v>4223.65002</v>
      </c>
      <c r="I69" s="86">
        <v>6255.1</v>
      </c>
      <c r="J69" s="86">
        <v>7951.2</v>
      </c>
      <c r="K69" s="86">
        <v>12484.5</v>
      </c>
      <c r="L69" s="86">
        <v>14786.9</v>
      </c>
      <c r="M69" s="86">
        <v>16568.3</v>
      </c>
      <c r="N69" s="86">
        <v>22427.9</v>
      </c>
      <c r="O69" s="86">
        <v>28038.199999999997</v>
      </c>
      <c r="P69" s="86">
        <v>34592.800000000003</v>
      </c>
      <c r="Q69" s="86">
        <v>42479.8</v>
      </c>
      <c r="R69" s="86">
        <v>48034.899999999994</v>
      </c>
      <c r="S69" s="86">
        <v>58213.200000000004</v>
      </c>
      <c r="T69" s="86">
        <v>70108.5</v>
      </c>
    </row>
    <row r="70" spans="1:20" x14ac:dyDescent="0.25">
      <c r="A70" s="113" t="s">
        <v>181</v>
      </c>
      <c r="B70" s="72">
        <v>578.68499999999995</v>
      </c>
      <c r="C70" s="86">
        <v>780.99099999999999</v>
      </c>
      <c r="D70" s="86">
        <v>1375.3783000000001</v>
      </c>
      <c r="E70" s="86">
        <v>1648.53</v>
      </c>
      <c r="F70" s="86">
        <v>2120.1</v>
      </c>
      <c r="G70" s="86">
        <v>2888.2</v>
      </c>
      <c r="H70" s="86">
        <v>3500.4</v>
      </c>
      <c r="I70" s="86">
        <v>4569.1000000000004</v>
      </c>
      <c r="J70" s="86">
        <v>6628.4</v>
      </c>
      <c r="K70" s="86">
        <v>10435</v>
      </c>
      <c r="L70" s="86">
        <v>13998.9</v>
      </c>
      <c r="M70" s="86">
        <v>17036.599999999999</v>
      </c>
      <c r="N70" s="86">
        <v>20249</v>
      </c>
      <c r="O70" s="86">
        <v>25153.1</v>
      </c>
      <c r="P70" s="86">
        <v>32319.8</v>
      </c>
      <c r="Q70" s="86">
        <v>39481.5</v>
      </c>
      <c r="R70" s="86">
        <v>46288.7</v>
      </c>
      <c r="S70" s="86">
        <v>52439.8</v>
      </c>
      <c r="T70" s="87">
        <v>66220.800000000003</v>
      </c>
    </row>
    <row r="71" spans="1:20" x14ac:dyDescent="0.25">
      <c r="A71" s="113" t="s">
        <v>585</v>
      </c>
      <c r="B71" s="87" t="s">
        <v>175</v>
      </c>
      <c r="C71" s="87" t="s">
        <v>175</v>
      </c>
      <c r="D71" s="87" t="s">
        <v>175</v>
      </c>
      <c r="E71" s="87" t="s">
        <v>175</v>
      </c>
      <c r="F71" s="87" t="s">
        <v>175</v>
      </c>
      <c r="G71" s="87" t="s">
        <v>175</v>
      </c>
      <c r="H71" s="87" t="s">
        <v>175</v>
      </c>
      <c r="I71" s="87" t="s">
        <v>175</v>
      </c>
      <c r="J71" s="87" t="s">
        <v>175</v>
      </c>
      <c r="K71" s="87" t="s">
        <v>175</v>
      </c>
      <c r="L71" s="87" t="s">
        <v>175</v>
      </c>
      <c r="M71" s="87" t="s">
        <v>175</v>
      </c>
      <c r="N71" s="87" t="s">
        <v>175</v>
      </c>
      <c r="O71" s="87" t="s">
        <v>175</v>
      </c>
      <c r="P71" s="87" t="s">
        <v>175</v>
      </c>
      <c r="Q71" s="87" t="s">
        <v>175</v>
      </c>
      <c r="R71" s="87" t="s">
        <v>175</v>
      </c>
      <c r="S71" s="87" t="s">
        <v>175</v>
      </c>
      <c r="T71" s="87" t="s">
        <v>175</v>
      </c>
    </row>
    <row r="72" spans="1:20" x14ac:dyDescent="0.25">
      <c r="A72" s="113" t="s">
        <v>586</v>
      </c>
      <c r="B72" s="87" t="s">
        <v>175</v>
      </c>
      <c r="C72" s="87" t="s">
        <v>175</v>
      </c>
      <c r="D72" s="87" t="s">
        <v>175</v>
      </c>
      <c r="E72" s="87" t="s">
        <v>175</v>
      </c>
      <c r="F72" s="87" t="s">
        <v>175</v>
      </c>
      <c r="G72" s="87" t="s">
        <v>175</v>
      </c>
      <c r="H72" s="87" t="s">
        <v>175</v>
      </c>
      <c r="I72" s="87" t="s">
        <v>175</v>
      </c>
      <c r="J72" s="87" t="s">
        <v>175</v>
      </c>
      <c r="K72" s="87" t="s">
        <v>175</v>
      </c>
      <c r="L72" s="87" t="s">
        <v>175</v>
      </c>
      <c r="M72" s="87" t="s">
        <v>175</v>
      </c>
      <c r="N72" s="87" t="s">
        <v>175</v>
      </c>
      <c r="O72" s="87" t="s">
        <v>175</v>
      </c>
      <c r="P72" s="87" t="s">
        <v>175</v>
      </c>
      <c r="Q72" s="87" t="s">
        <v>175</v>
      </c>
      <c r="R72" s="87" t="s">
        <v>175</v>
      </c>
      <c r="S72" s="87" t="s">
        <v>175</v>
      </c>
      <c r="T72" s="87" t="s">
        <v>175</v>
      </c>
    </row>
    <row r="73" spans="1:20" x14ac:dyDescent="0.25">
      <c r="A73" s="113" t="s">
        <v>641</v>
      </c>
      <c r="B73" s="72">
        <v>-214.50899999999999</v>
      </c>
      <c r="C73" s="86">
        <v>-143.785</v>
      </c>
      <c r="D73" s="86">
        <v>-334.46289999999999</v>
      </c>
      <c r="E73" s="86">
        <v>-69.614999999999995</v>
      </c>
      <c r="F73" s="86">
        <v>-127.72781999999999</v>
      </c>
      <c r="G73" s="86">
        <v>100.3472</v>
      </c>
      <c r="H73" s="86">
        <v>723.25001999999995</v>
      </c>
      <c r="I73" s="86">
        <v>1686</v>
      </c>
      <c r="J73" s="86">
        <v>1322.8</v>
      </c>
      <c r="K73" s="86">
        <v>2049.5</v>
      </c>
      <c r="L73" s="86">
        <v>788</v>
      </c>
      <c r="M73" s="86">
        <v>-468.3</v>
      </c>
      <c r="N73" s="86">
        <v>2178.9</v>
      </c>
      <c r="O73" s="86">
        <v>2885.1</v>
      </c>
      <c r="P73" s="86">
        <v>2273</v>
      </c>
      <c r="Q73" s="86">
        <v>2998.3</v>
      </c>
      <c r="R73" s="86">
        <v>1746.1999999999998</v>
      </c>
      <c r="S73" s="86">
        <v>5773.4</v>
      </c>
      <c r="T73" s="87">
        <v>3887.7000000000003</v>
      </c>
    </row>
    <row r="74" spans="1:20" x14ac:dyDescent="0.25">
      <c r="A74" s="113" t="s">
        <v>642</v>
      </c>
      <c r="B74" s="87" t="s">
        <v>175</v>
      </c>
      <c r="C74" s="87" t="s">
        <v>175</v>
      </c>
      <c r="D74" s="87" t="s">
        <v>175</v>
      </c>
      <c r="E74" s="87" t="s">
        <v>175</v>
      </c>
      <c r="F74" s="87" t="s">
        <v>175</v>
      </c>
      <c r="G74" s="87" t="s">
        <v>175</v>
      </c>
      <c r="H74" s="87" t="s">
        <v>175</v>
      </c>
      <c r="I74" s="87" t="s">
        <v>175</v>
      </c>
      <c r="J74" s="87" t="s">
        <v>175</v>
      </c>
      <c r="K74" s="87" t="s">
        <v>175</v>
      </c>
      <c r="L74" s="87" t="s">
        <v>175</v>
      </c>
      <c r="M74" s="87" t="s">
        <v>175</v>
      </c>
      <c r="N74" s="87" t="s">
        <v>175</v>
      </c>
      <c r="O74" s="87" t="s">
        <v>175</v>
      </c>
      <c r="P74" s="87" t="s">
        <v>175</v>
      </c>
      <c r="Q74" s="87" t="s">
        <v>175</v>
      </c>
      <c r="R74" s="87" t="s">
        <v>175</v>
      </c>
      <c r="S74" s="87" t="s">
        <v>175</v>
      </c>
      <c r="T74" s="87" t="s">
        <v>175</v>
      </c>
    </row>
    <row r="75" spans="1:20" x14ac:dyDescent="0.25">
      <c r="A75" s="113" t="s">
        <v>20</v>
      </c>
      <c r="B75" s="72">
        <v>462.69260000000003</v>
      </c>
      <c r="C75" s="86">
        <v>863.98720000000003</v>
      </c>
      <c r="D75" s="86">
        <v>1517.4781</v>
      </c>
      <c r="E75" s="86">
        <v>2352.607</v>
      </c>
      <c r="F75" s="86">
        <v>3666.8085000000001</v>
      </c>
      <c r="G75" s="86">
        <v>4929.8703999999998</v>
      </c>
      <c r="H75" s="86">
        <v>6027.6830399999999</v>
      </c>
      <c r="I75" s="86">
        <v>7820.3</v>
      </c>
      <c r="J75" s="86">
        <v>11371.9</v>
      </c>
      <c r="K75" s="86">
        <v>15143.8</v>
      </c>
      <c r="L75" s="86">
        <v>17275.599999999999</v>
      </c>
      <c r="M75" s="86">
        <v>20668.099999999999</v>
      </c>
      <c r="N75" s="86">
        <v>25716.7</v>
      </c>
      <c r="O75" s="86">
        <v>25717.3</v>
      </c>
      <c r="P75" s="86">
        <v>30099.5</v>
      </c>
      <c r="Q75" s="86">
        <v>31414.3</v>
      </c>
      <c r="R75" s="86">
        <v>32225.4</v>
      </c>
      <c r="S75" s="86">
        <v>36076.800000000003</v>
      </c>
      <c r="T75" s="86">
        <v>73392.100000000006</v>
      </c>
    </row>
    <row r="76" spans="1:20" x14ac:dyDescent="0.25">
      <c r="A76" s="113" t="s">
        <v>588</v>
      </c>
      <c r="B76" s="87" t="s">
        <v>175</v>
      </c>
      <c r="C76" s="87" t="s">
        <v>175</v>
      </c>
      <c r="D76" s="87" t="s">
        <v>175</v>
      </c>
      <c r="E76" s="87" t="s">
        <v>175</v>
      </c>
      <c r="F76" s="87" t="s">
        <v>175</v>
      </c>
      <c r="G76" s="87" t="s">
        <v>175</v>
      </c>
      <c r="H76" s="87" t="s">
        <v>175</v>
      </c>
      <c r="I76" s="87" t="s">
        <v>175</v>
      </c>
      <c r="J76" s="87" t="s">
        <v>175</v>
      </c>
      <c r="K76" s="87" t="s">
        <v>175</v>
      </c>
      <c r="L76" s="87" t="s">
        <v>175</v>
      </c>
      <c r="M76" s="87" t="s">
        <v>175</v>
      </c>
      <c r="N76" s="87">
        <v>22662.400000000001</v>
      </c>
      <c r="O76" s="87">
        <v>21249.5</v>
      </c>
      <c r="P76" s="87">
        <v>23922</v>
      </c>
      <c r="Q76" s="87">
        <v>24392</v>
      </c>
      <c r="R76" s="87">
        <v>24314.5</v>
      </c>
      <c r="S76" s="87">
        <v>26790</v>
      </c>
      <c r="T76" s="87">
        <v>54687.4</v>
      </c>
    </row>
    <row r="77" spans="1:20" x14ac:dyDescent="0.25">
      <c r="A77" s="113" t="s">
        <v>589</v>
      </c>
      <c r="B77" s="87" t="s">
        <v>175</v>
      </c>
      <c r="C77" s="87" t="s">
        <v>175</v>
      </c>
      <c r="D77" s="87" t="s">
        <v>175</v>
      </c>
      <c r="E77" s="87" t="s">
        <v>175</v>
      </c>
      <c r="F77" s="87" t="s">
        <v>175</v>
      </c>
      <c r="G77" s="87" t="s">
        <v>175</v>
      </c>
      <c r="H77" s="87" t="s">
        <v>175</v>
      </c>
      <c r="I77" s="87" t="s">
        <v>175</v>
      </c>
      <c r="J77" s="87" t="s">
        <v>175</v>
      </c>
      <c r="K77" s="87" t="s">
        <v>175</v>
      </c>
      <c r="L77" s="87" t="s">
        <v>175</v>
      </c>
      <c r="M77" s="87" t="s">
        <v>175</v>
      </c>
      <c r="N77" s="87">
        <v>3054.3</v>
      </c>
      <c r="O77" s="87">
        <v>4467.8</v>
      </c>
      <c r="P77" s="87">
        <v>6177.5</v>
      </c>
      <c r="Q77" s="87">
        <v>7022.3</v>
      </c>
      <c r="R77" s="87">
        <v>7910.9</v>
      </c>
      <c r="S77" s="87">
        <v>9286.7999999999993</v>
      </c>
      <c r="T77" s="87">
        <v>18704.7</v>
      </c>
    </row>
    <row r="78" spans="1:20" x14ac:dyDescent="0.25">
      <c r="A78" s="113" t="s">
        <v>21</v>
      </c>
      <c r="B78" s="72">
        <v>459.5761</v>
      </c>
      <c r="C78" s="86">
        <v>869.27760000000001</v>
      </c>
      <c r="D78" s="86">
        <v>1572.3905999999999</v>
      </c>
      <c r="E78" s="86">
        <v>2308.9160000000002</v>
      </c>
      <c r="F78" s="86">
        <v>3007.2686399999998</v>
      </c>
      <c r="G78" s="86">
        <v>4003.4176000000002</v>
      </c>
      <c r="H78" s="86">
        <v>4563.8330599999999</v>
      </c>
      <c r="I78" s="86">
        <v>6365.8</v>
      </c>
      <c r="J78" s="86">
        <v>9040</v>
      </c>
      <c r="K78" s="86">
        <v>13335.5</v>
      </c>
      <c r="L78" s="86">
        <v>14409.3</v>
      </c>
      <c r="M78" s="86">
        <v>15284.5</v>
      </c>
      <c r="N78" s="86">
        <v>19458.5</v>
      </c>
      <c r="O78" s="86">
        <v>24192.9</v>
      </c>
      <c r="P78" s="86">
        <v>29239.800000000003</v>
      </c>
      <c r="Q78" s="86">
        <v>32271.300000000003</v>
      </c>
      <c r="R78" s="86">
        <v>31756.6</v>
      </c>
      <c r="S78" s="86">
        <v>36061.800000000003</v>
      </c>
      <c r="T78" s="86">
        <v>67095.899999999994</v>
      </c>
    </row>
    <row r="79" spans="1:20" x14ac:dyDescent="0.25">
      <c r="A79" s="113" t="s">
        <v>590</v>
      </c>
      <c r="B79" s="87" t="s">
        <v>175</v>
      </c>
      <c r="C79" s="87" t="s">
        <v>175</v>
      </c>
      <c r="D79" s="87" t="s">
        <v>175</v>
      </c>
      <c r="E79" s="87" t="s">
        <v>175</v>
      </c>
      <c r="F79" s="87" t="s">
        <v>175</v>
      </c>
      <c r="G79" s="87" t="s">
        <v>175</v>
      </c>
      <c r="H79" s="87" t="s">
        <v>175</v>
      </c>
      <c r="I79" s="87" t="s">
        <v>175</v>
      </c>
      <c r="J79" s="87" t="s">
        <v>175</v>
      </c>
      <c r="K79" s="87" t="s">
        <v>175</v>
      </c>
      <c r="L79" s="87" t="s">
        <v>175</v>
      </c>
      <c r="M79" s="87" t="s">
        <v>175</v>
      </c>
      <c r="N79" s="87">
        <v>18491.5</v>
      </c>
      <c r="O79" s="87">
        <v>22797</v>
      </c>
      <c r="P79" s="87">
        <v>27244.400000000001</v>
      </c>
      <c r="Q79" s="87">
        <v>29674.400000000001</v>
      </c>
      <c r="R79" s="87">
        <v>29301.3</v>
      </c>
      <c r="S79" s="87">
        <v>33651.4</v>
      </c>
      <c r="T79" s="87">
        <v>61588.6</v>
      </c>
    </row>
    <row r="80" spans="1:20" x14ac:dyDescent="0.25">
      <c r="A80" s="113" t="s">
        <v>591</v>
      </c>
      <c r="B80" s="87" t="s">
        <v>175</v>
      </c>
      <c r="C80" s="87" t="s">
        <v>175</v>
      </c>
      <c r="D80" s="87" t="s">
        <v>175</v>
      </c>
      <c r="E80" s="87" t="s">
        <v>175</v>
      </c>
      <c r="F80" s="87" t="s">
        <v>175</v>
      </c>
      <c r="G80" s="87" t="s">
        <v>175</v>
      </c>
      <c r="H80" s="87" t="s">
        <v>175</v>
      </c>
      <c r="I80" s="87" t="s">
        <v>175</v>
      </c>
      <c r="J80" s="87" t="s">
        <v>175</v>
      </c>
      <c r="K80" s="87" t="s">
        <v>175</v>
      </c>
      <c r="L80" s="87" t="s">
        <v>175</v>
      </c>
      <c r="M80" s="87" t="s">
        <v>175</v>
      </c>
      <c r="N80" s="87">
        <v>967</v>
      </c>
      <c r="O80" s="87">
        <v>1395.9</v>
      </c>
      <c r="P80" s="87">
        <v>1995.4</v>
      </c>
      <c r="Q80" s="87">
        <v>2596.9</v>
      </c>
      <c r="R80" s="87">
        <v>2455.3000000000002</v>
      </c>
      <c r="S80" s="87">
        <v>2410.4</v>
      </c>
      <c r="T80" s="87">
        <v>5507.3</v>
      </c>
    </row>
    <row r="81" spans="1:20" x14ac:dyDescent="0.25">
      <c r="A81" s="113" t="s">
        <v>22</v>
      </c>
      <c r="B81" s="88" t="s">
        <v>182</v>
      </c>
      <c r="C81" s="88" t="s">
        <v>182</v>
      </c>
      <c r="D81" s="88" t="s">
        <v>182</v>
      </c>
      <c r="E81" s="88" t="s">
        <v>182</v>
      </c>
      <c r="F81" s="88" t="s">
        <v>182</v>
      </c>
      <c r="G81" s="88" t="s">
        <v>182</v>
      </c>
      <c r="H81" s="88" t="s">
        <v>182</v>
      </c>
      <c r="I81" s="88" t="s">
        <v>182</v>
      </c>
      <c r="J81" s="88" t="s">
        <v>182</v>
      </c>
      <c r="K81" s="88" t="s">
        <v>182</v>
      </c>
      <c r="L81" s="88" t="s">
        <v>182</v>
      </c>
      <c r="M81" s="88" t="s">
        <v>182</v>
      </c>
      <c r="N81" s="86">
        <v>-1640.1833000000217</v>
      </c>
      <c r="O81" s="86">
        <v>2402.6010999999853</v>
      </c>
      <c r="P81" s="86">
        <v>2022.4468999999808</v>
      </c>
      <c r="Q81" s="86">
        <v>1470.836399999971</v>
      </c>
      <c r="R81" s="86">
        <v>-1900.7874999999767</v>
      </c>
      <c r="S81" s="86">
        <v>-7543.2344000000157</v>
      </c>
      <c r="T81" s="87" t="s">
        <v>175</v>
      </c>
    </row>
    <row r="82" spans="1:20" x14ac:dyDescent="0.25">
      <c r="A82" s="112"/>
      <c r="B82" s="126"/>
      <c r="C82" s="84"/>
      <c r="D82" s="84"/>
      <c r="E82" s="84"/>
      <c r="F82" s="84"/>
      <c r="G82" s="84"/>
      <c r="H82" s="84"/>
      <c r="I82" s="84"/>
      <c r="J82" s="84"/>
      <c r="K82" s="84"/>
      <c r="L82" s="84"/>
      <c r="M82" s="84"/>
      <c r="N82" s="96"/>
      <c r="O82" s="96"/>
      <c r="P82" s="96"/>
      <c r="Q82" s="96"/>
      <c r="R82" s="96"/>
      <c r="S82" s="96"/>
      <c r="T82" s="96"/>
    </row>
    <row r="83" spans="1:20" x14ac:dyDescent="0.25">
      <c r="A83" s="115" t="s">
        <v>643</v>
      </c>
      <c r="B83" s="88"/>
      <c r="C83" s="94"/>
      <c r="D83" s="94"/>
      <c r="E83" s="94"/>
      <c r="F83" s="94"/>
      <c r="G83" s="94"/>
      <c r="H83" s="94"/>
      <c r="I83" s="94"/>
      <c r="J83" s="94"/>
      <c r="K83" s="94"/>
      <c r="L83" s="94"/>
      <c r="M83" s="94"/>
      <c r="N83" s="94"/>
      <c r="O83" s="94"/>
      <c r="P83" s="94"/>
      <c r="Q83" s="94"/>
      <c r="R83" s="94"/>
      <c r="S83" s="94"/>
      <c r="T83" s="94"/>
    </row>
    <row r="84" spans="1:20" x14ac:dyDescent="0.25">
      <c r="A84" s="112" t="s">
        <v>661</v>
      </c>
      <c r="B84" s="89">
        <v>62.109929999999999</v>
      </c>
      <c r="C84" s="72">
        <v>61.936549999999997</v>
      </c>
      <c r="D84" s="72">
        <v>61.569360000000003</v>
      </c>
      <c r="E84" s="72">
        <v>60.245869999999996</v>
      </c>
      <c r="F84" s="72">
        <v>54.972009999999997</v>
      </c>
      <c r="G84" s="72">
        <v>50.669490000000003</v>
      </c>
      <c r="H84" s="72">
        <v>46.682130000000001</v>
      </c>
      <c r="I84" s="72">
        <v>48.206620000000001</v>
      </c>
      <c r="J84" s="72">
        <v>47.913089999999997</v>
      </c>
      <c r="K84" s="72">
        <v>47.394910000000003</v>
      </c>
      <c r="L84" s="72">
        <v>48.775910000000003</v>
      </c>
      <c r="M84" s="86">
        <v>47.871639999999999</v>
      </c>
      <c r="N84" s="86">
        <v>48.89911</v>
      </c>
      <c r="O84" s="86">
        <v>50.23001</v>
      </c>
      <c r="P84" s="86">
        <v>51.15804</v>
      </c>
      <c r="Q84" s="86">
        <v>52.460859999999997</v>
      </c>
      <c r="R84" s="86">
        <v>54.309480000000001</v>
      </c>
      <c r="S84" s="86">
        <v>55.557940000000002</v>
      </c>
      <c r="T84" s="86">
        <v>52.348559999999999</v>
      </c>
    </row>
    <row r="85" spans="1:20" x14ac:dyDescent="0.25">
      <c r="A85" s="115" t="s">
        <v>19</v>
      </c>
      <c r="B85" s="72">
        <v>20.635429999999999</v>
      </c>
      <c r="C85" s="72">
        <v>18.65314</v>
      </c>
      <c r="D85" s="72">
        <v>18.411380000000001</v>
      </c>
      <c r="E85" s="72">
        <v>17.974869999999999</v>
      </c>
      <c r="F85" s="72">
        <v>18.088650000000001</v>
      </c>
      <c r="G85" s="72">
        <v>17.399999999999999</v>
      </c>
      <c r="H85" s="72">
        <v>17.600000000000001</v>
      </c>
      <c r="I85" s="72">
        <v>15.29806</v>
      </c>
      <c r="J85" s="72">
        <v>15.609080000000001</v>
      </c>
      <c r="K85" s="72">
        <v>15.92849</v>
      </c>
      <c r="L85" s="72">
        <v>15.4712</v>
      </c>
      <c r="M85" s="86">
        <v>15.8222</v>
      </c>
      <c r="N85" s="86">
        <v>15.68656</v>
      </c>
      <c r="O85" s="86">
        <v>16.109269999999999</v>
      </c>
      <c r="P85" s="86">
        <v>16.89677</v>
      </c>
      <c r="Q85" s="86">
        <v>16.967089999999999</v>
      </c>
      <c r="R85" s="86">
        <v>17.54345</v>
      </c>
      <c r="S85" s="86">
        <v>18.058900000000001</v>
      </c>
      <c r="T85" s="86">
        <v>16.674849999999999</v>
      </c>
    </row>
    <row r="86" spans="1:20" x14ac:dyDescent="0.25">
      <c r="A86" s="115" t="s">
        <v>534</v>
      </c>
      <c r="B86" s="72">
        <v>17.108229999999999</v>
      </c>
      <c r="C86" s="72">
        <v>19.57281</v>
      </c>
      <c r="D86" s="72">
        <v>21.134180000000001</v>
      </c>
      <c r="E86" s="72">
        <v>21.192820000000001</v>
      </c>
      <c r="F86" s="72">
        <v>20.239460000000001</v>
      </c>
      <c r="G86" s="72">
        <v>24.374420000000001</v>
      </c>
      <c r="H86" s="72">
        <v>26.524799999999999</v>
      </c>
      <c r="I86" s="72">
        <v>29.61008</v>
      </c>
      <c r="J86" s="72">
        <v>28.205749999999998</v>
      </c>
      <c r="K86" s="72">
        <v>32.036349999999999</v>
      </c>
      <c r="L86" s="72">
        <v>29.947790000000001</v>
      </c>
      <c r="M86" s="86">
        <v>26.556740000000001</v>
      </c>
      <c r="N86" s="86">
        <v>28.474730000000001</v>
      </c>
      <c r="O86" s="86">
        <v>28.631060000000002</v>
      </c>
      <c r="P86" s="86">
        <v>28.621839999999999</v>
      </c>
      <c r="Q86" s="86">
        <v>29.126390000000001</v>
      </c>
      <c r="R86" s="86">
        <v>27.95843</v>
      </c>
      <c r="S86" s="86">
        <v>29.107569999999999</v>
      </c>
      <c r="T86" s="86">
        <v>27.597090000000001</v>
      </c>
    </row>
    <row r="87" spans="1:20" x14ac:dyDescent="0.25">
      <c r="A87" s="115" t="s">
        <v>462</v>
      </c>
      <c r="B87" s="72">
        <v>-10.07719</v>
      </c>
      <c r="C87" s="72">
        <v>-4.4165900000000002</v>
      </c>
      <c r="D87" s="72">
        <v>-6.7907500000000001</v>
      </c>
      <c r="E87" s="72">
        <v>-0.93440000000000001</v>
      </c>
      <c r="F87" s="72">
        <v>-1.29752</v>
      </c>
      <c r="G87" s="72">
        <v>0.81842999999999999</v>
      </c>
      <c r="H87" s="72">
        <v>4.5420600000000002</v>
      </c>
      <c r="I87" s="72">
        <v>7.9810999999999996</v>
      </c>
      <c r="J87" s="72">
        <v>4.6924400000000004</v>
      </c>
      <c r="K87" s="72">
        <v>5.2591999999999999</v>
      </c>
      <c r="L87" s="72">
        <v>1.5959300000000001</v>
      </c>
      <c r="M87" s="86">
        <v>-0.75061999999999995</v>
      </c>
      <c r="N87" s="86">
        <v>2.7663600000000002</v>
      </c>
      <c r="O87" s="86">
        <v>2.9460999999999999</v>
      </c>
      <c r="P87" s="86">
        <v>1.88066</v>
      </c>
      <c r="Q87" s="86">
        <v>2.05579</v>
      </c>
      <c r="R87" s="86">
        <v>1.01637</v>
      </c>
      <c r="S87" s="86">
        <v>2.8868</v>
      </c>
      <c r="T87" s="86">
        <v>1.53033</v>
      </c>
    </row>
    <row r="88" spans="1:20" x14ac:dyDescent="0.25">
      <c r="A88" s="115" t="s">
        <v>20</v>
      </c>
      <c r="B88" s="72">
        <v>21.736339999999998</v>
      </c>
      <c r="C88" s="72">
        <v>26.53876</v>
      </c>
      <c r="D88" s="72">
        <v>30.81005</v>
      </c>
      <c r="E88" s="72">
        <v>31.57762</v>
      </c>
      <c r="F88" s="72">
        <v>37.249130000000001</v>
      </c>
      <c r="G88" s="72">
        <v>40.207740000000001</v>
      </c>
      <c r="H88" s="72">
        <v>37.85425</v>
      </c>
      <c r="I88" s="72">
        <v>37.019350000000003</v>
      </c>
      <c r="J88" s="72">
        <v>40.34019</v>
      </c>
      <c r="K88" s="72">
        <v>38.860349999999997</v>
      </c>
      <c r="L88" s="72">
        <v>34.988129999999998</v>
      </c>
      <c r="M88" s="86">
        <v>33.128169999999997</v>
      </c>
      <c r="N88" s="86">
        <v>32.650230000000001</v>
      </c>
      <c r="O88" s="86">
        <v>26.261089999999999</v>
      </c>
      <c r="P88" s="86">
        <v>24.904119999999999</v>
      </c>
      <c r="Q88" s="86">
        <v>21.539300000000001</v>
      </c>
      <c r="R88" s="86">
        <v>18.756599999999999</v>
      </c>
      <c r="S88" s="86">
        <v>18.039000000000001</v>
      </c>
      <c r="T88" s="86">
        <v>28.88963</v>
      </c>
    </row>
    <row r="89" spans="1:20" x14ac:dyDescent="0.25">
      <c r="A89" s="115" t="s">
        <v>23</v>
      </c>
      <c r="B89" s="72">
        <v>21.589929999999999</v>
      </c>
      <c r="C89" s="72">
        <v>26.701270000000001</v>
      </c>
      <c r="D89" s="72">
        <v>31.924959999999999</v>
      </c>
      <c r="E89" s="72">
        <v>30.99118</v>
      </c>
      <c r="F89" s="72">
        <v>30.549219999999998</v>
      </c>
      <c r="G89" s="72">
        <v>32.65164</v>
      </c>
      <c r="H89" s="72">
        <v>28.661169999999998</v>
      </c>
      <c r="I89" s="72">
        <v>30.13411</v>
      </c>
      <c r="J89" s="72">
        <v>32.068109999999997</v>
      </c>
      <c r="K89" s="72">
        <v>34.220089999999999</v>
      </c>
      <c r="L89" s="72">
        <v>29.183039999999998</v>
      </c>
      <c r="M89" s="86">
        <v>24.49898</v>
      </c>
      <c r="N89" s="86">
        <v>24.704750000000001</v>
      </c>
      <c r="O89" s="86">
        <v>24.704450000000001</v>
      </c>
      <c r="P89" s="86">
        <v>24.192810000000001</v>
      </c>
      <c r="Q89" s="86">
        <v>22.126899999999999</v>
      </c>
      <c r="R89" s="86">
        <v>18.483740000000001</v>
      </c>
      <c r="S89" s="86">
        <v>18.031500000000001</v>
      </c>
      <c r="T89" s="86">
        <v>26.41123</v>
      </c>
    </row>
    <row r="90" spans="1:20" x14ac:dyDescent="0.25">
      <c r="A90" s="115" t="s">
        <v>22</v>
      </c>
      <c r="B90" s="88" t="s">
        <v>175</v>
      </c>
      <c r="C90" s="88" t="s">
        <v>182</v>
      </c>
      <c r="D90" s="88" t="s">
        <v>182</v>
      </c>
      <c r="E90" s="88" t="s">
        <v>182</v>
      </c>
      <c r="F90" s="88" t="s">
        <v>182</v>
      </c>
      <c r="G90" s="88" t="s">
        <v>182</v>
      </c>
      <c r="H90" s="88" t="s">
        <v>182</v>
      </c>
      <c r="I90" s="88" t="s">
        <v>182</v>
      </c>
      <c r="J90" s="88" t="s">
        <v>182</v>
      </c>
      <c r="K90" s="88" t="s">
        <v>182</v>
      </c>
      <c r="L90" s="88" t="s">
        <v>182</v>
      </c>
      <c r="M90" s="87" t="s">
        <v>182</v>
      </c>
      <c r="N90" s="86">
        <v>-2.0823999999999998</v>
      </c>
      <c r="O90" s="86">
        <v>2.4533999999999998</v>
      </c>
      <c r="P90" s="86">
        <v>1.67336</v>
      </c>
      <c r="Q90" s="86">
        <v>1.00848</v>
      </c>
      <c r="R90" s="86">
        <v>-1.1063400000000001</v>
      </c>
      <c r="S90" s="86">
        <v>-3.7717399999999999</v>
      </c>
      <c r="T90" s="86" t="s">
        <v>182</v>
      </c>
    </row>
    <row r="91" spans="1:20" x14ac:dyDescent="0.25">
      <c r="A91" s="112"/>
      <c r="B91" s="73"/>
      <c r="C91" s="96"/>
      <c r="D91" s="96"/>
      <c r="E91" s="96"/>
      <c r="F91" s="96"/>
      <c r="G91" s="96"/>
      <c r="H91" s="96"/>
      <c r="I91" s="96"/>
      <c r="J91" s="96"/>
      <c r="K91" s="96"/>
      <c r="L91" s="96"/>
      <c r="M91" s="96"/>
      <c r="N91" s="96"/>
      <c r="O91" s="96"/>
      <c r="P91" s="96"/>
      <c r="Q91" s="94"/>
      <c r="R91" s="96"/>
      <c r="S91" s="96"/>
      <c r="T91" s="96"/>
    </row>
    <row r="92" spans="1:20" x14ac:dyDescent="0.25">
      <c r="A92" s="116" t="s">
        <v>183</v>
      </c>
      <c r="B92" s="97"/>
      <c r="C92" s="96"/>
      <c r="D92" s="96"/>
      <c r="E92" s="96"/>
      <c r="F92" s="96"/>
      <c r="G92" s="96"/>
      <c r="H92" s="96"/>
      <c r="I92" s="96"/>
      <c r="J92" s="94"/>
      <c r="K92" s="94"/>
      <c r="L92" s="94"/>
      <c r="M92" s="94"/>
      <c r="N92" s="94"/>
      <c r="O92" s="94"/>
      <c r="P92" s="94"/>
      <c r="Q92" s="94"/>
      <c r="R92" s="98"/>
      <c r="S92" s="98"/>
      <c r="T92" s="98"/>
    </row>
    <row r="93" spans="1:20" x14ac:dyDescent="0.25">
      <c r="A93" s="113" t="s">
        <v>184</v>
      </c>
      <c r="B93" s="72">
        <v>1477.5328</v>
      </c>
      <c r="C93" s="89">
        <v>2213.8420000000001</v>
      </c>
      <c r="D93" s="89">
        <v>3402.105</v>
      </c>
      <c r="E93" s="89">
        <v>5132.1620000000003</v>
      </c>
      <c r="F93" s="89">
        <v>7765.0815000000002</v>
      </c>
      <c r="G93" s="89">
        <v>10577.8935</v>
      </c>
      <c r="H93" s="89">
        <v>13114.8133</v>
      </c>
      <c r="I93" s="89">
        <v>17108.326000000001</v>
      </c>
      <c r="J93" s="89">
        <v>23127.1</v>
      </c>
      <c r="K93" s="89">
        <v>30733.4339</v>
      </c>
      <c r="L93" s="89">
        <v>42107.013899999998</v>
      </c>
      <c r="M93" s="89">
        <v>53560.2</v>
      </c>
      <c r="N93" s="86">
        <v>67554.938099999999</v>
      </c>
      <c r="O93" s="86">
        <v>85206.918399999995</v>
      </c>
      <c r="P93" s="86">
        <v>105789.16770000001</v>
      </c>
      <c r="Q93" s="86">
        <v>130539.49040000001</v>
      </c>
      <c r="R93" s="86">
        <v>157327.06869999997</v>
      </c>
      <c r="S93" s="86">
        <v>182469.75220471257</v>
      </c>
      <c r="T93" s="86">
        <v>210344.50963623682</v>
      </c>
    </row>
    <row r="94" spans="1:20" x14ac:dyDescent="0.25">
      <c r="A94" s="113" t="s">
        <v>493</v>
      </c>
      <c r="B94" s="72">
        <v>400.53930000000003</v>
      </c>
      <c r="C94" s="86">
        <v>637.25729999999999</v>
      </c>
      <c r="D94" s="86">
        <v>1018.9973</v>
      </c>
      <c r="E94" s="86">
        <v>1564.798</v>
      </c>
      <c r="F94" s="86">
        <v>2396.8056000000001</v>
      </c>
      <c r="G94" s="86">
        <v>3034.3494000000001</v>
      </c>
      <c r="H94" s="86">
        <v>3433.5956999999999</v>
      </c>
      <c r="I94" s="86">
        <v>4490.4888000000001</v>
      </c>
      <c r="J94" s="86">
        <v>5642.4</v>
      </c>
      <c r="K94" s="86">
        <v>6858.0594000000001</v>
      </c>
      <c r="L94" s="86">
        <v>8118.0339999999997</v>
      </c>
      <c r="M94" s="86">
        <v>9791.9</v>
      </c>
      <c r="N94" s="86">
        <v>11975.1</v>
      </c>
      <c r="O94" s="86">
        <v>14977.9</v>
      </c>
      <c r="P94" s="86">
        <v>18419.099999999999</v>
      </c>
      <c r="Q94" s="86">
        <v>22489.9</v>
      </c>
      <c r="R94" s="86">
        <v>26915.7</v>
      </c>
      <c r="S94" s="86">
        <v>30609.599999999999</v>
      </c>
      <c r="T94" s="87">
        <v>32926.400000000001</v>
      </c>
    </row>
    <row r="95" spans="1:20" x14ac:dyDescent="0.25">
      <c r="A95" s="109" t="s">
        <v>486</v>
      </c>
      <c r="B95" s="73"/>
      <c r="C95" s="87"/>
      <c r="D95" s="87"/>
      <c r="E95" s="87"/>
      <c r="F95" s="87"/>
      <c r="G95" s="87"/>
      <c r="H95" s="87"/>
      <c r="I95" s="87"/>
      <c r="J95" s="87"/>
      <c r="K95" s="87"/>
      <c r="L95" s="87"/>
      <c r="M95" s="87"/>
      <c r="N95" s="87">
        <v>3567.7125000000005</v>
      </c>
      <c r="O95" s="87">
        <v>4088.9473999999996</v>
      </c>
      <c r="P95" s="87">
        <v>5228.5250999999998</v>
      </c>
      <c r="Q95" s="87">
        <v>5682.3427000000001</v>
      </c>
      <c r="R95" s="87">
        <v>6203.1189000000004</v>
      </c>
      <c r="S95" s="87">
        <v>7281.7353999999987</v>
      </c>
      <c r="T95" s="87">
        <v>7884.1524000000027</v>
      </c>
    </row>
    <row r="96" spans="1:20" x14ac:dyDescent="0.25">
      <c r="A96" s="109" t="s">
        <v>29</v>
      </c>
      <c r="B96" s="89">
        <v>214.05609999999999</v>
      </c>
      <c r="C96" s="86">
        <v>308.55430000000001</v>
      </c>
      <c r="D96" s="86">
        <v>474.8218</v>
      </c>
      <c r="E96" s="86">
        <v>719.90099999999995</v>
      </c>
      <c r="F96" s="86">
        <v>1111.6790000000001</v>
      </c>
      <c r="G96" s="86">
        <v>1652.7112</v>
      </c>
      <c r="H96" s="86">
        <v>2228.2746000000002</v>
      </c>
      <c r="I96" s="86">
        <v>3579.8957999999998</v>
      </c>
      <c r="J96" s="86">
        <v>4900.6000000000004</v>
      </c>
      <c r="K96" s="86">
        <v>6308.1419999999998</v>
      </c>
      <c r="L96" s="86">
        <v>9523.2762000000002</v>
      </c>
      <c r="M96" s="86">
        <v>12667.1</v>
      </c>
      <c r="N96" s="86">
        <v>10527.829599999986</v>
      </c>
      <c r="O96" s="86">
        <v>14229.101699999999</v>
      </c>
      <c r="P96" s="86">
        <v>17875.711500000001</v>
      </c>
      <c r="Q96" s="86">
        <v>22391.432199999996</v>
      </c>
      <c r="R96" s="86">
        <v>26884.792699999998</v>
      </c>
      <c r="S96" s="86">
        <v>31233.27600000002</v>
      </c>
      <c r="T96" s="87">
        <v>34906.427499999998</v>
      </c>
    </row>
    <row r="97" spans="1:20" x14ac:dyDescent="0.25">
      <c r="A97" s="109" t="s">
        <v>639</v>
      </c>
      <c r="B97" s="73"/>
      <c r="C97" s="87"/>
      <c r="D97" s="87"/>
      <c r="E97" s="87"/>
      <c r="F97" s="87"/>
      <c r="G97" s="87"/>
      <c r="H97" s="87"/>
      <c r="I97" s="87"/>
      <c r="J97" s="87"/>
      <c r="K97" s="87"/>
      <c r="L97" s="87"/>
      <c r="M97" s="87"/>
      <c r="N97" s="87">
        <v>1545.3905</v>
      </c>
      <c r="O97" s="87">
        <v>1704.5501999999997</v>
      </c>
      <c r="P97" s="87">
        <v>1941.7708000000002</v>
      </c>
      <c r="Q97" s="87">
        <v>2048.8461000000007</v>
      </c>
      <c r="R97" s="87">
        <v>2943.8715000000002</v>
      </c>
      <c r="S97" s="87">
        <v>3513.7208999999989</v>
      </c>
      <c r="T97" s="87">
        <v>4271.1566999999995</v>
      </c>
    </row>
    <row r="98" spans="1:20" ht="26.25" x14ac:dyDescent="0.25">
      <c r="A98" s="120" t="s">
        <v>633</v>
      </c>
      <c r="B98" s="73"/>
      <c r="C98" s="87"/>
      <c r="D98" s="87"/>
      <c r="E98" s="87"/>
      <c r="F98" s="87"/>
      <c r="G98" s="87"/>
      <c r="H98" s="87"/>
      <c r="I98" s="87"/>
      <c r="J98" s="87"/>
      <c r="K98" s="87"/>
      <c r="L98" s="87"/>
      <c r="M98" s="87"/>
      <c r="N98" s="87">
        <v>79.87660000000001</v>
      </c>
      <c r="O98" s="87">
        <v>99.182500000000005</v>
      </c>
      <c r="P98" s="87">
        <v>118.97710000000002</v>
      </c>
      <c r="Q98" s="87">
        <v>168.45379999999997</v>
      </c>
      <c r="R98" s="87">
        <v>222.43690000000004</v>
      </c>
      <c r="S98" s="87">
        <v>299.13030000000003</v>
      </c>
      <c r="T98" s="87">
        <v>409.565</v>
      </c>
    </row>
    <row r="99" spans="1:20" x14ac:dyDescent="0.25">
      <c r="A99" s="109" t="s">
        <v>178</v>
      </c>
      <c r="B99" s="89">
        <v>110.4759</v>
      </c>
      <c r="C99" s="86">
        <v>147.45339999999999</v>
      </c>
      <c r="D99" s="86">
        <v>202.85169999999999</v>
      </c>
      <c r="E99" s="86">
        <v>296.23</v>
      </c>
      <c r="F99" s="86">
        <v>378.67399999999998</v>
      </c>
      <c r="G99" s="86">
        <v>479.1542</v>
      </c>
      <c r="H99" s="86">
        <v>651.13739999999996</v>
      </c>
      <c r="I99" s="86">
        <v>886.76499999999999</v>
      </c>
      <c r="J99" s="86">
        <v>1244</v>
      </c>
      <c r="K99" s="86">
        <v>1757.7355</v>
      </c>
      <c r="L99" s="86">
        <v>2923.4128000000001</v>
      </c>
      <c r="M99" s="86">
        <v>3297.9</v>
      </c>
      <c r="N99" s="86">
        <v>4063.6</v>
      </c>
      <c r="O99" s="86">
        <v>5111</v>
      </c>
      <c r="P99" s="86">
        <v>6631.3</v>
      </c>
      <c r="Q99" s="86">
        <v>8538.9</v>
      </c>
      <c r="R99" s="86">
        <v>10808.7</v>
      </c>
      <c r="S99" s="86">
        <v>12205.2</v>
      </c>
      <c r="T99" s="87">
        <v>13890.3</v>
      </c>
    </row>
    <row r="100" spans="1:20" ht="26.25" x14ac:dyDescent="0.25">
      <c r="A100" s="120" t="s">
        <v>487</v>
      </c>
      <c r="B100" s="89">
        <v>129.4538</v>
      </c>
      <c r="C100" s="86">
        <v>205.55760000000001</v>
      </c>
      <c r="D100" s="86">
        <v>342.59339999999997</v>
      </c>
      <c r="E100" s="86">
        <v>510.93299999999999</v>
      </c>
      <c r="F100" s="86">
        <v>849.94200000000001</v>
      </c>
      <c r="G100" s="86">
        <v>1110.6514999999999</v>
      </c>
      <c r="H100" s="86">
        <v>1273.644</v>
      </c>
      <c r="I100" s="86">
        <v>1562.6232</v>
      </c>
      <c r="J100" s="86">
        <v>2266.6999999999998</v>
      </c>
      <c r="K100" s="86">
        <v>3149.44</v>
      </c>
      <c r="L100" s="86">
        <v>3844.8276999999998</v>
      </c>
      <c r="M100" s="86">
        <v>5261.1</v>
      </c>
      <c r="N100" s="86">
        <v>6412.0010000000002</v>
      </c>
      <c r="O100" s="86">
        <v>7543.1972999999989</v>
      </c>
      <c r="P100" s="86">
        <v>9384.6713999999993</v>
      </c>
      <c r="Q100" s="86">
        <v>11307.381400000002</v>
      </c>
      <c r="R100" s="86">
        <v>14095.773499999998</v>
      </c>
      <c r="S100" s="86">
        <v>16111.695004712534</v>
      </c>
      <c r="T100" s="87">
        <v>17501.946199999998</v>
      </c>
    </row>
    <row r="101" spans="1:20" x14ac:dyDescent="0.25">
      <c r="A101" s="109" t="s">
        <v>488</v>
      </c>
      <c r="B101" s="73"/>
      <c r="C101" s="87"/>
      <c r="D101" s="87"/>
      <c r="E101" s="87"/>
      <c r="F101" s="87"/>
      <c r="G101" s="87"/>
      <c r="H101" s="87"/>
      <c r="I101" s="87"/>
      <c r="J101" s="87"/>
      <c r="K101" s="87"/>
      <c r="L101" s="87"/>
      <c r="M101" s="87"/>
      <c r="N101" s="87">
        <v>508.73990000000009</v>
      </c>
      <c r="O101" s="87">
        <v>634.37060000000008</v>
      </c>
      <c r="P101" s="87">
        <v>808.73</v>
      </c>
      <c r="Q101" s="87">
        <v>1086.1635000000001</v>
      </c>
      <c r="R101" s="87">
        <v>1302.4786999999999</v>
      </c>
      <c r="S101" s="87">
        <v>1529.7761</v>
      </c>
      <c r="T101" s="87">
        <v>1829.671636236804</v>
      </c>
    </row>
    <row r="102" spans="1:20" x14ac:dyDescent="0.25">
      <c r="A102" s="109" t="s">
        <v>489</v>
      </c>
      <c r="B102" s="89">
        <v>99.430199999999999</v>
      </c>
      <c r="C102" s="86">
        <v>161.36689999999999</v>
      </c>
      <c r="D102" s="86">
        <v>258.8716</v>
      </c>
      <c r="E102" s="86">
        <v>396.846</v>
      </c>
      <c r="F102" s="86">
        <v>636.80309999999997</v>
      </c>
      <c r="G102" s="86">
        <v>1008.6804</v>
      </c>
      <c r="H102" s="86">
        <v>1415.1071999999999</v>
      </c>
      <c r="I102" s="86">
        <v>1886.2874999999999</v>
      </c>
      <c r="J102" s="86">
        <v>2700.1</v>
      </c>
      <c r="K102" s="86">
        <v>3692.1104</v>
      </c>
      <c r="L102" s="86">
        <v>5075.2380000000003</v>
      </c>
      <c r="M102" s="86">
        <v>6500.8</v>
      </c>
      <c r="N102" s="86">
        <v>6449.3633999999984</v>
      </c>
      <c r="O102" s="86">
        <v>8374.2045999999991</v>
      </c>
      <c r="P102" s="86">
        <v>10173.84</v>
      </c>
      <c r="Q102" s="86">
        <v>12732.804000000002</v>
      </c>
      <c r="R102" s="86">
        <v>14614.827999999994</v>
      </c>
      <c r="S102" s="86">
        <v>16233.991000000002</v>
      </c>
      <c r="T102" s="87">
        <v>17834.577300000004</v>
      </c>
    </row>
    <row r="103" spans="1:20" x14ac:dyDescent="0.25">
      <c r="A103" s="109" t="s">
        <v>490</v>
      </c>
      <c r="B103" s="73"/>
      <c r="C103" s="87"/>
      <c r="D103" s="87"/>
      <c r="E103" s="87"/>
      <c r="F103" s="87"/>
      <c r="G103" s="87"/>
      <c r="H103" s="87"/>
      <c r="I103" s="87"/>
      <c r="J103" s="87"/>
      <c r="K103" s="87"/>
      <c r="L103" s="87"/>
      <c r="M103" s="87"/>
      <c r="N103" s="87">
        <v>1712.9246000000001</v>
      </c>
      <c r="O103" s="87">
        <v>2101.5641000000005</v>
      </c>
      <c r="P103" s="87">
        <v>2136.4998000000001</v>
      </c>
      <c r="Q103" s="87">
        <v>2877.4666999999986</v>
      </c>
      <c r="R103" s="87">
        <v>3421.6685000000002</v>
      </c>
      <c r="S103" s="87">
        <v>3977.8274999999985</v>
      </c>
      <c r="T103" s="87">
        <v>5164.2129000000023</v>
      </c>
    </row>
    <row r="104" spans="1:20" x14ac:dyDescent="0.25">
      <c r="A104" s="113" t="s">
        <v>491</v>
      </c>
      <c r="B104" s="72">
        <v>48.230499999999999</v>
      </c>
      <c r="C104" s="86">
        <v>80.9071</v>
      </c>
      <c r="D104" s="86">
        <v>144.56890000000001</v>
      </c>
      <c r="E104" s="86">
        <v>212.85400000000001</v>
      </c>
      <c r="F104" s="89"/>
      <c r="G104" s="89"/>
      <c r="H104" s="101"/>
      <c r="I104" s="101"/>
      <c r="J104" s="101"/>
      <c r="K104" s="101"/>
      <c r="L104" s="101"/>
      <c r="M104" s="101"/>
      <c r="N104" s="99"/>
      <c r="O104" s="99"/>
      <c r="P104" s="99"/>
      <c r="Q104" s="100"/>
      <c r="R104" s="100"/>
      <c r="S104" s="100"/>
      <c r="T104" s="100"/>
    </row>
    <row r="105" spans="1:20" x14ac:dyDescent="0.25">
      <c r="A105" s="113" t="s">
        <v>492</v>
      </c>
      <c r="B105" s="88"/>
      <c r="C105" s="88" t="s">
        <v>175</v>
      </c>
      <c r="D105" s="88" t="s">
        <v>175</v>
      </c>
      <c r="E105" s="88" t="s">
        <v>175</v>
      </c>
      <c r="F105" s="87"/>
      <c r="G105" s="87"/>
      <c r="H105" s="87"/>
      <c r="I105" s="87"/>
      <c r="J105" s="87"/>
      <c r="K105" s="87"/>
      <c r="L105" s="87"/>
      <c r="M105" s="87"/>
      <c r="N105" s="87"/>
      <c r="O105" s="87"/>
      <c r="P105" s="87"/>
      <c r="Q105" s="87"/>
      <c r="R105" s="87"/>
      <c r="S105" s="87"/>
      <c r="T105" s="87"/>
    </row>
    <row r="106" spans="1:20" x14ac:dyDescent="0.25">
      <c r="A106" s="113" t="s">
        <v>509</v>
      </c>
      <c r="B106" s="88"/>
      <c r="C106" s="88" t="s">
        <v>175</v>
      </c>
      <c r="D106" s="88" t="s">
        <v>175</v>
      </c>
      <c r="E106" s="88" t="s">
        <v>175</v>
      </c>
      <c r="F106" s="87"/>
      <c r="G106" s="87"/>
      <c r="H106" s="87"/>
      <c r="I106" s="87"/>
      <c r="J106" s="87"/>
      <c r="K106" s="87"/>
      <c r="L106" s="87"/>
      <c r="M106" s="87"/>
      <c r="N106" s="87"/>
      <c r="O106" s="87"/>
      <c r="P106" s="87"/>
      <c r="Q106" s="87"/>
      <c r="R106" s="87"/>
      <c r="S106" s="87"/>
      <c r="T106" s="87"/>
    </row>
    <row r="107" spans="1:20" x14ac:dyDescent="0.25">
      <c r="A107" s="113" t="s">
        <v>508</v>
      </c>
      <c r="B107" s="88"/>
      <c r="C107" s="88" t="s">
        <v>175</v>
      </c>
      <c r="D107" s="88" t="s">
        <v>175</v>
      </c>
      <c r="E107" s="88" t="s">
        <v>175</v>
      </c>
      <c r="F107" s="87"/>
      <c r="G107" s="87"/>
      <c r="H107" s="87"/>
      <c r="I107" s="87"/>
      <c r="J107" s="87"/>
      <c r="K107" s="87"/>
      <c r="L107" s="87"/>
      <c r="M107" s="87"/>
      <c r="N107" s="87"/>
      <c r="O107" s="87"/>
      <c r="P107" s="87"/>
      <c r="Q107" s="87"/>
      <c r="R107" s="87"/>
      <c r="S107" s="87"/>
      <c r="T107" s="87"/>
    </row>
    <row r="108" spans="1:20" x14ac:dyDescent="0.25">
      <c r="A108" s="113" t="s">
        <v>635</v>
      </c>
      <c r="B108" s="72">
        <v>50.344999999999999</v>
      </c>
      <c r="C108" s="86">
        <v>74.497399999999999</v>
      </c>
      <c r="D108" s="86">
        <v>102.25530000000001</v>
      </c>
      <c r="E108" s="86">
        <v>173.124</v>
      </c>
      <c r="F108" s="86">
        <v>1426.9138</v>
      </c>
      <c r="G108" s="86">
        <v>1836.9485999999999</v>
      </c>
      <c r="H108" s="86">
        <v>2215.6644000000001</v>
      </c>
      <c r="I108" s="86">
        <v>2909.0695999999998</v>
      </c>
      <c r="J108" s="86">
        <v>4055.1</v>
      </c>
      <c r="K108" s="86">
        <v>5748.6</v>
      </c>
      <c r="L108" s="86">
        <v>8289.6548000000003</v>
      </c>
      <c r="M108" s="86">
        <v>10784.4</v>
      </c>
      <c r="N108" s="86">
        <v>14556.3</v>
      </c>
      <c r="O108" s="86">
        <v>18950.2</v>
      </c>
      <c r="P108" s="86">
        <v>24343.8</v>
      </c>
      <c r="Q108" s="86">
        <v>30526.5</v>
      </c>
      <c r="R108" s="86">
        <v>36648.9</v>
      </c>
      <c r="S108" s="86">
        <v>43592.800000000003</v>
      </c>
      <c r="T108" s="87">
        <v>49973.3</v>
      </c>
    </row>
    <row r="109" spans="1:20" x14ac:dyDescent="0.25">
      <c r="A109" s="113" t="s">
        <v>520</v>
      </c>
      <c r="B109" s="88"/>
      <c r="C109" s="88" t="s">
        <v>175</v>
      </c>
      <c r="D109" s="88" t="s">
        <v>175</v>
      </c>
      <c r="E109" s="88" t="s">
        <v>175</v>
      </c>
      <c r="F109" s="87"/>
      <c r="G109" s="87"/>
      <c r="H109" s="87"/>
      <c r="I109" s="87"/>
      <c r="J109" s="87"/>
      <c r="K109" s="87"/>
      <c r="L109" s="87"/>
      <c r="M109" s="87"/>
      <c r="N109" s="87"/>
      <c r="O109" s="87"/>
      <c r="P109" s="87"/>
      <c r="Q109" s="87"/>
      <c r="R109" s="87"/>
      <c r="S109" s="87"/>
      <c r="T109" s="87"/>
    </row>
    <row r="110" spans="1:20" x14ac:dyDescent="0.25">
      <c r="A110" s="113" t="s">
        <v>521</v>
      </c>
      <c r="B110" s="88"/>
      <c r="C110" s="88" t="s">
        <v>175</v>
      </c>
      <c r="D110" s="88" t="s">
        <v>175</v>
      </c>
      <c r="E110" s="88" t="s">
        <v>175</v>
      </c>
      <c r="F110" s="87"/>
      <c r="G110" s="87"/>
      <c r="H110" s="87"/>
      <c r="I110" s="87"/>
      <c r="J110" s="87"/>
      <c r="K110" s="87"/>
      <c r="L110" s="87"/>
      <c r="M110" s="87"/>
      <c r="N110" s="87"/>
      <c r="O110" s="87"/>
      <c r="P110" s="87"/>
      <c r="Q110" s="87"/>
      <c r="R110" s="87"/>
      <c r="S110" s="87"/>
      <c r="T110" s="87"/>
    </row>
    <row r="111" spans="1:20" x14ac:dyDescent="0.25">
      <c r="A111" s="113" t="s">
        <v>522</v>
      </c>
      <c r="B111" s="88"/>
      <c r="C111" s="88" t="s">
        <v>175</v>
      </c>
      <c r="D111" s="88" t="s">
        <v>175</v>
      </c>
      <c r="E111" s="88" t="s">
        <v>175</v>
      </c>
      <c r="F111" s="87"/>
      <c r="G111" s="87"/>
      <c r="H111" s="87"/>
      <c r="I111" s="87"/>
      <c r="J111" s="87"/>
      <c r="K111" s="87"/>
      <c r="L111" s="87"/>
      <c r="M111" s="87"/>
      <c r="N111" s="87"/>
      <c r="O111" s="87"/>
      <c r="P111" s="87"/>
      <c r="Q111" s="87"/>
      <c r="R111" s="87"/>
      <c r="S111" s="87"/>
      <c r="T111" s="87"/>
    </row>
    <row r="112" spans="1:20" x14ac:dyDescent="0.25">
      <c r="A112" s="113" t="s">
        <v>523</v>
      </c>
      <c r="B112" s="72">
        <v>213.602</v>
      </c>
      <c r="C112" s="86">
        <v>296.84800000000001</v>
      </c>
      <c r="D112" s="86">
        <v>424.44499999999999</v>
      </c>
      <c r="E112" s="86">
        <v>650.476</v>
      </c>
      <c r="F112" s="102"/>
      <c r="G112" s="102"/>
      <c r="H112" s="102"/>
      <c r="I112" s="102"/>
      <c r="J112" s="102"/>
      <c r="K112" s="102"/>
      <c r="L112" s="102"/>
      <c r="M112" s="102"/>
      <c r="N112" s="86"/>
      <c r="O112" s="86"/>
      <c r="P112" s="86"/>
      <c r="Q112" s="87"/>
      <c r="R112" s="87"/>
      <c r="S112" s="87"/>
      <c r="T112" s="87"/>
    </row>
    <row r="113" spans="1:20" ht="39" x14ac:dyDescent="0.25">
      <c r="A113" s="122" t="s">
        <v>656</v>
      </c>
      <c r="B113" s="88"/>
      <c r="C113" s="87" t="s">
        <v>175</v>
      </c>
      <c r="D113" s="87" t="s">
        <v>175</v>
      </c>
      <c r="E113" s="87" t="s">
        <v>175</v>
      </c>
      <c r="F113" s="87" t="s">
        <v>175</v>
      </c>
      <c r="G113" s="87" t="s">
        <v>175</v>
      </c>
      <c r="H113" s="87" t="s">
        <v>175</v>
      </c>
      <c r="I113" s="87" t="s">
        <v>175</v>
      </c>
      <c r="J113" s="87" t="s">
        <v>175</v>
      </c>
      <c r="K113" s="87" t="s">
        <v>175</v>
      </c>
      <c r="L113" s="87" t="s">
        <v>175</v>
      </c>
      <c r="M113" s="87" t="s">
        <v>175</v>
      </c>
      <c r="N113" s="87" t="s">
        <v>175</v>
      </c>
      <c r="O113" s="87" t="s">
        <v>175</v>
      </c>
      <c r="P113" s="87" t="s">
        <v>175</v>
      </c>
      <c r="Q113" s="87" t="s">
        <v>175</v>
      </c>
      <c r="R113" s="87" t="s">
        <v>175</v>
      </c>
      <c r="S113" s="87" t="s">
        <v>175</v>
      </c>
      <c r="T113" s="87" t="s">
        <v>175</v>
      </c>
    </row>
    <row r="114" spans="1:20" x14ac:dyDescent="0.25">
      <c r="A114" s="113" t="s">
        <v>620</v>
      </c>
      <c r="B114" s="88"/>
      <c r="C114" s="87" t="s">
        <v>175</v>
      </c>
      <c r="D114" s="87" t="s">
        <v>175</v>
      </c>
      <c r="E114" s="87" t="s">
        <v>175</v>
      </c>
      <c r="F114" s="87" t="s">
        <v>175</v>
      </c>
      <c r="G114" s="87" t="s">
        <v>175</v>
      </c>
      <c r="H114" s="87" t="s">
        <v>175</v>
      </c>
      <c r="I114" s="87" t="s">
        <v>175</v>
      </c>
      <c r="J114" s="87" t="s">
        <v>175</v>
      </c>
      <c r="K114" s="87" t="s">
        <v>175</v>
      </c>
      <c r="L114" s="87" t="s">
        <v>175</v>
      </c>
      <c r="M114" s="87" t="s">
        <v>175</v>
      </c>
      <c r="N114" s="87" t="s">
        <v>175</v>
      </c>
      <c r="O114" s="87" t="s">
        <v>175</v>
      </c>
      <c r="P114" s="87" t="s">
        <v>175</v>
      </c>
      <c r="Q114" s="87" t="s">
        <v>175</v>
      </c>
      <c r="R114" s="87" t="s">
        <v>175</v>
      </c>
      <c r="S114" s="87" t="s">
        <v>175</v>
      </c>
      <c r="T114" s="87" t="s">
        <v>175</v>
      </c>
    </row>
    <row r="115" spans="1:20" x14ac:dyDescent="0.25">
      <c r="A115" s="109" t="s">
        <v>632</v>
      </c>
      <c r="B115" s="89">
        <v>1266.1328000000001</v>
      </c>
      <c r="C115" s="86">
        <v>1912.442</v>
      </c>
      <c r="D115" s="86">
        <v>2969.4050000000002</v>
      </c>
      <c r="E115" s="86">
        <v>4525.1620000000003</v>
      </c>
      <c r="F115" s="86">
        <v>6800.8175000000001</v>
      </c>
      <c r="G115" s="86">
        <v>9122.4953000000005</v>
      </c>
      <c r="H115" s="86">
        <v>11217.4233</v>
      </c>
      <c r="I115" s="86">
        <v>15315.1299</v>
      </c>
      <c r="J115" s="86">
        <v>20808.900000000001</v>
      </c>
      <c r="K115" s="86">
        <v>27514.087299999999</v>
      </c>
      <c r="L115" s="86">
        <v>37774.443500000001</v>
      </c>
      <c r="M115" s="86">
        <v>48303.199999999997</v>
      </c>
      <c r="N115" s="86">
        <v>61398.838099999994</v>
      </c>
      <c r="O115" s="86">
        <v>77814.218399999998</v>
      </c>
      <c r="P115" s="86">
        <v>97062.925700000007</v>
      </c>
      <c r="Q115" s="86">
        <v>119850.19040000001</v>
      </c>
      <c r="R115" s="86">
        <v>144062.26869999999</v>
      </c>
      <c r="S115" s="86">
        <v>166588.75220471257</v>
      </c>
      <c r="T115" s="86">
        <v>186591.70963623683</v>
      </c>
    </row>
    <row r="116" spans="1:20" x14ac:dyDescent="0.25">
      <c r="A116" s="113" t="s">
        <v>24</v>
      </c>
      <c r="B116" s="72">
        <v>211.4</v>
      </c>
      <c r="C116" s="86">
        <v>301.39999999999998</v>
      </c>
      <c r="D116" s="86">
        <v>432.7</v>
      </c>
      <c r="E116" s="86">
        <v>607</v>
      </c>
      <c r="F116" s="86">
        <v>964.26400000000001</v>
      </c>
      <c r="G116" s="86">
        <v>1455.3982000000001</v>
      </c>
      <c r="H116" s="86">
        <v>1897.39</v>
      </c>
      <c r="I116" s="86">
        <v>1793.1960999999999</v>
      </c>
      <c r="J116" s="86">
        <v>2318.1999999999998</v>
      </c>
      <c r="K116" s="86">
        <v>3219.3465999999999</v>
      </c>
      <c r="L116" s="86">
        <v>4332.5703999999996</v>
      </c>
      <c r="M116" s="86">
        <v>5257</v>
      </c>
      <c r="N116" s="86">
        <v>6156.1</v>
      </c>
      <c r="O116" s="86">
        <v>7392.7</v>
      </c>
      <c r="P116" s="86">
        <v>8726.2420000000002</v>
      </c>
      <c r="Q116" s="86">
        <v>10689.3</v>
      </c>
      <c r="R116" s="86">
        <v>13264.8</v>
      </c>
      <c r="S116" s="86">
        <v>15881</v>
      </c>
      <c r="T116" s="87">
        <v>23752.799999999999</v>
      </c>
    </row>
    <row r="117" spans="1:20" x14ac:dyDescent="0.25">
      <c r="A117" s="113" t="s">
        <v>16</v>
      </c>
      <c r="B117" s="72" t="s">
        <v>125</v>
      </c>
      <c r="C117" s="86" t="s">
        <v>125</v>
      </c>
      <c r="D117" s="86" t="s">
        <v>125</v>
      </c>
      <c r="E117" s="86" t="s">
        <v>125</v>
      </c>
      <c r="F117" s="86" t="s">
        <v>125</v>
      </c>
      <c r="G117" s="86" t="s">
        <v>125</v>
      </c>
      <c r="H117" s="86" t="s">
        <v>125</v>
      </c>
      <c r="I117" s="86" t="s">
        <v>125</v>
      </c>
      <c r="J117" s="86" t="s">
        <v>125</v>
      </c>
      <c r="K117" s="86" t="s">
        <v>125</v>
      </c>
      <c r="L117" s="86" t="s">
        <v>125</v>
      </c>
      <c r="M117" s="86" t="s">
        <v>125</v>
      </c>
      <c r="N117" s="86" t="s">
        <v>125</v>
      </c>
      <c r="O117" s="86" t="s">
        <v>125</v>
      </c>
      <c r="P117" s="86" t="s">
        <v>125</v>
      </c>
      <c r="Q117" s="86" t="s">
        <v>125</v>
      </c>
      <c r="R117" s="86" t="s">
        <v>125</v>
      </c>
      <c r="S117" s="86" t="s">
        <v>125</v>
      </c>
      <c r="T117" s="86" t="s">
        <v>125</v>
      </c>
    </row>
    <row r="118" spans="1:20" x14ac:dyDescent="0.25">
      <c r="A118" s="113" t="s">
        <v>584</v>
      </c>
      <c r="B118" s="72" t="s">
        <v>125</v>
      </c>
      <c r="C118" s="86" t="s">
        <v>125</v>
      </c>
      <c r="D118" s="86" t="s">
        <v>125</v>
      </c>
      <c r="E118" s="86" t="s">
        <v>125</v>
      </c>
      <c r="F118" s="86" t="s">
        <v>125</v>
      </c>
      <c r="G118" s="86" t="s">
        <v>125</v>
      </c>
      <c r="H118" s="86" t="s">
        <v>125</v>
      </c>
      <c r="I118" s="86" t="s">
        <v>125</v>
      </c>
      <c r="J118" s="86" t="s">
        <v>125</v>
      </c>
      <c r="K118" s="86" t="s">
        <v>125</v>
      </c>
      <c r="L118" s="86" t="s">
        <v>125</v>
      </c>
      <c r="M118" s="86" t="s">
        <v>125</v>
      </c>
      <c r="N118" s="86" t="s">
        <v>125</v>
      </c>
      <c r="O118" s="86" t="s">
        <v>125</v>
      </c>
      <c r="P118" s="86" t="s">
        <v>125</v>
      </c>
      <c r="Q118" s="86" t="s">
        <v>125</v>
      </c>
      <c r="R118" s="86" t="s">
        <v>125</v>
      </c>
      <c r="S118" s="86" t="s">
        <v>125</v>
      </c>
      <c r="T118" s="86" t="s">
        <v>125</v>
      </c>
    </row>
    <row r="119" spans="1:20" x14ac:dyDescent="0.25">
      <c r="A119" s="112"/>
      <c r="B119" s="73"/>
      <c r="C119" s="73"/>
      <c r="D119" s="73"/>
      <c r="E119" s="73"/>
      <c r="F119" s="73"/>
      <c r="G119" s="73"/>
      <c r="H119" s="73"/>
      <c r="I119" s="73"/>
      <c r="J119" s="73"/>
      <c r="K119" s="73"/>
      <c r="L119" s="73"/>
      <c r="M119" s="73"/>
      <c r="N119" s="73"/>
      <c r="O119" s="73"/>
      <c r="P119" s="73"/>
      <c r="Q119" s="73"/>
      <c r="R119" s="73"/>
      <c r="S119" s="73"/>
      <c r="T119" s="73"/>
    </row>
    <row r="120" spans="1:20" x14ac:dyDescent="0.25">
      <c r="A120" s="134" t="s">
        <v>754</v>
      </c>
      <c r="B120" s="88"/>
      <c r="C120" s="73"/>
      <c r="D120" s="73"/>
      <c r="E120" s="73"/>
      <c r="F120" s="73"/>
      <c r="G120" s="73"/>
      <c r="H120" s="73"/>
      <c r="I120" s="73"/>
      <c r="J120" s="73"/>
      <c r="K120" s="73"/>
      <c r="L120" s="73"/>
      <c r="M120" s="73"/>
      <c r="N120" s="73"/>
      <c r="O120" s="73"/>
      <c r="P120" s="73"/>
      <c r="Q120" s="73"/>
      <c r="R120" s="73"/>
      <c r="S120" s="73"/>
      <c r="T120" s="73"/>
    </row>
    <row r="121" spans="1:20" x14ac:dyDescent="0.25">
      <c r="A121" s="134" t="s">
        <v>25</v>
      </c>
      <c r="B121" s="72">
        <v>4.33392</v>
      </c>
      <c r="C121" s="72">
        <v>4.00169</v>
      </c>
      <c r="D121" s="72">
        <v>4.5011799999999997</v>
      </c>
      <c r="E121" s="72">
        <v>4.2006300000000003</v>
      </c>
      <c r="F121" s="72">
        <v>4.2260099999999996</v>
      </c>
      <c r="G121" s="72">
        <v>7.4552500000000004</v>
      </c>
      <c r="H121" s="72">
        <v>6.9636500000000003</v>
      </c>
      <c r="I121" s="72">
        <v>7.4414100000000003</v>
      </c>
      <c r="J121" s="72">
        <v>9.4779099999999996</v>
      </c>
      <c r="K121" s="72">
        <v>9.0224700000000002</v>
      </c>
      <c r="L121" s="72">
        <v>8.0503699999999991</v>
      </c>
      <c r="M121" s="72">
        <v>8.4750399999999999</v>
      </c>
      <c r="N121" s="73">
        <v>8.2814200000000007</v>
      </c>
      <c r="O121" s="73">
        <v>8.1797299999999993</v>
      </c>
      <c r="P121" s="73">
        <v>8.0260599999999993</v>
      </c>
      <c r="Q121" s="73">
        <v>8.00746</v>
      </c>
      <c r="R121" s="73">
        <v>7.8717300000000003</v>
      </c>
      <c r="S121" s="73">
        <v>6.2054299999999998</v>
      </c>
      <c r="T121" s="73">
        <v>5.1757400000000002</v>
      </c>
    </row>
    <row r="122" spans="1:20" x14ac:dyDescent="0.25">
      <c r="A122" s="129" t="s">
        <v>4</v>
      </c>
      <c r="B122" s="72">
        <v>5.5421699999999996</v>
      </c>
      <c r="C122" s="72">
        <v>3.15855</v>
      </c>
      <c r="D122" s="72">
        <v>4.13795</v>
      </c>
      <c r="E122" s="72">
        <v>5.9977400000000003</v>
      </c>
      <c r="F122" s="72">
        <v>6.7980499999999999</v>
      </c>
      <c r="G122" s="72">
        <v>8.3000000000000007</v>
      </c>
      <c r="H122" s="72">
        <v>5.9</v>
      </c>
      <c r="I122" s="72">
        <v>7.1</v>
      </c>
      <c r="J122" s="72">
        <v>6.5005699999999997</v>
      </c>
      <c r="K122" s="72">
        <v>4.7</v>
      </c>
      <c r="L122" s="72">
        <v>5.8</v>
      </c>
      <c r="M122" s="72">
        <v>6.4337</v>
      </c>
      <c r="N122" s="73">
        <v>6.91099</v>
      </c>
      <c r="O122" s="73">
        <v>7.1633500000000003</v>
      </c>
      <c r="P122" s="73">
        <v>6.8120700000000003</v>
      </c>
      <c r="Q122" s="73">
        <v>6.9175800000000001</v>
      </c>
      <c r="R122" s="73">
        <v>6.8346200000000001</v>
      </c>
      <c r="S122" s="73">
        <v>6.7570699999999997</v>
      </c>
      <c r="T122" s="73">
        <v>2.0125899999999999</v>
      </c>
    </row>
    <row r="123" spans="1:20" x14ac:dyDescent="0.25">
      <c r="A123" s="129" t="s">
        <v>5</v>
      </c>
      <c r="B123" s="89">
        <v>2.1102799999999999</v>
      </c>
      <c r="C123" s="72">
        <v>1.7779400000000001</v>
      </c>
      <c r="D123" s="72">
        <v>2.8956599999999999</v>
      </c>
      <c r="E123" s="72">
        <v>3.3999899999999998</v>
      </c>
      <c r="F123" s="72">
        <v>3.17889</v>
      </c>
      <c r="G123" s="72">
        <v>5.9206700000000003</v>
      </c>
      <c r="H123" s="72">
        <v>5.2839999999999998</v>
      </c>
      <c r="I123" s="72">
        <v>7.83826</v>
      </c>
      <c r="J123" s="72">
        <v>8.3780199999999994</v>
      </c>
      <c r="K123" s="72">
        <v>6.5139800000000001</v>
      </c>
      <c r="L123" s="72">
        <v>9.8890100000000007</v>
      </c>
      <c r="M123" s="72">
        <v>6.5270799999999998</v>
      </c>
      <c r="N123" s="73">
        <v>4.8163999999999998</v>
      </c>
      <c r="O123" s="73">
        <v>7.0602099999999997</v>
      </c>
      <c r="P123" s="73">
        <v>9.1785800000000002</v>
      </c>
      <c r="Q123" s="73">
        <v>7.9686500000000002</v>
      </c>
      <c r="R123" s="73">
        <v>8.1933500000000006</v>
      </c>
      <c r="S123" s="73">
        <v>5.58866</v>
      </c>
      <c r="T123" s="73">
        <v>4.8093700000000004</v>
      </c>
    </row>
    <row r="124" spans="1:20" x14ac:dyDescent="0.25">
      <c r="A124" s="129" t="s">
        <v>18</v>
      </c>
      <c r="B124" s="89">
        <v>4.9866099999999998</v>
      </c>
      <c r="C124" s="72">
        <v>5.4218400000000004</v>
      </c>
      <c r="D124" s="72">
        <v>5.1138399999999997</v>
      </c>
      <c r="E124" s="72">
        <v>3.2943899999999999</v>
      </c>
      <c r="F124" s="72">
        <v>3.1916600000000002</v>
      </c>
      <c r="G124" s="72">
        <v>7.3792600000000004</v>
      </c>
      <c r="H124" s="72">
        <v>7.5789200000000001</v>
      </c>
      <c r="I124" s="72">
        <v>7.7897800000000004</v>
      </c>
      <c r="J124" s="72">
        <v>12.510759999999999</v>
      </c>
      <c r="K124" s="72">
        <v>12.330819999999999</v>
      </c>
      <c r="L124" s="72">
        <v>6.7892000000000001</v>
      </c>
      <c r="M124" s="72">
        <v>10.38796</v>
      </c>
      <c r="N124" s="73">
        <v>11.446580000000001</v>
      </c>
      <c r="O124" s="73">
        <v>9.2892899999999994</v>
      </c>
      <c r="P124" s="73">
        <v>7.7812000000000001</v>
      </c>
      <c r="Q124" s="73">
        <v>8.5071700000000003</v>
      </c>
      <c r="R124" s="73">
        <v>8.3652700000000006</v>
      </c>
      <c r="S124" s="73">
        <v>6.5879399999999997</v>
      </c>
      <c r="T124" s="73">
        <v>6.4153099999999998</v>
      </c>
    </row>
    <row r="125" spans="1:20" x14ac:dyDescent="0.25">
      <c r="A125" s="113"/>
      <c r="B125" s="88"/>
      <c r="C125" s="88"/>
      <c r="D125" s="88"/>
      <c r="E125" s="88"/>
      <c r="F125" s="88"/>
      <c r="G125" s="88"/>
      <c r="H125" s="88"/>
      <c r="I125" s="88"/>
      <c r="J125" s="88"/>
      <c r="K125" s="88"/>
      <c r="L125" s="88"/>
      <c r="M125" s="88"/>
      <c r="N125" s="88"/>
      <c r="O125" s="88"/>
      <c r="P125" s="88"/>
      <c r="Q125" s="88"/>
      <c r="R125" s="88"/>
      <c r="S125" s="88"/>
      <c r="T125" s="88"/>
    </row>
    <row r="126" spans="1:20" x14ac:dyDescent="0.25">
      <c r="A126" s="117" t="s">
        <v>185</v>
      </c>
      <c r="B126" s="103"/>
      <c r="C126" s="103"/>
      <c r="D126" s="103"/>
      <c r="E126" s="103"/>
      <c r="F126" s="103"/>
      <c r="G126" s="103"/>
      <c r="H126" s="103"/>
      <c r="I126" s="103"/>
      <c r="J126" s="103"/>
      <c r="K126" s="103"/>
      <c r="L126" s="103"/>
      <c r="M126" s="103"/>
      <c r="N126" s="103"/>
      <c r="O126" s="103"/>
      <c r="P126" s="103"/>
      <c r="Q126" s="103"/>
      <c r="R126" s="103"/>
      <c r="S126" s="103"/>
      <c r="T126" s="103"/>
    </row>
    <row r="127" spans="1:20" x14ac:dyDescent="0.25">
      <c r="A127" s="113" t="s">
        <v>534</v>
      </c>
      <c r="B127" s="72">
        <v>364.17599999999993</v>
      </c>
      <c r="C127" s="86">
        <v>637.20600000000002</v>
      </c>
      <c r="D127" s="86">
        <v>1040.9154000000001</v>
      </c>
      <c r="E127" s="86">
        <v>1578.915</v>
      </c>
      <c r="F127" s="86">
        <v>1992.3721799999998</v>
      </c>
      <c r="G127" s="86">
        <v>2988.5472</v>
      </c>
      <c r="H127" s="86">
        <v>4223.65002</v>
      </c>
      <c r="I127" s="86">
        <v>6255.1</v>
      </c>
      <c r="J127" s="86">
        <v>7951.2</v>
      </c>
      <c r="K127" s="86">
        <v>12484.5</v>
      </c>
      <c r="L127" s="86">
        <v>14786.9</v>
      </c>
      <c r="M127" s="86">
        <v>16568.3</v>
      </c>
      <c r="N127" s="86">
        <v>22427.9</v>
      </c>
      <c r="O127" s="86">
        <v>28038.199999999997</v>
      </c>
      <c r="P127" s="86">
        <v>34592.800000000003</v>
      </c>
      <c r="Q127" s="86">
        <v>42479.8</v>
      </c>
      <c r="R127" s="86">
        <v>48034.899999999994</v>
      </c>
      <c r="S127" s="86">
        <v>58213.200000000004</v>
      </c>
      <c r="T127" s="87">
        <v>70108.5</v>
      </c>
    </row>
    <row r="128" spans="1:20" x14ac:dyDescent="0.25">
      <c r="A128" s="113" t="s">
        <v>26</v>
      </c>
      <c r="B128" s="72" t="s">
        <v>125</v>
      </c>
      <c r="C128" s="86">
        <v>585.97119999999995</v>
      </c>
      <c r="D128" s="86">
        <v>917.20749999999998</v>
      </c>
      <c r="E128" s="86">
        <v>1604.316</v>
      </c>
      <c r="F128" s="86">
        <v>2829.2810399999998</v>
      </c>
      <c r="G128" s="86">
        <v>4290.9433200000003</v>
      </c>
      <c r="H128" s="86">
        <v>7079.9717199999996</v>
      </c>
      <c r="I128" s="86">
        <v>9187.4858000000004</v>
      </c>
      <c r="J128" s="86">
        <v>14226.278700000001</v>
      </c>
      <c r="K128" s="86">
        <v>19365.264709999999</v>
      </c>
      <c r="L128" s="86">
        <v>18968.54</v>
      </c>
      <c r="M128" s="86">
        <v>23790.877</v>
      </c>
      <c r="N128" s="86">
        <v>30097.200000000001</v>
      </c>
      <c r="O128" s="89">
        <v>38142.699999999997</v>
      </c>
      <c r="P128" s="89">
        <v>46108.5</v>
      </c>
      <c r="Q128" s="89">
        <v>51441.1</v>
      </c>
      <c r="R128" s="89">
        <v>50952</v>
      </c>
      <c r="S128" s="89">
        <v>55667.6</v>
      </c>
      <c r="T128" s="73" t="s">
        <v>175</v>
      </c>
    </row>
    <row r="129" spans="1:20" x14ac:dyDescent="0.25">
      <c r="A129" s="113" t="s">
        <v>28</v>
      </c>
      <c r="B129" s="72">
        <v>367.29259999999999</v>
      </c>
      <c r="C129" s="86">
        <v>631.91560000000004</v>
      </c>
      <c r="D129" s="86">
        <v>986.00289999999995</v>
      </c>
      <c r="E129" s="86">
        <v>1622.606</v>
      </c>
      <c r="F129" s="86">
        <v>2651.9120400000002</v>
      </c>
      <c r="G129" s="86">
        <v>3915</v>
      </c>
      <c r="H129" s="86">
        <v>5687.5</v>
      </c>
      <c r="I129" s="86">
        <v>7709.6</v>
      </c>
      <c r="J129" s="86">
        <v>10283.1</v>
      </c>
      <c r="K129" s="86">
        <v>14292.8</v>
      </c>
      <c r="L129" s="86">
        <v>17653.2</v>
      </c>
      <c r="M129" s="86">
        <v>21951.9</v>
      </c>
      <c r="N129" s="86">
        <v>27045.900000000009</v>
      </c>
      <c r="O129" s="86">
        <v>31965.200000000012</v>
      </c>
      <c r="P129" s="86">
        <v>37474.89999999998</v>
      </c>
      <c r="Q129" s="86">
        <v>43093.600000000006</v>
      </c>
      <c r="R129" s="86">
        <v>46602.899999999994</v>
      </c>
      <c r="S129" s="86">
        <v>50685</v>
      </c>
      <c r="T129" s="87">
        <v>76404.700000000012</v>
      </c>
    </row>
    <row r="130" spans="1:20" x14ac:dyDescent="0.25">
      <c r="A130" s="113" t="s">
        <v>186</v>
      </c>
      <c r="B130" s="72">
        <v>-21.0777</v>
      </c>
      <c r="C130" s="86">
        <v>-49.020600000000002</v>
      </c>
      <c r="D130" s="86">
        <v>-86.98</v>
      </c>
      <c r="E130" s="86">
        <v>-124.49</v>
      </c>
      <c r="F130" s="86">
        <v>-139.19999999999999</v>
      </c>
      <c r="G130" s="86">
        <v>22.226520000000001</v>
      </c>
      <c r="H130" s="86">
        <v>686.89832000000001</v>
      </c>
      <c r="I130" s="86">
        <v>49.5</v>
      </c>
      <c r="J130" s="86">
        <v>1477.7</v>
      </c>
      <c r="K130" s="86">
        <v>2381.9</v>
      </c>
      <c r="L130" s="86">
        <v>1525.4</v>
      </c>
      <c r="M130" s="86">
        <v>1895.8</v>
      </c>
      <c r="N130" s="86">
        <v>3092.1999999999971</v>
      </c>
      <c r="O130" s="86">
        <v>4423.3999999999942</v>
      </c>
      <c r="P130" s="86">
        <v>6598.7</v>
      </c>
      <c r="Q130" s="86">
        <v>6786.8</v>
      </c>
      <c r="R130" s="89">
        <v>3748.8000000000175</v>
      </c>
      <c r="S130" s="89">
        <v>3823.6</v>
      </c>
      <c r="T130" s="73" t="s">
        <v>175</v>
      </c>
    </row>
    <row r="131" spans="1:20" x14ac:dyDescent="0.25">
      <c r="A131" s="109" t="s">
        <v>662</v>
      </c>
      <c r="B131" s="89" t="s">
        <v>125</v>
      </c>
      <c r="C131" s="86">
        <v>3.0758000000000001</v>
      </c>
      <c r="D131" s="86">
        <v>18.184699999999999</v>
      </c>
      <c r="E131" s="86">
        <v>106.2</v>
      </c>
      <c r="F131" s="86">
        <v>316.56900000000002</v>
      </c>
      <c r="G131" s="86">
        <v>353.71679999999998</v>
      </c>
      <c r="H131" s="86">
        <v>705.57339999999999</v>
      </c>
      <c r="I131" s="86">
        <v>1428.3858</v>
      </c>
      <c r="J131" s="86">
        <v>2465.4787000000001</v>
      </c>
      <c r="K131" s="86">
        <v>2690.5647100000001</v>
      </c>
      <c r="L131" s="86">
        <v>-210.06</v>
      </c>
      <c r="M131" s="86">
        <v>-56.823</v>
      </c>
      <c r="N131" s="89">
        <v>-40.899999999975989</v>
      </c>
      <c r="O131" s="89">
        <v>1754.1</v>
      </c>
      <c r="P131" s="89">
        <v>2034.9</v>
      </c>
      <c r="Q131" s="89">
        <v>1560.7</v>
      </c>
      <c r="R131" s="89">
        <v>600.29999999999995</v>
      </c>
      <c r="S131" s="89">
        <v>1159</v>
      </c>
      <c r="T131" s="73" t="s">
        <v>175</v>
      </c>
    </row>
    <row r="132" spans="1:20" x14ac:dyDescent="0.25">
      <c r="A132" s="112"/>
      <c r="B132" s="73"/>
      <c r="C132" s="94"/>
      <c r="D132" s="94"/>
      <c r="E132" s="94"/>
      <c r="F132" s="94"/>
      <c r="G132" s="94"/>
      <c r="H132" s="94"/>
      <c r="I132" s="94"/>
      <c r="J132" s="94"/>
      <c r="K132" s="94"/>
      <c r="L132" s="94"/>
      <c r="M132" s="94"/>
      <c r="N132" s="96"/>
      <c r="O132" s="96"/>
      <c r="P132" s="96"/>
      <c r="Q132" s="96"/>
      <c r="R132" s="96"/>
      <c r="S132" s="96"/>
      <c r="T132" s="96"/>
    </row>
    <row r="133" spans="1:20" x14ac:dyDescent="0.25">
      <c r="A133" s="115" t="s">
        <v>644</v>
      </c>
      <c r="B133" s="88"/>
      <c r="C133" s="96"/>
      <c r="D133" s="96"/>
      <c r="E133" s="96"/>
      <c r="F133" s="96"/>
      <c r="G133" s="96"/>
      <c r="H133" s="96"/>
      <c r="I133" s="96"/>
      <c r="J133" s="96"/>
      <c r="K133" s="96"/>
      <c r="L133" s="96"/>
      <c r="M133" s="96"/>
      <c r="N133" s="96"/>
      <c r="O133" s="96"/>
      <c r="P133" s="96"/>
      <c r="Q133" s="94"/>
      <c r="R133" s="94"/>
      <c r="S133" s="94"/>
      <c r="T133" s="94"/>
    </row>
    <row r="134" spans="1:20" x14ac:dyDescent="0.25">
      <c r="A134" s="115" t="s">
        <v>27</v>
      </c>
      <c r="B134" s="72">
        <v>17.254639999999998</v>
      </c>
      <c r="C134" s="72">
        <v>19.410319999999999</v>
      </c>
      <c r="D134" s="72">
        <v>20.019259999999999</v>
      </c>
      <c r="E134" s="72">
        <v>21.779260000000001</v>
      </c>
      <c r="F134" s="72">
        <v>26.93938</v>
      </c>
      <c r="G134" s="72">
        <v>31.930510000000002</v>
      </c>
      <c r="H134" s="72">
        <v>35.717869999999998</v>
      </c>
      <c r="I134" s="72">
        <v>36.49532</v>
      </c>
      <c r="J134" s="72">
        <v>36.477829999999997</v>
      </c>
      <c r="K134" s="72">
        <v>36.676609999999997</v>
      </c>
      <c r="L134" s="72">
        <v>35.752879999999998</v>
      </c>
      <c r="M134" s="72">
        <v>35.185920000000003</v>
      </c>
      <c r="N134" s="72">
        <v>34.337800000000001</v>
      </c>
      <c r="O134" s="72">
        <v>32.641100000000002</v>
      </c>
      <c r="P134" s="72">
        <v>31.00647</v>
      </c>
      <c r="Q134" s="72">
        <v>29.547239999999999</v>
      </c>
      <c r="R134" s="72">
        <v>27.124939999999999</v>
      </c>
      <c r="S134" s="72">
        <v>25.343340000000001</v>
      </c>
      <c r="T134" s="72">
        <v>30.075489999999999</v>
      </c>
    </row>
    <row r="135" spans="1:20" x14ac:dyDescent="0.25">
      <c r="A135" s="115" t="s">
        <v>26</v>
      </c>
      <c r="B135" s="72" t="s">
        <v>125</v>
      </c>
      <c r="C135" s="72">
        <v>17.99905</v>
      </c>
      <c r="D135" s="72">
        <v>18.622479999999999</v>
      </c>
      <c r="E135" s="72">
        <v>21.533760000000001</v>
      </c>
      <c r="F135" s="72">
        <v>28.74118</v>
      </c>
      <c r="G135" s="72">
        <v>34.996679999999998</v>
      </c>
      <c r="H135" s="72">
        <v>44.462690000000002</v>
      </c>
      <c r="I135" s="72">
        <v>43.491259999999997</v>
      </c>
      <c r="J135" s="72">
        <v>50.465690000000002</v>
      </c>
      <c r="K135" s="72">
        <v>49.693010000000001</v>
      </c>
      <c r="L135" s="72">
        <v>38.416829999999997</v>
      </c>
      <c r="M135" s="72">
        <v>38.133560000000003</v>
      </c>
      <c r="N135" s="72">
        <v>38.211770000000001</v>
      </c>
      <c r="O135" s="72">
        <v>38.949219999999997</v>
      </c>
      <c r="P135" s="72">
        <v>38.149850000000001</v>
      </c>
      <c r="Q135" s="72">
        <v>35.27073</v>
      </c>
      <c r="R135" s="72">
        <v>29.656310000000001</v>
      </c>
      <c r="S135" s="72">
        <v>27.834720000000001</v>
      </c>
      <c r="T135" s="72" t="s">
        <v>175</v>
      </c>
    </row>
    <row r="136" spans="1:20" x14ac:dyDescent="0.25">
      <c r="A136" s="115" t="s">
        <v>534</v>
      </c>
      <c r="B136" s="72">
        <v>17.108229999999999</v>
      </c>
      <c r="C136" s="72">
        <v>19.57281</v>
      </c>
      <c r="D136" s="72">
        <v>21.134180000000001</v>
      </c>
      <c r="E136" s="72">
        <v>21.192820000000001</v>
      </c>
      <c r="F136" s="72">
        <v>20.239460000000001</v>
      </c>
      <c r="G136" s="72">
        <v>24.374420000000001</v>
      </c>
      <c r="H136" s="72">
        <v>26.524799999999999</v>
      </c>
      <c r="I136" s="72">
        <v>29.61008</v>
      </c>
      <c r="J136" s="72">
        <v>28.205749999999998</v>
      </c>
      <c r="K136" s="72">
        <v>32.036349999999999</v>
      </c>
      <c r="L136" s="72">
        <v>29.947790000000001</v>
      </c>
      <c r="M136" s="72">
        <v>26.556740000000001</v>
      </c>
      <c r="N136" s="72">
        <v>28.474730000000001</v>
      </c>
      <c r="O136" s="72">
        <v>28.631060000000002</v>
      </c>
      <c r="P136" s="72">
        <v>28.621839999999999</v>
      </c>
      <c r="Q136" s="72">
        <v>29.126390000000001</v>
      </c>
      <c r="R136" s="72">
        <v>27.95843</v>
      </c>
      <c r="S136" s="72">
        <v>29.107569999999999</v>
      </c>
      <c r="T136" s="72">
        <v>27.597090000000001</v>
      </c>
    </row>
    <row r="137" spans="1:20" x14ac:dyDescent="0.25">
      <c r="A137" s="112"/>
      <c r="B137" s="73"/>
      <c r="C137" s="96"/>
      <c r="D137" s="96"/>
      <c r="E137" s="96"/>
      <c r="F137" s="96"/>
      <c r="G137" s="96"/>
      <c r="H137" s="96"/>
      <c r="I137" s="96"/>
      <c r="J137" s="96"/>
      <c r="K137" s="96"/>
      <c r="L137" s="96"/>
      <c r="M137" s="96"/>
      <c r="N137" s="96"/>
      <c r="O137" s="96"/>
      <c r="P137" s="96"/>
      <c r="Q137" s="94"/>
      <c r="R137" s="96"/>
      <c r="S137" s="96"/>
      <c r="T137" s="96"/>
    </row>
    <row r="138" spans="1:20" x14ac:dyDescent="0.25">
      <c r="A138" s="116" t="s">
        <v>608</v>
      </c>
      <c r="B138" s="97"/>
      <c r="C138" s="96"/>
      <c r="D138" s="96"/>
      <c r="E138" s="96"/>
      <c r="F138" s="96"/>
      <c r="G138" s="96"/>
      <c r="H138" s="96"/>
      <c r="I138" s="96"/>
      <c r="J138" s="96"/>
      <c r="K138" s="96"/>
      <c r="L138" s="96"/>
      <c r="M138" s="96"/>
      <c r="N138" s="96"/>
      <c r="O138" s="96"/>
      <c r="P138" s="96"/>
      <c r="Q138" s="94"/>
      <c r="R138" s="104"/>
      <c r="S138" s="104"/>
      <c r="T138" s="104"/>
    </row>
    <row r="139" spans="1:20" x14ac:dyDescent="0.25">
      <c r="A139" s="113" t="s">
        <v>187</v>
      </c>
      <c r="B139" s="89">
        <v>87.557190000000006</v>
      </c>
      <c r="C139" s="89">
        <v>132.06952999999999</v>
      </c>
      <c r="D139" s="89">
        <v>197.29133999999999</v>
      </c>
      <c r="E139" s="89">
        <v>294.80369999999999</v>
      </c>
      <c r="F139" s="89">
        <v>385.01778999999999</v>
      </c>
      <c r="G139" s="89">
        <v>474.05018999999999</v>
      </c>
      <c r="H139" s="89">
        <v>608.52982999999995</v>
      </c>
      <c r="I139" s="89">
        <v>797.51964999999996</v>
      </c>
      <c r="J139" s="89">
        <v>1049.2035100000001</v>
      </c>
      <c r="K139" s="89">
        <v>1427.31881</v>
      </c>
      <c r="L139" s="89">
        <v>1778.1859300000001</v>
      </c>
      <c r="M139" s="89">
        <v>2184.2807299999999</v>
      </c>
      <c r="N139" s="89">
        <v>2684.58853</v>
      </c>
      <c r="O139" s="89">
        <v>3289.0381200000002</v>
      </c>
      <c r="P139" s="89">
        <v>3996.3279900000002</v>
      </c>
      <c r="Q139" s="89">
        <v>4741.7938800000002</v>
      </c>
      <c r="R139" s="89">
        <v>5489.2763800000002</v>
      </c>
      <c r="S139" s="89">
        <v>6279.8574900000003</v>
      </c>
      <c r="T139" s="89">
        <v>7840.8376200000002</v>
      </c>
    </row>
    <row r="140" spans="1:20" x14ac:dyDescent="0.25">
      <c r="A140" s="109" t="s">
        <v>188</v>
      </c>
      <c r="B140" s="89">
        <v>86.690208192368686</v>
      </c>
      <c r="C140" s="89">
        <v>129.96759038392884</v>
      </c>
      <c r="D140" s="89">
        <v>193.74397793662587</v>
      </c>
      <c r="E140" s="89">
        <v>290.39483259041185</v>
      </c>
      <c r="F140" s="89">
        <v>380.61079371784263</v>
      </c>
      <c r="G140" s="89">
        <v>472.11537425065774</v>
      </c>
      <c r="H140" s="89">
        <v>607.49629533381733</v>
      </c>
      <c r="I140" s="89">
        <v>779.62176134701235</v>
      </c>
      <c r="J140" s="89">
        <v>1092.9842146791723</v>
      </c>
      <c r="K140" s="89">
        <v>1432.4683614867336</v>
      </c>
      <c r="L140" s="89">
        <v>1779.4846164927217</v>
      </c>
      <c r="M140" s="89">
        <v>2248.6716578438786</v>
      </c>
      <c r="N140" s="89">
        <v>2789.9826410901378</v>
      </c>
      <c r="O140" s="89">
        <v>3437.6017390749448</v>
      </c>
      <c r="P140" s="89">
        <v>4214.5162425210337</v>
      </c>
      <c r="Q140" s="89">
        <v>4962.4479243375217</v>
      </c>
      <c r="R140" s="89">
        <v>5609.0505576873311</v>
      </c>
      <c r="S140" s="89">
        <v>6399.91979099941</v>
      </c>
      <c r="T140" s="89" t="s">
        <v>175</v>
      </c>
    </row>
    <row r="141" spans="1:20" x14ac:dyDescent="0.25">
      <c r="A141" s="112"/>
      <c r="B141" s="73"/>
      <c r="C141" s="96"/>
      <c r="D141" s="96"/>
      <c r="E141" s="96"/>
      <c r="F141" s="96"/>
      <c r="G141" s="96"/>
      <c r="H141" s="96"/>
      <c r="I141" s="96"/>
      <c r="J141" s="96"/>
      <c r="K141" s="96"/>
      <c r="L141" s="96"/>
      <c r="M141" s="96"/>
      <c r="N141" s="96"/>
      <c r="O141" s="96"/>
      <c r="P141" s="96"/>
      <c r="Q141" s="96"/>
      <c r="R141" s="96"/>
      <c r="S141" s="96"/>
      <c r="T141" s="96"/>
    </row>
    <row r="142" spans="1:20" x14ac:dyDescent="0.25">
      <c r="A142" s="118" t="s">
        <v>609</v>
      </c>
      <c r="B142" s="92"/>
      <c r="C142" s="96"/>
      <c r="D142" s="96"/>
      <c r="E142" s="96"/>
      <c r="F142" s="96"/>
      <c r="G142" s="96"/>
      <c r="H142" s="96"/>
      <c r="I142" s="96"/>
      <c r="J142" s="96"/>
      <c r="K142" s="96"/>
      <c r="L142" s="96"/>
      <c r="M142" s="96"/>
      <c r="N142" s="96"/>
      <c r="O142" s="96"/>
      <c r="P142" s="96"/>
      <c r="Q142" s="94"/>
      <c r="R142" s="105"/>
      <c r="S142" s="105"/>
      <c r="T142" s="105"/>
    </row>
    <row r="143" spans="1:20" x14ac:dyDescent="0.25">
      <c r="A143" s="113" t="s">
        <v>432</v>
      </c>
      <c r="B143" s="135">
        <v>79.37</v>
      </c>
      <c r="C143" s="135">
        <v>81.819999999999993</v>
      </c>
      <c r="D143" s="135">
        <v>82.66</v>
      </c>
      <c r="E143" s="135">
        <v>85.44</v>
      </c>
      <c r="F143" s="135">
        <v>87.66</v>
      </c>
      <c r="G143" s="135">
        <v>94.62</v>
      </c>
      <c r="H143" s="135">
        <v>99.34</v>
      </c>
      <c r="I143" s="135">
        <v>106.04</v>
      </c>
      <c r="J143" s="135">
        <v>105.9</v>
      </c>
      <c r="K143" s="135">
        <v>111.98</v>
      </c>
      <c r="L143" s="135">
        <v>114.96</v>
      </c>
      <c r="M143" s="135">
        <v>120.1</v>
      </c>
      <c r="N143" s="135">
        <v>126.94</v>
      </c>
      <c r="O143" s="135">
        <v>131.36000000000001</v>
      </c>
      <c r="P143" s="135">
        <v>139.05000000000001</v>
      </c>
      <c r="Q143" s="135">
        <v>136.15</v>
      </c>
      <c r="R143" s="135">
        <v>145.47</v>
      </c>
      <c r="S143" s="135">
        <v>143.47999999999999</v>
      </c>
      <c r="T143" s="89" t="s">
        <v>125</v>
      </c>
    </row>
    <row r="144" spans="1:20" x14ac:dyDescent="0.25">
      <c r="A144" s="113" t="s">
        <v>610</v>
      </c>
      <c r="B144" s="72">
        <v>98.4</v>
      </c>
      <c r="C144" s="72">
        <v>101.8</v>
      </c>
      <c r="D144" s="72">
        <v>103.1</v>
      </c>
      <c r="E144" s="72">
        <v>103.4</v>
      </c>
      <c r="F144" s="72">
        <v>100.7</v>
      </c>
      <c r="G144" s="72">
        <v>106.1</v>
      </c>
      <c r="H144" s="89" t="s">
        <v>125</v>
      </c>
      <c r="I144" s="89" t="s">
        <v>125</v>
      </c>
      <c r="J144" s="89" t="s">
        <v>125</v>
      </c>
      <c r="K144" s="89" t="s">
        <v>125</v>
      </c>
      <c r="L144" s="89" t="s">
        <v>125</v>
      </c>
      <c r="M144" s="89" t="s">
        <v>125</v>
      </c>
      <c r="N144" s="89" t="s">
        <v>125</v>
      </c>
      <c r="O144" s="89" t="s">
        <v>125</v>
      </c>
      <c r="P144" s="89" t="s">
        <v>125</v>
      </c>
      <c r="Q144" s="89" t="s">
        <v>125</v>
      </c>
      <c r="R144" s="89" t="s">
        <v>125</v>
      </c>
      <c r="S144" s="89" t="s">
        <v>125</v>
      </c>
      <c r="T144" s="89" t="s">
        <v>125</v>
      </c>
    </row>
    <row r="145" spans="1:20" x14ac:dyDescent="0.25">
      <c r="A145" s="113" t="s">
        <v>611</v>
      </c>
      <c r="B145" s="72">
        <v>107.1</v>
      </c>
      <c r="C145" s="72">
        <v>107.1</v>
      </c>
      <c r="D145" s="72">
        <v>108.6</v>
      </c>
      <c r="E145" s="72">
        <v>109.8</v>
      </c>
      <c r="F145" s="72">
        <v>107.3</v>
      </c>
      <c r="G145" s="72">
        <v>110.2</v>
      </c>
      <c r="H145" s="89" t="s">
        <v>125</v>
      </c>
      <c r="I145" s="89" t="s">
        <v>125</v>
      </c>
      <c r="J145" s="89" t="s">
        <v>125</v>
      </c>
      <c r="K145" s="89" t="s">
        <v>125</v>
      </c>
      <c r="L145" s="89" t="s">
        <v>125</v>
      </c>
      <c r="M145" s="89" t="s">
        <v>125</v>
      </c>
      <c r="N145" s="89" t="s">
        <v>125</v>
      </c>
      <c r="O145" s="89" t="s">
        <v>125</v>
      </c>
      <c r="P145" s="89" t="s">
        <v>125</v>
      </c>
      <c r="Q145" s="89" t="s">
        <v>125</v>
      </c>
      <c r="R145" s="89" t="s">
        <v>125</v>
      </c>
      <c r="S145" s="89" t="s">
        <v>125</v>
      </c>
      <c r="T145" s="89" t="s">
        <v>125</v>
      </c>
    </row>
    <row r="146" spans="1:20" x14ac:dyDescent="0.25">
      <c r="A146" s="112"/>
      <c r="B146" s="73"/>
      <c r="C146" s="94"/>
      <c r="D146" s="94"/>
      <c r="E146" s="94"/>
      <c r="F146" s="94"/>
      <c r="G146" s="94"/>
      <c r="H146" s="94"/>
      <c r="I146" s="94"/>
      <c r="J146" s="94"/>
      <c r="K146" s="94"/>
      <c r="L146" s="94"/>
      <c r="M146" s="94"/>
      <c r="N146" s="94"/>
      <c r="O146" s="94"/>
      <c r="P146" s="94"/>
      <c r="Q146" s="94"/>
      <c r="R146" s="96"/>
      <c r="S146" s="96"/>
      <c r="T146" s="96"/>
    </row>
    <row r="147" spans="1:20" x14ac:dyDescent="0.25">
      <c r="A147" s="118" t="s">
        <v>612</v>
      </c>
      <c r="B147" s="92"/>
      <c r="C147" s="96"/>
      <c r="D147" s="96"/>
      <c r="E147" s="96"/>
      <c r="F147" s="96"/>
      <c r="G147" s="96"/>
      <c r="H147" s="96"/>
      <c r="I147" s="96"/>
      <c r="J147" s="96"/>
      <c r="K147" s="96"/>
      <c r="L147" s="96"/>
      <c r="M147" s="96"/>
      <c r="N147" s="96"/>
      <c r="O147" s="96"/>
      <c r="P147" s="96"/>
      <c r="Q147" s="94"/>
      <c r="R147" s="105"/>
      <c r="S147" s="105"/>
      <c r="T147" s="105"/>
    </row>
    <row r="148" spans="1:20" x14ac:dyDescent="0.25">
      <c r="A148" s="113" t="s">
        <v>613</v>
      </c>
      <c r="B148" s="72">
        <v>51198.127</v>
      </c>
      <c r="C148" s="101">
        <v>50756.906999999999</v>
      </c>
      <c r="D148" s="101">
        <v>51069.947999999997</v>
      </c>
      <c r="E148" s="101">
        <v>53188.093000000001</v>
      </c>
      <c r="F148" s="101">
        <v>51412.345000000001</v>
      </c>
      <c r="G148" s="101">
        <v>50677.834000000003</v>
      </c>
      <c r="H148" s="101">
        <v>46965.32</v>
      </c>
      <c r="I148" s="101">
        <v>48872.107000000004</v>
      </c>
      <c r="J148" s="101">
        <v>48718.199000000001</v>
      </c>
      <c r="K148" s="101">
        <v>50511.697999999997</v>
      </c>
      <c r="L148" s="101">
        <v>44830.678</v>
      </c>
      <c r="M148" s="101">
        <v>43746.864000000001</v>
      </c>
      <c r="N148" s="101">
        <v>47754.951000000001</v>
      </c>
      <c r="O148" s="89" t="s">
        <v>125</v>
      </c>
      <c r="P148" s="89" t="s">
        <v>125</v>
      </c>
      <c r="Q148" s="89" t="s">
        <v>125</v>
      </c>
      <c r="R148" s="89" t="s">
        <v>125</v>
      </c>
      <c r="S148" s="89" t="s">
        <v>125</v>
      </c>
      <c r="T148" s="89" t="s">
        <v>125</v>
      </c>
    </row>
    <row r="149" spans="1:20" x14ac:dyDescent="0.25">
      <c r="A149" s="113" t="s">
        <v>30</v>
      </c>
      <c r="B149" s="72">
        <v>55.581000000000003</v>
      </c>
      <c r="C149" s="89">
        <v>56.401000000000003</v>
      </c>
      <c r="D149" s="89">
        <v>57.418999999999997</v>
      </c>
      <c r="E149" s="89">
        <v>58.429000000000002</v>
      </c>
      <c r="F149" s="89">
        <v>58.061999999999998</v>
      </c>
      <c r="G149" s="89">
        <v>58.8</v>
      </c>
      <c r="H149" s="89">
        <v>60.3</v>
      </c>
      <c r="I149" s="73" t="s">
        <v>125</v>
      </c>
      <c r="J149" s="73" t="s">
        <v>125</v>
      </c>
      <c r="K149" s="73" t="s">
        <v>125</v>
      </c>
      <c r="L149" s="89">
        <v>61.408200000000001</v>
      </c>
      <c r="M149" s="89">
        <v>60.115000000000002</v>
      </c>
      <c r="N149" s="89">
        <v>63</v>
      </c>
      <c r="O149" s="89">
        <v>61.5</v>
      </c>
      <c r="P149" s="89">
        <v>58.3</v>
      </c>
      <c r="Q149" s="89">
        <v>54.2</v>
      </c>
      <c r="R149" s="89">
        <v>54.6</v>
      </c>
      <c r="S149" s="102">
        <v>56.1</v>
      </c>
      <c r="T149" s="89" t="s">
        <v>125</v>
      </c>
    </row>
    <row r="150" spans="1:20" x14ac:dyDescent="0.25">
      <c r="A150" s="113" t="s">
        <v>31</v>
      </c>
      <c r="B150" s="72">
        <v>5.7</v>
      </c>
      <c r="C150" s="89">
        <v>6.8570000000000002</v>
      </c>
      <c r="D150" s="89">
        <v>7.03</v>
      </c>
      <c r="E150" s="89">
        <v>4.6150000000000002</v>
      </c>
      <c r="F150" s="89">
        <v>7.4710000000000001</v>
      </c>
      <c r="G150" s="89">
        <v>2.9950000000000001</v>
      </c>
      <c r="H150" s="89">
        <v>12.4</v>
      </c>
      <c r="I150" s="73" t="s">
        <v>125</v>
      </c>
      <c r="J150" s="73" t="s">
        <v>125</v>
      </c>
      <c r="K150" s="73" t="s">
        <v>125</v>
      </c>
      <c r="L150" s="73" t="s">
        <v>125</v>
      </c>
      <c r="M150" s="73" t="s">
        <v>125</v>
      </c>
      <c r="N150" s="89">
        <v>9.1</v>
      </c>
      <c r="O150" s="89">
        <v>15.2</v>
      </c>
      <c r="P150" s="89">
        <v>12.4</v>
      </c>
      <c r="Q150" s="89">
        <v>10.7</v>
      </c>
      <c r="R150" s="89">
        <v>12</v>
      </c>
      <c r="S150" s="102">
        <v>11.7</v>
      </c>
      <c r="T150" s="90">
        <v>12.1</v>
      </c>
    </row>
    <row r="151" spans="1:20" x14ac:dyDescent="0.25">
      <c r="A151" s="113" t="s">
        <v>33</v>
      </c>
      <c r="B151" s="72">
        <v>2.1259999999999999</v>
      </c>
      <c r="C151" s="89">
        <v>1.621</v>
      </c>
      <c r="D151" s="89">
        <v>1.5680000000000001</v>
      </c>
      <c r="E151" s="89">
        <v>0.94</v>
      </c>
      <c r="F151" s="89">
        <v>1.446</v>
      </c>
      <c r="G151" s="89">
        <v>0</v>
      </c>
      <c r="H151" s="89">
        <v>1.1000000000000001</v>
      </c>
      <c r="I151" s="89" t="s">
        <v>125</v>
      </c>
      <c r="J151" s="89" t="s">
        <v>125</v>
      </c>
      <c r="K151" s="89" t="s">
        <v>125</v>
      </c>
      <c r="L151" s="89" t="s">
        <v>125</v>
      </c>
      <c r="M151" s="89" t="s">
        <v>125</v>
      </c>
      <c r="N151" s="89">
        <v>5.3999999999999999E-2</v>
      </c>
      <c r="O151" s="89">
        <v>0.13500000000000001</v>
      </c>
      <c r="P151" s="89">
        <v>9.2999999999999999E-2</v>
      </c>
      <c r="Q151" s="89">
        <v>0.11600000000000001</v>
      </c>
      <c r="R151" s="89">
        <v>8.1000000000000003E-2</v>
      </c>
      <c r="S151" s="89">
        <v>8.3000000000000004E-2</v>
      </c>
      <c r="T151" s="89" t="s">
        <v>125</v>
      </c>
    </row>
    <row r="152" spans="1:20" x14ac:dyDescent="0.25">
      <c r="A152" s="113" t="s">
        <v>35</v>
      </c>
      <c r="B152" s="72">
        <v>49.365000000000002</v>
      </c>
      <c r="C152" s="89">
        <v>51.287999999999997</v>
      </c>
      <c r="D152" s="89">
        <v>50.63</v>
      </c>
      <c r="E152" s="89">
        <v>56.356999999999999</v>
      </c>
      <c r="F152" s="89">
        <v>51.598999999999997</v>
      </c>
      <c r="G152" s="89">
        <v>55.796999999999997</v>
      </c>
      <c r="H152" s="89">
        <v>49.8</v>
      </c>
      <c r="I152" s="73" t="s">
        <v>125</v>
      </c>
      <c r="J152" s="73" t="s">
        <v>125</v>
      </c>
      <c r="K152" s="73" t="s">
        <v>125</v>
      </c>
      <c r="L152" s="73" t="s">
        <v>125</v>
      </c>
      <c r="M152" s="73" t="s">
        <v>125</v>
      </c>
      <c r="N152" s="73">
        <v>53.4</v>
      </c>
      <c r="O152" s="89">
        <v>45.5</v>
      </c>
      <c r="P152" s="89">
        <v>46.3</v>
      </c>
      <c r="Q152" s="89">
        <v>45.4</v>
      </c>
      <c r="R152" s="89">
        <v>41.57</v>
      </c>
      <c r="S152" s="102">
        <v>43.7</v>
      </c>
      <c r="T152" s="89" t="s">
        <v>125</v>
      </c>
    </row>
    <row r="153" spans="1:20" x14ac:dyDescent="0.25">
      <c r="A153" s="112"/>
      <c r="B153" s="73"/>
      <c r="C153" s="73"/>
      <c r="D153" s="73"/>
      <c r="E153" s="73"/>
      <c r="F153" s="73"/>
      <c r="G153" s="73"/>
      <c r="H153" s="73"/>
      <c r="I153" s="73"/>
      <c r="J153" s="73"/>
      <c r="K153" s="73"/>
      <c r="L153" s="73"/>
      <c r="M153" s="73"/>
      <c r="N153" s="73"/>
      <c r="O153" s="73"/>
      <c r="P153" s="73"/>
      <c r="Q153" s="73"/>
      <c r="R153" s="73"/>
      <c r="S153" s="73"/>
      <c r="T153" s="73"/>
    </row>
    <row r="154" spans="1:20" x14ac:dyDescent="0.25">
      <c r="A154" s="113" t="s">
        <v>614</v>
      </c>
      <c r="B154" s="88"/>
      <c r="C154" s="73"/>
      <c r="D154" s="73"/>
      <c r="E154" s="73"/>
      <c r="F154" s="73"/>
      <c r="G154" s="73"/>
      <c r="H154" s="73"/>
      <c r="I154" s="73"/>
      <c r="J154" s="73"/>
      <c r="K154" s="73"/>
      <c r="L154" s="73"/>
      <c r="M154" s="73"/>
      <c r="N154" s="73"/>
      <c r="O154" s="73"/>
      <c r="P154" s="73"/>
      <c r="Q154" s="73"/>
      <c r="R154" s="88"/>
      <c r="S154" s="88"/>
      <c r="T154" s="88"/>
    </row>
    <row r="155" spans="1:20" x14ac:dyDescent="0.25">
      <c r="A155" s="113" t="s">
        <v>30</v>
      </c>
      <c r="B155" s="72">
        <v>45372</v>
      </c>
      <c r="C155" s="89">
        <v>46864</v>
      </c>
      <c r="D155" s="89">
        <v>47961</v>
      </c>
      <c r="E155" s="89">
        <v>49398</v>
      </c>
      <c r="F155" s="89">
        <v>49400</v>
      </c>
      <c r="G155" s="89">
        <v>51030</v>
      </c>
      <c r="H155" s="89">
        <v>47706</v>
      </c>
      <c r="I155" s="89">
        <v>49374.1</v>
      </c>
      <c r="J155" s="89">
        <v>49011</v>
      </c>
      <c r="K155" s="89">
        <v>50219</v>
      </c>
      <c r="L155" s="89">
        <v>50103.6</v>
      </c>
      <c r="M155" s="89">
        <v>51976.3</v>
      </c>
      <c r="N155" s="89">
        <v>52806</v>
      </c>
      <c r="O155" s="89">
        <v>53000</v>
      </c>
      <c r="P155" s="89">
        <v>54618.6</v>
      </c>
      <c r="Q155" s="89">
        <v>55766</v>
      </c>
      <c r="R155" s="89">
        <v>57658.1</v>
      </c>
      <c r="S155" s="86">
        <v>59100.54</v>
      </c>
      <c r="T155" s="89" t="s">
        <v>125</v>
      </c>
    </row>
    <row r="156" spans="1:20" x14ac:dyDescent="0.25">
      <c r="A156" s="113" t="s">
        <v>31</v>
      </c>
      <c r="B156" s="72">
        <v>11114</v>
      </c>
      <c r="C156" s="89">
        <v>12745</v>
      </c>
      <c r="D156" s="89">
        <v>12959</v>
      </c>
      <c r="E156" s="89">
        <v>11527</v>
      </c>
      <c r="F156" s="89">
        <v>11465</v>
      </c>
      <c r="G156" s="89">
        <v>11843</v>
      </c>
      <c r="H156" s="89" t="s">
        <v>125</v>
      </c>
      <c r="I156" s="89" t="s">
        <v>125</v>
      </c>
      <c r="J156" s="89" t="s">
        <v>125</v>
      </c>
      <c r="K156" s="89" t="s">
        <v>125</v>
      </c>
      <c r="L156" s="89" t="s">
        <v>125</v>
      </c>
      <c r="M156" s="89" t="s">
        <v>125</v>
      </c>
      <c r="N156" s="89">
        <v>8816</v>
      </c>
      <c r="O156" s="89">
        <v>8600</v>
      </c>
      <c r="P156" s="89">
        <v>8106.9</v>
      </c>
      <c r="Q156" s="89">
        <v>7215.24</v>
      </c>
      <c r="R156" s="89">
        <v>6809.5</v>
      </c>
      <c r="S156" s="86">
        <v>6773.7</v>
      </c>
      <c r="T156" s="89" t="s">
        <v>125</v>
      </c>
    </row>
    <row r="157" spans="1:20" x14ac:dyDescent="0.25">
      <c r="A157" s="113" t="s">
        <v>33</v>
      </c>
      <c r="B157" s="72">
        <v>12305</v>
      </c>
      <c r="C157" s="89">
        <v>14026</v>
      </c>
      <c r="D157" s="89">
        <v>13453</v>
      </c>
      <c r="E157" s="89">
        <v>11444</v>
      </c>
      <c r="F157" s="89">
        <v>11548</v>
      </c>
      <c r="G157" s="89">
        <v>11929</v>
      </c>
      <c r="H157" s="73" t="s">
        <v>125</v>
      </c>
      <c r="I157" s="73" t="s">
        <v>125</v>
      </c>
      <c r="J157" s="73" t="s">
        <v>125</v>
      </c>
      <c r="K157" s="73" t="s">
        <v>125</v>
      </c>
      <c r="L157" s="73" t="s">
        <v>125</v>
      </c>
      <c r="M157" s="73" t="s">
        <v>125</v>
      </c>
      <c r="N157" s="89">
        <v>8082</v>
      </c>
      <c r="O157" s="89">
        <v>7930</v>
      </c>
      <c r="P157" s="89">
        <v>7225</v>
      </c>
      <c r="Q157" s="89">
        <v>6435.7</v>
      </c>
      <c r="R157" s="89">
        <v>5520</v>
      </c>
      <c r="S157" s="86">
        <v>5278.37</v>
      </c>
      <c r="T157" s="89" t="s">
        <v>125</v>
      </c>
    </row>
    <row r="158" spans="1:20" x14ac:dyDescent="0.25">
      <c r="A158" s="113" t="s">
        <v>35</v>
      </c>
      <c r="B158" s="72">
        <v>46563</v>
      </c>
      <c r="C158" s="89">
        <v>48145</v>
      </c>
      <c r="D158" s="89">
        <v>48455</v>
      </c>
      <c r="E158" s="89">
        <v>49315</v>
      </c>
      <c r="F158" s="89">
        <v>49317</v>
      </c>
      <c r="G158" s="89">
        <v>50944</v>
      </c>
      <c r="H158" s="73" t="s">
        <v>125</v>
      </c>
      <c r="I158" s="73" t="s">
        <v>125</v>
      </c>
      <c r="J158" s="73" t="s">
        <v>125</v>
      </c>
      <c r="K158" s="73" t="s">
        <v>125</v>
      </c>
      <c r="L158" s="73" t="s">
        <v>125</v>
      </c>
      <c r="M158" s="73" t="s">
        <v>125</v>
      </c>
      <c r="N158" s="89">
        <v>52072</v>
      </c>
      <c r="O158" s="89">
        <v>52330</v>
      </c>
      <c r="P158" s="89">
        <v>53736.7</v>
      </c>
      <c r="Q158" s="89">
        <v>54986.5</v>
      </c>
      <c r="R158" s="89">
        <v>56368.6</v>
      </c>
      <c r="S158" s="101">
        <v>57605.21</v>
      </c>
      <c r="T158" s="89" t="s">
        <v>125</v>
      </c>
    </row>
    <row r="159" spans="1:20" x14ac:dyDescent="0.25">
      <c r="A159" s="112"/>
      <c r="B159" s="73"/>
      <c r="C159" s="73"/>
      <c r="D159" s="73"/>
      <c r="E159" s="73"/>
      <c r="F159" s="73"/>
      <c r="G159" s="73"/>
      <c r="H159" s="73"/>
      <c r="I159" s="73"/>
      <c r="J159" s="73"/>
      <c r="K159" s="73"/>
      <c r="L159" s="73"/>
      <c r="M159" s="73"/>
      <c r="N159" s="73"/>
      <c r="O159" s="73"/>
      <c r="P159" s="73"/>
      <c r="Q159" s="73"/>
      <c r="R159" s="73"/>
      <c r="S159" s="73"/>
      <c r="T159" s="73"/>
    </row>
    <row r="160" spans="1:20" x14ac:dyDescent="0.25">
      <c r="A160" s="113" t="s">
        <v>615</v>
      </c>
      <c r="B160" s="88"/>
      <c r="C160" s="73"/>
      <c r="D160" s="73"/>
      <c r="E160" s="73"/>
      <c r="F160" s="73"/>
      <c r="G160" s="73"/>
      <c r="H160" s="73"/>
      <c r="I160" s="73"/>
      <c r="J160" s="73"/>
      <c r="K160" s="73"/>
      <c r="L160" s="73"/>
      <c r="M160" s="73"/>
      <c r="N160" s="73"/>
      <c r="O160" s="73"/>
      <c r="P160" s="73"/>
      <c r="Q160" s="73"/>
      <c r="R160" s="88"/>
      <c r="S160" s="88"/>
      <c r="T160" s="88"/>
    </row>
    <row r="161" spans="1:20" x14ac:dyDescent="0.25">
      <c r="A161" s="113" t="s">
        <v>37</v>
      </c>
      <c r="B161" s="72">
        <v>55.46</v>
      </c>
      <c r="C161" s="89">
        <v>104.36</v>
      </c>
      <c r="D161" s="89">
        <v>164.16</v>
      </c>
      <c r="E161" s="89">
        <v>224.1</v>
      </c>
      <c r="F161" s="89">
        <v>261.42</v>
      </c>
      <c r="G161" s="89">
        <v>331.13</v>
      </c>
      <c r="H161" s="89" t="s">
        <v>125</v>
      </c>
      <c r="I161" s="89" t="s">
        <v>125</v>
      </c>
      <c r="J161" s="89" t="s">
        <v>125</v>
      </c>
      <c r="K161" s="89" t="s">
        <v>125</v>
      </c>
      <c r="L161" s="89" t="s">
        <v>125</v>
      </c>
      <c r="M161" s="89" t="s">
        <v>125</v>
      </c>
      <c r="N161" s="89" t="s">
        <v>125</v>
      </c>
      <c r="O161" s="89" t="s">
        <v>125</v>
      </c>
      <c r="P161" s="89" t="s">
        <v>125</v>
      </c>
      <c r="Q161" s="89" t="s">
        <v>125</v>
      </c>
      <c r="R161" s="89" t="s">
        <v>125</v>
      </c>
      <c r="S161" s="89" t="s">
        <v>125</v>
      </c>
      <c r="T161" s="89" t="s">
        <v>125</v>
      </c>
    </row>
    <row r="162" spans="1:20" x14ac:dyDescent="0.25">
      <c r="A162" s="112"/>
      <c r="B162" s="73"/>
      <c r="C162" s="73"/>
      <c r="D162" s="73"/>
      <c r="E162" s="73"/>
      <c r="F162" s="73"/>
      <c r="G162" s="73"/>
      <c r="H162" s="73"/>
      <c r="I162" s="73"/>
      <c r="J162" s="73"/>
      <c r="K162" s="73"/>
      <c r="L162" s="73"/>
      <c r="M162" s="73"/>
      <c r="N162" s="73"/>
      <c r="O162" s="73"/>
      <c r="P162" s="73"/>
      <c r="Q162" s="88"/>
      <c r="R162" s="73"/>
      <c r="S162" s="73"/>
      <c r="T162" s="73"/>
    </row>
    <row r="163" spans="1:20" x14ac:dyDescent="0.25">
      <c r="A163" s="118" t="s">
        <v>616</v>
      </c>
      <c r="B163" s="92"/>
      <c r="C163" s="73"/>
      <c r="D163" s="73"/>
      <c r="E163" s="73"/>
      <c r="F163" s="73"/>
      <c r="G163" s="73"/>
      <c r="H163" s="73"/>
      <c r="I163" s="73"/>
      <c r="J163" s="73"/>
      <c r="K163" s="73"/>
      <c r="L163" s="73"/>
      <c r="M163" s="73"/>
      <c r="N163" s="73"/>
      <c r="O163" s="73"/>
      <c r="P163" s="73"/>
      <c r="Q163" s="88"/>
      <c r="R163" s="92"/>
      <c r="S163" s="92"/>
      <c r="T163" s="92"/>
    </row>
    <row r="164" spans="1:20" x14ac:dyDescent="0.25">
      <c r="A164" s="113" t="s">
        <v>719</v>
      </c>
      <c r="B164" s="72">
        <v>129.1</v>
      </c>
      <c r="C164" s="86">
        <v>124.9</v>
      </c>
      <c r="D164" s="86">
        <v>127.4</v>
      </c>
      <c r="E164" s="86">
        <v>127.6</v>
      </c>
      <c r="F164" s="86">
        <v>110.3</v>
      </c>
      <c r="G164" s="86">
        <v>101.6</v>
      </c>
      <c r="H164" s="86">
        <v>106.4</v>
      </c>
      <c r="I164" s="86">
        <v>108.7</v>
      </c>
      <c r="J164" s="86">
        <v>106.1</v>
      </c>
      <c r="K164" s="86">
        <v>107.2</v>
      </c>
      <c r="L164" s="86">
        <v>107.8</v>
      </c>
      <c r="M164" s="86">
        <v>107.6</v>
      </c>
      <c r="N164" s="86">
        <v>107.3</v>
      </c>
      <c r="O164" s="86">
        <v>107.2</v>
      </c>
      <c r="P164" s="86">
        <v>107</v>
      </c>
      <c r="Q164" s="86">
        <v>106.4</v>
      </c>
      <c r="R164" s="86">
        <v>105.5</v>
      </c>
      <c r="S164" s="86">
        <v>105.6</v>
      </c>
      <c r="T164" s="87">
        <v>109.5</v>
      </c>
    </row>
    <row r="165" spans="1:20" x14ac:dyDescent="0.25">
      <c r="A165" s="134" t="s">
        <v>770</v>
      </c>
      <c r="B165" s="72" t="s">
        <v>175</v>
      </c>
      <c r="C165" s="86">
        <v>118.5</v>
      </c>
      <c r="D165" s="86">
        <v>128.6</v>
      </c>
      <c r="E165" s="86">
        <v>128.6</v>
      </c>
      <c r="F165" s="86">
        <v>105.2</v>
      </c>
      <c r="G165" s="86">
        <v>94.8</v>
      </c>
      <c r="H165" s="86">
        <v>104.3</v>
      </c>
      <c r="I165" s="86">
        <v>107.8</v>
      </c>
      <c r="J165" s="86">
        <v>101.6</v>
      </c>
      <c r="K165" s="86">
        <v>103.2</v>
      </c>
      <c r="L165" s="86">
        <v>104.6</v>
      </c>
      <c r="M165" s="86">
        <v>104.9</v>
      </c>
      <c r="N165" s="86">
        <v>103.6</v>
      </c>
      <c r="O165" s="86">
        <v>105.2</v>
      </c>
      <c r="P165" s="86">
        <v>104.8</v>
      </c>
      <c r="Q165" s="86">
        <v>103.7</v>
      </c>
      <c r="R165" s="86">
        <v>102.7</v>
      </c>
      <c r="S165" s="86">
        <v>99.3</v>
      </c>
      <c r="T165" s="87">
        <v>107.7</v>
      </c>
    </row>
    <row r="166" spans="1:20" x14ac:dyDescent="0.25">
      <c r="A166" s="113" t="s">
        <v>694</v>
      </c>
      <c r="B166" s="72" t="s">
        <v>175</v>
      </c>
      <c r="C166" s="86">
        <v>130</v>
      </c>
      <c r="D166" s="86">
        <v>115.8</v>
      </c>
      <c r="E166" s="86">
        <v>114.7</v>
      </c>
      <c r="F166" s="86">
        <v>109.1</v>
      </c>
      <c r="G166" s="86">
        <v>104.3</v>
      </c>
      <c r="H166" s="86">
        <v>101.4</v>
      </c>
      <c r="I166" s="86">
        <v>100.4</v>
      </c>
      <c r="J166" s="86">
        <v>113.4</v>
      </c>
      <c r="K166" s="86">
        <v>106.9</v>
      </c>
      <c r="L166" s="86">
        <v>100.9</v>
      </c>
      <c r="M166" s="86">
        <v>101.7</v>
      </c>
      <c r="N166" s="86">
        <v>100.8</v>
      </c>
      <c r="O166" s="86">
        <v>101.9</v>
      </c>
      <c r="P166" s="86">
        <v>105.2</v>
      </c>
      <c r="Q166" s="86">
        <v>107.2</v>
      </c>
      <c r="R166" s="86">
        <v>104.7</v>
      </c>
      <c r="S166" s="86">
        <v>108.3</v>
      </c>
      <c r="T166" s="87">
        <v>111.5</v>
      </c>
    </row>
    <row r="167" spans="1:20" x14ac:dyDescent="0.25">
      <c r="A167" s="113" t="s">
        <v>696</v>
      </c>
      <c r="B167" s="72" t="s">
        <v>175</v>
      </c>
      <c r="C167" s="86">
        <v>127.46666666666668</v>
      </c>
      <c r="D167" s="86">
        <v>119.76666666666667</v>
      </c>
      <c r="E167" s="86">
        <v>118.39999999999999</v>
      </c>
      <c r="F167" s="86">
        <v>116.19999999999999</v>
      </c>
      <c r="G167" s="86">
        <v>105.26666666666667</v>
      </c>
      <c r="H167" s="86">
        <v>102.96666666666665</v>
      </c>
      <c r="I167" s="86">
        <v>101.53333333333335</v>
      </c>
      <c r="J167" s="86">
        <v>101.5</v>
      </c>
      <c r="K167" s="86">
        <v>101.30000000000001</v>
      </c>
      <c r="L167" s="86">
        <v>101.93333333333332</v>
      </c>
      <c r="M167" s="86">
        <v>102.96666666666665</v>
      </c>
      <c r="N167" s="86">
        <v>101.13333333333333</v>
      </c>
      <c r="O167" s="86">
        <v>102.86666666666667</v>
      </c>
      <c r="P167" s="86">
        <v>105.3</v>
      </c>
      <c r="Q167" s="86">
        <v>107.33333333333333</v>
      </c>
      <c r="R167" s="86">
        <v>108.13333333333333</v>
      </c>
      <c r="S167" s="86">
        <v>110.63333333333333</v>
      </c>
      <c r="T167" s="87">
        <v>111.56666666666666</v>
      </c>
    </row>
    <row r="168" spans="1:20" x14ac:dyDescent="0.25">
      <c r="A168" s="139" t="s">
        <v>766</v>
      </c>
      <c r="B168" s="72" t="s">
        <v>175</v>
      </c>
      <c r="C168" s="86">
        <v>156.9</v>
      </c>
      <c r="D168" s="86">
        <v>140.20000000000002</v>
      </c>
      <c r="E168" s="86">
        <v>143.56666666666663</v>
      </c>
      <c r="F168" s="86">
        <v>131.6</v>
      </c>
      <c r="G168" s="86">
        <v>126.46666666666665</v>
      </c>
      <c r="H168" s="86">
        <v>118.76666666666665</v>
      </c>
      <c r="I168" s="86">
        <v>122.56666666666666</v>
      </c>
      <c r="J168" s="86">
        <v>125.93333333333334</v>
      </c>
      <c r="K168" s="86">
        <v>123.86666666666667</v>
      </c>
      <c r="L168" s="86">
        <v>118.26666666666667</v>
      </c>
      <c r="M168" s="86">
        <v>113.7</v>
      </c>
      <c r="N168" s="86">
        <v>120.33333333333333</v>
      </c>
      <c r="O168" s="86">
        <v>112.23333333333333</v>
      </c>
      <c r="P168" s="86">
        <v>111.76666666666667</v>
      </c>
      <c r="Q168" s="86">
        <v>116.2</v>
      </c>
      <c r="R168" s="86">
        <v>107.8</v>
      </c>
      <c r="S168" s="86">
        <v>110.2</v>
      </c>
      <c r="T168" s="87">
        <v>112.39999999999999</v>
      </c>
    </row>
    <row r="169" spans="1:20" ht="26.25" x14ac:dyDescent="0.25">
      <c r="A169" s="122" t="s">
        <v>697</v>
      </c>
      <c r="B169" s="72" t="s">
        <v>175</v>
      </c>
      <c r="C169" s="86">
        <v>131.69999999999999</v>
      </c>
      <c r="D169" s="86">
        <v>119.75</v>
      </c>
      <c r="E169" s="86">
        <v>121.35</v>
      </c>
      <c r="F169" s="86">
        <v>113.75</v>
      </c>
      <c r="G169" s="86">
        <v>102.5</v>
      </c>
      <c r="H169" s="86">
        <v>101.4</v>
      </c>
      <c r="I169" s="86">
        <v>101.35</v>
      </c>
      <c r="J169" s="86">
        <v>101.2</v>
      </c>
      <c r="K169" s="86">
        <v>104.4</v>
      </c>
      <c r="L169" s="86">
        <v>101.6</v>
      </c>
      <c r="M169" s="86">
        <v>103.55</v>
      </c>
      <c r="N169" s="86">
        <v>101.1</v>
      </c>
      <c r="O169" s="86">
        <v>103</v>
      </c>
      <c r="P169" s="86">
        <v>103.8</v>
      </c>
      <c r="Q169" s="86">
        <v>104.8</v>
      </c>
      <c r="R169" s="86">
        <v>108</v>
      </c>
      <c r="S169" s="86">
        <v>112.30000000000001</v>
      </c>
      <c r="T169" s="87">
        <v>110.45</v>
      </c>
    </row>
    <row r="170" spans="1:20" x14ac:dyDescent="0.25">
      <c r="A170" s="113" t="s">
        <v>698</v>
      </c>
      <c r="B170" s="72" t="s">
        <v>175</v>
      </c>
      <c r="C170" s="86">
        <v>135.15</v>
      </c>
      <c r="D170" s="86">
        <v>120.35</v>
      </c>
      <c r="E170" s="86">
        <v>124.5</v>
      </c>
      <c r="F170" s="86">
        <v>116.05000000000001</v>
      </c>
      <c r="G170" s="86">
        <v>105.5</v>
      </c>
      <c r="H170" s="86">
        <v>105.1</v>
      </c>
      <c r="I170" s="86">
        <v>106.45</v>
      </c>
      <c r="J170" s="86">
        <v>105.85</v>
      </c>
      <c r="K170" s="86">
        <v>107.65</v>
      </c>
      <c r="L170" s="86">
        <v>106</v>
      </c>
      <c r="M170" s="86">
        <v>108.6</v>
      </c>
      <c r="N170" s="86">
        <v>102.85</v>
      </c>
      <c r="O170" s="86">
        <v>102.85</v>
      </c>
      <c r="P170" s="86">
        <v>103.7</v>
      </c>
      <c r="Q170" s="86">
        <v>108.05</v>
      </c>
      <c r="R170" s="86">
        <v>107.65</v>
      </c>
      <c r="S170" s="86">
        <v>110.80000000000001</v>
      </c>
      <c r="T170" s="87">
        <v>108.80000000000001</v>
      </c>
    </row>
    <row r="171" spans="1:20" x14ac:dyDescent="0.25">
      <c r="A171" s="113" t="s">
        <v>700</v>
      </c>
      <c r="B171" s="72" t="s">
        <v>175</v>
      </c>
      <c r="C171" s="86">
        <v>169.35000000000002</v>
      </c>
      <c r="D171" s="86">
        <v>140.30000000000001</v>
      </c>
      <c r="E171" s="86">
        <v>128.9</v>
      </c>
      <c r="F171" s="86">
        <v>114.95</v>
      </c>
      <c r="G171" s="86">
        <v>116.75</v>
      </c>
      <c r="H171" s="86">
        <v>109</v>
      </c>
      <c r="I171" s="86">
        <v>112.05</v>
      </c>
      <c r="J171" s="86">
        <v>114.5</v>
      </c>
      <c r="K171" s="86">
        <v>110.55</v>
      </c>
      <c r="L171" s="86">
        <v>108.2</v>
      </c>
      <c r="M171" s="86">
        <v>110.05</v>
      </c>
      <c r="N171" s="86">
        <v>114.65</v>
      </c>
      <c r="O171" s="86">
        <v>113.15</v>
      </c>
      <c r="P171" s="86">
        <v>113.4</v>
      </c>
      <c r="Q171" s="86">
        <v>108.69999999999999</v>
      </c>
      <c r="R171" s="86">
        <v>105.25</v>
      </c>
      <c r="S171" s="86">
        <v>113.5</v>
      </c>
      <c r="T171" s="87">
        <v>114.55</v>
      </c>
    </row>
    <row r="172" spans="1:20" x14ac:dyDescent="0.25">
      <c r="A172" s="113" t="s">
        <v>702</v>
      </c>
      <c r="B172" s="72" t="s">
        <v>175</v>
      </c>
      <c r="C172" s="86">
        <v>133.9</v>
      </c>
      <c r="D172" s="86">
        <v>142.19999999999999</v>
      </c>
      <c r="E172" s="86">
        <v>132.11000000000001</v>
      </c>
      <c r="F172" s="86">
        <v>135.69999999999999</v>
      </c>
      <c r="G172" s="86">
        <v>116.7</v>
      </c>
      <c r="H172" s="86">
        <v>103.8</v>
      </c>
      <c r="I172" s="86">
        <v>105.8</v>
      </c>
      <c r="J172" s="86">
        <v>102.5</v>
      </c>
      <c r="K172" s="86">
        <v>104.6</v>
      </c>
      <c r="L172" s="86">
        <v>110.9</v>
      </c>
      <c r="M172" s="86">
        <v>112.8</v>
      </c>
      <c r="N172" s="86">
        <v>107.9</v>
      </c>
      <c r="O172" s="86">
        <v>117.8</v>
      </c>
      <c r="P172" s="86">
        <v>112.8</v>
      </c>
      <c r="Q172" s="86">
        <v>114.8</v>
      </c>
      <c r="R172" s="86">
        <v>112.4</v>
      </c>
      <c r="S172" s="86">
        <v>114.7</v>
      </c>
      <c r="T172" s="87">
        <v>124</v>
      </c>
    </row>
    <row r="173" spans="1:20" x14ac:dyDescent="0.25">
      <c r="A173" s="113" t="s">
        <v>703</v>
      </c>
      <c r="B173" s="72" t="s">
        <v>175</v>
      </c>
      <c r="C173" s="86">
        <v>126.1</v>
      </c>
      <c r="D173" s="86">
        <v>122.6</v>
      </c>
      <c r="E173" s="86">
        <v>129.4</v>
      </c>
      <c r="F173" s="86">
        <v>122.9</v>
      </c>
      <c r="G173" s="86">
        <v>109</v>
      </c>
      <c r="H173" s="86">
        <v>108.6</v>
      </c>
      <c r="I173" s="86">
        <v>106</v>
      </c>
      <c r="J173" s="86">
        <v>114.3</v>
      </c>
      <c r="K173" s="86">
        <v>117.1</v>
      </c>
      <c r="L173" s="86">
        <v>124.1</v>
      </c>
      <c r="M173" s="86">
        <v>115.5</v>
      </c>
      <c r="N173" s="86">
        <v>106.6</v>
      </c>
      <c r="O173" s="86">
        <v>103.4</v>
      </c>
      <c r="P173" s="86">
        <v>105.6</v>
      </c>
      <c r="Q173" s="86">
        <v>107.9</v>
      </c>
      <c r="R173" s="86">
        <v>108.1</v>
      </c>
      <c r="S173" s="86">
        <v>112.8</v>
      </c>
      <c r="T173" s="87">
        <v>110.9</v>
      </c>
    </row>
    <row r="174" spans="1:20" x14ac:dyDescent="0.25">
      <c r="A174" s="113" t="s">
        <v>704</v>
      </c>
      <c r="B174" s="72" t="s">
        <v>175</v>
      </c>
      <c r="C174" s="86">
        <v>131.44999999999999</v>
      </c>
      <c r="D174" s="86">
        <v>138.15</v>
      </c>
      <c r="E174" s="86">
        <v>152.35000000000002</v>
      </c>
      <c r="F174" s="86">
        <v>128.30000000000001</v>
      </c>
      <c r="G174" s="86">
        <v>111.2</v>
      </c>
      <c r="H174" s="86">
        <v>121.45</v>
      </c>
      <c r="I174" s="86">
        <v>122.05</v>
      </c>
      <c r="J174" s="86">
        <v>125.25</v>
      </c>
      <c r="K174" s="86">
        <v>167.75</v>
      </c>
      <c r="L174" s="86">
        <v>151.4</v>
      </c>
      <c r="M174" s="86">
        <v>143.30000000000001</v>
      </c>
      <c r="N174" s="86">
        <v>128.65</v>
      </c>
      <c r="O174" s="86">
        <v>126.5</v>
      </c>
      <c r="P174" s="86">
        <v>119.6</v>
      </c>
      <c r="Q174" s="86">
        <v>104</v>
      </c>
      <c r="R174" s="86">
        <v>112.85</v>
      </c>
      <c r="S174" s="86">
        <v>112.6</v>
      </c>
      <c r="T174" s="87">
        <v>108.05</v>
      </c>
    </row>
    <row r="175" spans="1:20" x14ac:dyDescent="0.25">
      <c r="A175" s="113" t="s">
        <v>706</v>
      </c>
      <c r="B175" s="72" t="s">
        <v>175</v>
      </c>
      <c r="C175" s="86">
        <v>132.55000000000001</v>
      </c>
      <c r="D175" s="86">
        <v>131.94999999999999</v>
      </c>
      <c r="E175" s="86">
        <v>132.85000000000002</v>
      </c>
      <c r="F175" s="86">
        <v>120.05</v>
      </c>
      <c r="G175" s="86">
        <v>109</v>
      </c>
      <c r="H175" s="86">
        <v>106.55</v>
      </c>
      <c r="I175" s="86">
        <v>103.9</v>
      </c>
      <c r="J175" s="86">
        <v>105.5</v>
      </c>
      <c r="K175" s="86">
        <v>112.80000000000001</v>
      </c>
      <c r="L175" s="86">
        <v>118</v>
      </c>
      <c r="M175" s="86">
        <v>113.2</v>
      </c>
      <c r="N175" s="86">
        <v>107.75</v>
      </c>
      <c r="O175" s="86">
        <v>106.65</v>
      </c>
      <c r="P175" s="86">
        <v>107.75</v>
      </c>
      <c r="Q175" s="86">
        <v>106.2</v>
      </c>
      <c r="R175" s="86">
        <v>104.2</v>
      </c>
      <c r="S175" s="86">
        <v>108.7</v>
      </c>
      <c r="T175" s="87">
        <v>105.25</v>
      </c>
    </row>
    <row r="176" spans="1:20" x14ac:dyDescent="0.25">
      <c r="A176" s="113" t="s">
        <v>708</v>
      </c>
      <c r="B176" s="72" t="s">
        <v>175</v>
      </c>
      <c r="C176" s="86" t="s">
        <v>182</v>
      </c>
      <c r="D176" s="86" t="s">
        <v>182</v>
      </c>
      <c r="E176" s="86" t="s">
        <v>182</v>
      </c>
      <c r="F176" s="86" t="s">
        <v>182</v>
      </c>
      <c r="G176" s="86" t="s">
        <v>182</v>
      </c>
      <c r="H176" s="86" t="s">
        <v>182</v>
      </c>
      <c r="I176" s="86" t="s">
        <v>182</v>
      </c>
      <c r="J176" s="86" t="s">
        <v>182</v>
      </c>
      <c r="K176" s="86" t="s">
        <v>182</v>
      </c>
      <c r="L176" s="86" t="s">
        <v>182</v>
      </c>
      <c r="M176" s="86" t="s">
        <v>182</v>
      </c>
      <c r="N176" s="86" t="s">
        <v>182</v>
      </c>
      <c r="O176" s="86" t="s">
        <v>182</v>
      </c>
      <c r="P176" s="86" t="s">
        <v>182</v>
      </c>
      <c r="Q176" s="86" t="s">
        <v>182</v>
      </c>
      <c r="R176" s="86" t="s">
        <v>182</v>
      </c>
      <c r="S176" s="86" t="s">
        <v>182</v>
      </c>
      <c r="T176" s="86" t="s">
        <v>182</v>
      </c>
    </row>
    <row r="177" spans="1:20" x14ac:dyDescent="0.25">
      <c r="A177" s="139" t="s">
        <v>767</v>
      </c>
      <c r="B177" s="72">
        <v>125.6</v>
      </c>
      <c r="C177" s="86">
        <v>118.9</v>
      </c>
      <c r="D177" s="86">
        <v>127.9</v>
      </c>
      <c r="E177" s="86">
        <v>128</v>
      </c>
      <c r="F177" s="86">
        <v>105.4</v>
      </c>
      <c r="G177" s="86">
        <v>95.3</v>
      </c>
      <c r="H177" s="86">
        <v>104.2</v>
      </c>
      <c r="I177" s="86">
        <v>107.4</v>
      </c>
      <c r="J177" s="86">
        <v>102</v>
      </c>
      <c r="K177" s="86">
        <v>103.3</v>
      </c>
      <c r="L177" s="86">
        <v>104.4</v>
      </c>
      <c r="M177" s="86">
        <v>104.8</v>
      </c>
      <c r="N177" s="86">
        <v>103.5</v>
      </c>
      <c r="O177" s="86">
        <v>105.1</v>
      </c>
      <c r="P177" s="86">
        <v>104.9</v>
      </c>
      <c r="Q177" s="86">
        <v>103.9</v>
      </c>
      <c r="R177" s="86">
        <v>102.8</v>
      </c>
      <c r="S177" s="86">
        <v>99.6</v>
      </c>
      <c r="T177" s="86">
        <v>107.8</v>
      </c>
    </row>
    <row r="178" spans="1:20" x14ac:dyDescent="0.25">
      <c r="A178" s="113" t="s">
        <v>189</v>
      </c>
      <c r="B178" s="72">
        <v>133.69999999999999</v>
      </c>
      <c r="C178" s="86">
        <v>136.6</v>
      </c>
      <c r="D178" s="86">
        <v>121.1</v>
      </c>
      <c r="E178" s="86">
        <v>119.3</v>
      </c>
      <c r="F178" s="86">
        <v>113.9</v>
      </c>
      <c r="G178" s="86">
        <v>106.3</v>
      </c>
      <c r="H178" s="86">
        <v>104.9</v>
      </c>
      <c r="I178" s="86">
        <v>108</v>
      </c>
      <c r="J178" s="86">
        <v>108.5</v>
      </c>
      <c r="K178" s="86">
        <v>108.7</v>
      </c>
      <c r="L178" s="86">
        <v>105</v>
      </c>
      <c r="M178" s="86">
        <v>105.3</v>
      </c>
      <c r="N178" s="86">
        <v>108.3</v>
      </c>
      <c r="O178" s="86">
        <v>104.9</v>
      </c>
      <c r="P178" s="86">
        <v>105.5</v>
      </c>
      <c r="Q178" s="86">
        <v>107.6</v>
      </c>
      <c r="R178" s="86">
        <v>106.3</v>
      </c>
      <c r="S178" s="86">
        <v>110.2</v>
      </c>
      <c r="T178" s="86">
        <v>111.7</v>
      </c>
    </row>
    <row r="179" spans="1:20" x14ac:dyDescent="0.25">
      <c r="A179" s="113" t="s">
        <v>720</v>
      </c>
      <c r="B179" s="72">
        <v>138.19999999999999</v>
      </c>
      <c r="C179" s="72">
        <v>160.9</v>
      </c>
      <c r="D179" s="72">
        <v>142.19999999999999</v>
      </c>
      <c r="E179" s="72">
        <v>148.0438</v>
      </c>
      <c r="F179" s="72">
        <v>129.9</v>
      </c>
      <c r="G179" s="72">
        <v>129.6</v>
      </c>
      <c r="H179" s="72">
        <v>125.56320000000001</v>
      </c>
      <c r="I179" s="72">
        <v>130.19999999999999</v>
      </c>
      <c r="J179" s="72">
        <v>114.1</v>
      </c>
      <c r="K179" s="72">
        <v>109.1</v>
      </c>
      <c r="L179" s="72">
        <v>124.7</v>
      </c>
      <c r="M179" s="72">
        <v>115.6</v>
      </c>
      <c r="N179" s="72">
        <v>119.6</v>
      </c>
      <c r="O179" s="72">
        <v>114.5</v>
      </c>
      <c r="P179" s="72">
        <v>111.7</v>
      </c>
      <c r="Q179" s="72">
        <v>113.6</v>
      </c>
      <c r="R179" s="72">
        <v>113.5</v>
      </c>
      <c r="S179" s="72">
        <v>114.8</v>
      </c>
      <c r="T179" s="88">
        <v>117.5</v>
      </c>
    </row>
    <row r="180" spans="1:20" x14ac:dyDescent="0.25">
      <c r="A180" s="113" t="s">
        <v>38</v>
      </c>
      <c r="B180" s="72">
        <v>144.06852423174635</v>
      </c>
      <c r="C180" s="72">
        <v>147.05506083993345</v>
      </c>
      <c r="D180" s="72">
        <v>144.7712460373798</v>
      </c>
      <c r="E180" s="72">
        <v>145.16757265261694</v>
      </c>
      <c r="F180" s="72">
        <v>126.77265525159007</v>
      </c>
      <c r="G180" s="72">
        <v>115.91154703911511</v>
      </c>
      <c r="H180" s="72">
        <v>121.41537691581168</v>
      </c>
      <c r="I180" s="72">
        <v>123.47730572821678</v>
      </c>
      <c r="J180" s="72">
        <v>121.89163362462222</v>
      </c>
      <c r="K180" s="72">
        <v>126.79936816302198</v>
      </c>
      <c r="L180" s="72">
        <v>117.26217422413798</v>
      </c>
      <c r="M180" s="72">
        <v>116.48257474766712</v>
      </c>
      <c r="N180" s="72">
        <v>116.59283379611296</v>
      </c>
      <c r="O180" s="72">
        <v>114.93116162266936</v>
      </c>
      <c r="P180" s="72">
        <v>114.2475638363492</v>
      </c>
      <c r="Q180" s="72">
        <v>111.72591217653473</v>
      </c>
      <c r="R180" s="72">
        <v>109.20454688418155</v>
      </c>
      <c r="S180" s="72">
        <v>109.60357165149637</v>
      </c>
      <c r="T180" s="72">
        <v>120.77478951171467</v>
      </c>
    </row>
    <row r="181" spans="1:20" x14ac:dyDescent="0.25">
      <c r="A181" s="113"/>
      <c r="B181" s="88"/>
      <c r="C181" s="73"/>
      <c r="D181" s="73"/>
      <c r="E181" s="73"/>
      <c r="F181" s="73"/>
      <c r="G181" s="73"/>
      <c r="H181" s="73"/>
      <c r="I181" s="73"/>
      <c r="J181" s="73"/>
      <c r="K181" s="88"/>
      <c r="L181" s="88"/>
      <c r="M181" s="88"/>
      <c r="N181" s="88"/>
      <c r="O181" s="88"/>
      <c r="P181" s="88"/>
      <c r="Q181" s="88"/>
      <c r="R181" s="88"/>
      <c r="S181" s="88"/>
      <c r="T181" s="88"/>
    </row>
    <row r="182" spans="1:20" x14ac:dyDescent="0.25">
      <c r="A182" s="134" t="s">
        <v>755</v>
      </c>
      <c r="B182" s="88"/>
      <c r="C182" s="73"/>
      <c r="D182" s="73"/>
      <c r="E182" s="73"/>
      <c r="F182" s="73"/>
      <c r="G182" s="73"/>
      <c r="H182" s="73"/>
      <c r="I182" s="73"/>
      <c r="J182" s="73"/>
      <c r="K182" s="73"/>
      <c r="L182" s="73"/>
      <c r="M182" s="73"/>
      <c r="N182" s="73"/>
      <c r="O182" s="73"/>
      <c r="P182" s="73"/>
      <c r="Q182" s="88"/>
      <c r="R182" s="88"/>
      <c r="S182" s="88"/>
      <c r="T182" s="88"/>
    </row>
    <row r="183" spans="1:20" x14ac:dyDescent="0.25">
      <c r="A183" s="134" t="s">
        <v>645</v>
      </c>
      <c r="B183" s="72">
        <v>29.099999999999994</v>
      </c>
      <c r="C183" s="72">
        <v>24.900000000000006</v>
      </c>
      <c r="D183" s="72">
        <v>27.400000000000006</v>
      </c>
      <c r="E183" s="72">
        <v>27.599999999999994</v>
      </c>
      <c r="F183" s="72">
        <v>10.299999999999997</v>
      </c>
      <c r="G183" s="72">
        <v>1.5999999999999943</v>
      </c>
      <c r="H183" s="72">
        <v>6.4000000000000057</v>
      </c>
      <c r="I183" s="72">
        <v>8.7000000000000028</v>
      </c>
      <c r="J183" s="72">
        <v>6.0999999999999943</v>
      </c>
      <c r="K183" s="72">
        <v>7.2000000000000028</v>
      </c>
      <c r="L183" s="72">
        <v>7.7999999999999972</v>
      </c>
      <c r="M183" s="72">
        <v>7.5999999999999943</v>
      </c>
      <c r="N183" s="72">
        <v>7.2999999999999972</v>
      </c>
      <c r="O183" s="72">
        <v>7.2000000000000028</v>
      </c>
      <c r="P183" s="72">
        <v>7</v>
      </c>
      <c r="Q183" s="72">
        <v>6.4000000000000057</v>
      </c>
      <c r="R183" s="72">
        <v>5.5</v>
      </c>
      <c r="S183" s="72">
        <v>5.5999999999999943</v>
      </c>
      <c r="T183" s="72">
        <v>9.5</v>
      </c>
    </row>
    <row r="184" spans="1:20" x14ac:dyDescent="0.25">
      <c r="A184" s="129" t="s">
        <v>646</v>
      </c>
      <c r="B184" s="72">
        <v>25.599999999999994</v>
      </c>
      <c r="C184" s="72">
        <v>18.900000000000006</v>
      </c>
      <c r="D184" s="72">
        <v>27.900000000000006</v>
      </c>
      <c r="E184" s="72">
        <v>28</v>
      </c>
      <c r="F184" s="72">
        <v>5.4000000000000057</v>
      </c>
      <c r="G184" s="72">
        <v>-4.7000000000000028</v>
      </c>
      <c r="H184" s="72">
        <v>4.2000000000000028</v>
      </c>
      <c r="I184" s="72">
        <v>7.4000000000000057</v>
      </c>
      <c r="J184" s="72">
        <v>2</v>
      </c>
      <c r="K184" s="72">
        <v>3.2999999999999972</v>
      </c>
      <c r="L184" s="72">
        <v>4.4000000000000057</v>
      </c>
      <c r="M184" s="72">
        <v>4.7999999999999972</v>
      </c>
      <c r="N184" s="72">
        <v>3.5</v>
      </c>
      <c r="O184" s="72">
        <v>5.0999999999999943</v>
      </c>
      <c r="P184" s="72">
        <v>4.9000000000000057</v>
      </c>
      <c r="Q184" s="72">
        <v>3.9000000000000057</v>
      </c>
      <c r="R184" s="72">
        <v>2.7999999999999972</v>
      </c>
      <c r="S184" s="72">
        <v>-0.40000000000000568</v>
      </c>
      <c r="T184" s="72">
        <v>7.7999999999999972</v>
      </c>
    </row>
    <row r="185" spans="1:20" x14ac:dyDescent="0.25">
      <c r="A185" s="129" t="s">
        <v>647</v>
      </c>
      <c r="B185" s="89">
        <v>33.699999999999989</v>
      </c>
      <c r="C185" s="89">
        <v>36.599999999999994</v>
      </c>
      <c r="D185" s="89">
        <v>21.099999999999994</v>
      </c>
      <c r="E185" s="89">
        <v>19.299999999999997</v>
      </c>
      <c r="F185" s="89">
        <v>13.900000000000006</v>
      </c>
      <c r="G185" s="89">
        <v>6.2999999999999972</v>
      </c>
      <c r="H185" s="89">
        <v>4.9000000000000057</v>
      </c>
      <c r="I185" s="89">
        <v>8</v>
      </c>
      <c r="J185" s="89">
        <v>8.5</v>
      </c>
      <c r="K185" s="89">
        <v>8.7000000000000028</v>
      </c>
      <c r="L185" s="89">
        <v>5</v>
      </c>
      <c r="M185" s="89">
        <v>5.2999999999999972</v>
      </c>
      <c r="N185" s="89">
        <v>8.2999999999999972</v>
      </c>
      <c r="O185" s="89">
        <v>4.9000000000000057</v>
      </c>
      <c r="P185" s="89">
        <v>5.5</v>
      </c>
      <c r="Q185" s="89">
        <v>7.5999999999999943</v>
      </c>
      <c r="R185" s="89">
        <v>6.2999999999999972</v>
      </c>
      <c r="S185" s="89">
        <v>10.200000000000003</v>
      </c>
      <c r="T185" s="89">
        <v>11.700000000000003</v>
      </c>
    </row>
    <row r="186" spans="1:20" x14ac:dyDescent="0.25">
      <c r="A186" s="129" t="s">
        <v>648</v>
      </c>
      <c r="B186" s="72">
        <v>38.199999999999989</v>
      </c>
      <c r="C186" s="72">
        <v>60.900000000000006</v>
      </c>
      <c r="D186" s="72">
        <v>42.199999999999989</v>
      </c>
      <c r="E186" s="72">
        <v>48.043800000000005</v>
      </c>
      <c r="F186" s="72">
        <v>29.900000000000006</v>
      </c>
      <c r="G186" s="72">
        <v>29.599999999999994</v>
      </c>
      <c r="H186" s="72">
        <v>25.563200000000009</v>
      </c>
      <c r="I186" s="72">
        <v>30.199999999999989</v>
      </c>
      <c r="J186" s="72">
        <v>14.099999999999994</v>
      </c>
      <c r="K186" s="72">
        <v>9.0999999999999943</v>
      </c>
      <c r="L186" s="72">
        <v>24.700000000000003</v>
      </c>
      <c r="M186" s="72">
        <v>15.599999999999994</v>
      </c>
      <c r="N186" s="72">
        <v>19.599999999999994</v>
      </c>
      <c r="O186" s="72">
        <v>14.5</v>
      </c>
      <c r="P186" s="72">
        <v>11.700000000000003</v>
      </c>
      <c r="Q186" s="72">
        <v>13.599999999999994</v>
      </c>
      <c r="R186" s="72">
        <v>13.5</v>
      </c>
      <c r="S186" s="72">
        <v>14.799999999999997</v>
      </c>
      <c r="T186" s="72">
        <v>17.5</v>
      </c>
    </row>
    <row r="187" spans="1:20" x14ac:dyDescent="0.25">
      <c r="A187" s="129" t="s">
        <v>38</v>
      </c>
      <c r="B187" s="72">
        <v>44.068524231746352</v>
      </c>
      <c r="C187" s="72">
        <v>47.055060839933446</v>
      </c>
      <c r="D187" s="72">
        <v>44.771246037379797</v>
      </c>
      <c r="E187" s="72">
        <v>45.16757265261694</v>
      </c>
      <c r="F187" s="72">
        <v>26.772655251590066</v>
      </c>
      <c r="G187" s="72">
        <v>15.911547039115106</v>
      </c>
      <c r="H187" s="72">
        <v>21.415376915811677</v>
      </c>
      <c r="I187" s="72">
        <v>23.477305728216777</v>
      </c>
      <c r="J187" s="72">
        <v>21.891633624622216</v>
      </c>
      <c r="K187" s="72">
        <v>26.799368163021981</v>
      </c>
      <c r="L187" s="72">
        <v>17.262174224137979</v>
      </c>
      <c r="M187" s="72">
        <v>16.482574747667115</v>
      </c>
      <c r="N187" s="72">
        <v>16.592833796112956</v>
      </c>
      <c r="O187" s="72">
        <v>14.931161622669364</v>
      </c>
      <c r="P187" s="72">
        <v>14.247563836349201</v>
      </c>
      <c r="Q187" s="72">
        <v>11.725912176534734</v>
      </c>
      <c r="R187" s="72">
        <v>9.2045468841815534</v>
      </c>
      <c r="S187" s="72">
        <v>9.6035716514963667</v>
      </c>
      <c r="T187" s="72">
        <v>20.774789511714673</v>
      </c>
    </row>
    <row r="188" spans="1:20" x14ac:dyDescent="0.25">
      <c r="A188" s="112"/>
      <c r="B188" s="73"/>
      <c r="C188" s="96"/>
      <c r="D188" s="96"/>
      <c r="E188" s="96"/>
      <c r="F188" s="96"/>
      <c r="G188" s="96"/>
      <c r="H188" s="96"/>
      <c r="I188" s="96"/>
      <c r="J188" s="96"/>
      <c r="K188" s="96"/>
      <c r="L188" s="96"/>
      <c r="M188" s="96"/>
      <c r="N188" s="96"/>
      <c r="O188" s="96"/>
      <c r="P188" s="96"/>
      <c r="Q188" s="94"/>
      <c r="R188" s="96"/>
      <c r="S188" s="96"/>
      <c r="T188" s="96"/>
    </row>
    <row r="189" spans="1:20" x14ac:dyDescent="0.25">
      <c r="A189" s="109" t="s">
        <v>716</v>
      </c>
      <c r="B189" s="73"/>
      <c r="C189" s="73"/>
      <c r="D189" s="73"/>
      <c r="E189" s="73"/>
      <c r="F189" s="73"/>
      <c r="G189" s="73"/>
      <c r="H189" s="73"/>
      <c r="I189" s="73"/>
      <c r="J189" s="73"/>
      <c r="K189" s="73"/>
      <c r="L189" s="73"/>
      <c r="M189" s="73"/>
      <c r="N189" s="73"/>
      <c r="O189" s="73"/>
      <c r="P189" s="73"/>
      <c r="Q189" s="73"/>
      <c r="R189" s="73"/>
      <c r="S189" s="73"/>
      <c r="T189" s="73"/>
    </row>
    <row r="190" spans="1:20" x14ac:dyDescent="0.25">
      <c r="A190" s="113" t="s">
        <v>39</v>
      </c>
      <c r="B190" s="72">
        <v>228.315</v>
      </c>
      <c r="C190" s="89">
        <v>273.14699999999999</v>
      </c>
      <c r="D190" s="89">
        <v>373.54700000000003</v>
      </c>
      <c r="E190" s="89">
        <v>468.18599999999998</v>
      </c>
      <c r="F190" s="89">
        <v>574.96400000000006</v>
      </c>
      <c r="G190" s="89">
        <v>820</v>
      </c>
      <c r="H190" s="89">
        <v>1431</v>
      </c>
      <c r="I190" s="89">
        <v>1986</v>
      </c>
      <c r="J190" s="89">
        <v>3109</v>
      </c>
      <c r="K190" s="89">
        <v>4082</v>
      </c>
      <c r="L190" s="89">
        <v>5581</v>
      </c>
      <c r="M190" s="89">
        <v>7717</v>
      </c>
      <c r="N190" s="89">
        <v>9380</v>
      </c>
      <c r="O190" s="89">
        <v>10529.0748</v>
      </c>
      <c r="P190" s="89">
        <v>14766.09944</v>
      </c>
      <c r="Q190" s="89">
        <v>17992.63854</v>
      </c>
      <c r="R190" s="89">
        <v>21829</v>
      </c>
      <c r="S190" s="89">
        <v>25670</v>
      </c>
      <c r="T190" s="89">
        <v>31633</v>
      </c>
    </row>
    <row r="191" spans="1:20" x14ac:dyDescent="0.25">
      <c r="A191" s="113" t="s">
        <v>40</v>
      </c>
      <c r="B191" s="72">
        <v>137.30600000000001</v>
      </c>
      <c r="C191" s="89">
        <v>168.93600000000001</v>
      </c>
      <c r="D191" s="89">
        <v>213.81100000000001</v>
      </c>
      <c r="E191" s="89">
        <v>273.34699999999998</v>
      </c>
      <c r="F191" s="89">
        <v>404.928</v>
      </c>
      <c r="G191" s="89">
        <v>590</v>
      </c>
      <c r="H191" s="89">
        <v>1059</v>
      </c>
      <c r="I191" s="89">
        <v>1495</v>
      </c>
      <c r="J191" s="89">
        <v>2048</v>
      </c>
      <c r="K191" s="89">
        <v>2663</v>
      </c>
      <c r="L191" s="89">
        <v>3513</v>
      </c>
      <c r="M191" s="89">
        <v>4361</v>
      </c>
      <c r="N191" s="89">
        <v>5224</v>
      </c>
      <c r="O191" s="89">
        <v>5532</v>
      </c>
      <c r="P191" s="89">
        <v>7424</v>
      </c>
      <c r="Q191" s="89">
        <v>9058</v>
      </c>
      <c r="R191" s="89">
        <v>10655</v>
      </c>
      <c r="S191" s="89">
        <v>13209</v>
      </c>
      <c r="T191" s="73">
        <v>19449</v>
      </c>
    </row>
    <row r="192" spans="1:20" x14ac:dyDescent="0.25">
      <c r="A192" s="113" t="s">
        <v>190</v>
      </c>
      <c r="B192" s="72">
        <v>91.009</v>
      </c>
      <c r="C192" s="89">
        <v>104.211</v>
      </c>
      <c r="D192" s="89">
        <v>159.73500000000001</v>
      </c>
      <c r="E192" s="89">
        <v>194.839</v>
      </c>
      <c r="F192" s="89">
        <v>170.036</v>
      </c>
      <c r="G192" s="89">
        <v>230</v>
      </c>
      <c r="H192" s="89">
        <v>372</v>
      </c>
      <c r="I192" s="89">
        <v>491</v>
      </c>
      <c r="J192" s="89">
        <v>1061</v>
      </c>
      <c r="K192" s="89">
        <v>1419</v>
      </c>
      <c r="L192" s="89">
        <v>2068</v>
      </c>
      <c r="M192" s="89">
        <v>3356</v>
      </c>
      <c r="N192" s="89">
        <v>4156</v>
      </c>
      <c r="O192" s="89">
        <v>4997.0748000000003</v>
      </c>
      <c r="P192" s="89">
        <v>7342.09944</v>
      </c>
      <c r="Q192" s="89">
        <v>8934.6385399999999</v>
      </c>
      <c r="R192" s="89">
        <v>11174</v>
      </c>
      <c r="S192" s="89">
        <v>12461</v>
      </c>
      <c r="T192" s="73">
        <v>12184</v>
      </c>
    </row>
    <row r="193" spans="1:20" x14ac:dyDescent="0.25">
      <c r="A193" s="113" t="s">
        <v>41</v>
      </c>
      <c r="B193" s="72">
        <v>60.722999999999999</v>
      </c>
      <c r="C193" s="89">
        <v>123.20699999999999</v>
      </c>
      <c r="D193" s="89">
        <v>238.10400000000001</v>
      </c>
      <c r="E193" s="89">
        <v>325.113</v>
      </c>
      <c r="F193" s="89">
        <v>433.68099999999998</v>
      </c>
      <c r="G193" s="89">
        <v>670</v>
      </c>
      <c r="H193" s="89">
        <v>869</v>
      </c>
      <c r="I193" s="89">
        <v>1161</v>
      </c>
      <c r="J193" s="89">
        <v>1488</v>
      </c>
      <c r="K193" s="89">
        <v>2429</v>
      </c>
      <c r="L193" s="89">
        <v>3590</v>
      </c>
      <c r="M193" s="89">
        <v>6261</v>
      </c>
      <c r="N193" s="89">
        <v>9118</v>
      </c>
      <c r="O193" s="89">
        <v>13363.74425</v>
      </c>
      <c r="P193" s="89">
        <v>14631.90056</v>
      </c>
      <c r="Q193" s="89">
        <v>15786.36146</v>
      </c>
      <c r="R193" s="89">
        <v>20461</v>
      </c>
      <c r="S193" s="89">
        <v>26557</v>
      </c>
      <c r="T193" s="89">
        <v>41590</v>
      </c>
    </row>
    <row r="194" spans="1:20" x14ac:dyDescent="0.25">
      <c r="A194" s="113" t="s">
        <v>42</v>
      </c>
      <c r="B194" s="72">
        <v>289.03699999999998</v>
      </c>
      <c r="C194" s="89">
        <v>396.35399999999998</v>
      </c>
      <c r="D194" s="89">
        <v>611.65099999999995</v>
      </c>
      <c r="E194" s="89">
        <v>793.29899999999998</v>
      </c>
      <c r="F194" s="89">
        <v>1008.645</v>
      </c>
      <c r="G194" s="89">
        <v>1490</v>
      </c>
      <c r="H194" s="89">
        <v>2300</v>
      </c>
      <c r="I194" s="89">
        <v>3147</v>
      </c>
      <c r="J194" s="89">
        <v>4597</v>
      </c>
      <c r="K194" s="89">
        <v>6511</v>
      </c>
      <c r="L194" s="89">
        <v>9171</v>
      </c>
      <c r="M194" s="89">
        <v>13978</v>
      </c>
      <c r="N194" s="89">
        <v>18498</v>
      </c>
      <c r="O194" s="89">
        <v>23892.819049999998</v>
      </c>
      <c r="P194" s="89">
        <v>29398</v>
      </c>
      <c r="Q194" s="89">
        <v>33779</v>
      </c>
      <c r="R194" s="89">
        <v>42290</v>
      </c>
      <c r="S194" s="89">
        <v>52227</v>
      </c>
      <c r="T194" s="89">
        <v>73223</v>
      </c>
    </row>
    <row r="195" spans="1:20" x14ac:dyDescent="0.25">
      <c r="A195" s="113" t="s">
        <v>43</v>
      </c>
      <c r="B195" s="72">
        <v>120.96599999999999</v>
      </c>
      <c r="C195" s="89">
        <v>380.565</v>
      </c>
      <c r="D195" s="89">
        <v>781.09799999999996</v>
      </c>
      <c r="E195" s="89">
        <v>1144.241</v>
      </c>
      <c r="F195" s="89">
        <v>1704.373</v>
      </c>
      <c r="G195" s="89">
        <v>2474</v>
      </c>
      <c r="H195" s="89">
        <v>3563</v>
      </c>
      <c r="I195" s="89">
        <v>6280</v>
      </c>
      <c r="J195" s="89">
        <v>10510</v>
      </c>
      <c r="K195" s="89">
        <v>14666</v>
      </c>
      <c r="L195" s="89">
        <v>19821</v>
      </c>
      <c r="M195" s="89">
        <v>26142</v>
      </c>
      <c r="N195" s="89">
        <v>35346</v>
      </c>
      <c r="O195" s="89">
        <v>47999.868000000002</v>
      </c>
      <c r="P195" s="89">
        <v>51088</v>
      </c>
      <c r="Q195" s="89">
        <v>58314</v>
      </c>
      <c r="R195" s="89">
        <v>66435</v>
      </c>
      <c r="S195" s="89">
        <v>83658</v>
      </c>
      <c r="T195" s="73">
        <v>222633</v>
      </c>
    </row>
    <row r="196" spans="1:20" x14ac:dyDescent="0.25">
      <c r="A196" s="113" t="s">
        <v>44</v>
      </c>
      <c r="B196" s="72">
        <v>496.46</v>
      </c>
      <c r="C196" s="89">
        <v>950.62400000000002</v>
      </c>
      <c r="D196" s="89">
        <v>1857.364</v>
      </c>
      <c r="E196" s="89">
        <v>2637.616</v>
      </c>
      <c r="F196" s="89">
        <v>2597.4079999999999</v>
      </c>
      <c r="G196" s="89">
        <v>2584</v>
      </c>
      <c r="H196" s="89">
        <v>2665</v>
      </c>
      <c r="I196" s="89">
        <v>1590</v>
      </c>
      <c r="J196" s="89">
        <v>570</v>
      </c>
      <c r="K196" s="89">
        <v>-2032</v>
      </c>
      <c r="L196" s="89">
        <v>-1433</v>
      </c>
      <c r="M196" s="89">
        <v>-1190</v>
      </c>
      <c r="N196" s="89">
        <v>-4946</v>
      </c>
      <c r="O196" s="89">
        <v>-7072.78</v>
      </c>
      <c r="P196" s="89">
        <v>-10062</v>
      </c>
      <c r="Q196" s="89">
        <v>-11389</v>
      </c>
      <c r="R196" s="89">
        <v>-9978</v>
      </c>
      <c r="S196" s="89">
        <v>-5861</v>
      </c>
      <c r="T196" s="89">
        <v>-14204</v>
      </c>
    </row>
    <row r="197" spans="1:20" x14ac:dyDescent="0.25">
      <c r="A197" s="113" t="s">
        <v>191</v>
      </c>
      <c r="B197" s="72">
        <v>25.523</v>
      </c>
      <c r="C197" s="89">
        <v>24.088000000000001</v>
      </c>
      <c r="D197" s="89">
        <v>-31.184999999999999</v>
      </c>
      <c r="E197" s="89">
        <v>-14.865</v>
      </c>
      <c r="F197" s="89">
        <v>-191.56299999999999</v>
      </c>
      <c r="G197" s="89">
        <v>-450</v>
      </c>
      <c r="H197" s="89">
        <v>-841</v>
      </c>
      <c r="I197" s="89">
        <v>-2064</v>
      </c>
      <c r="J197" s="89">
        <v>-3693</v>
      </c>
      <c r="K197" s="89">
        <v>-7795</v>
      </c>
      <c r="L197" s="89">
        <v>-9507</v>
      </c>
      <c r="M197" s="89">
        <v>-12673</v>
      </c>
      <c r="N197" s="89">
        <v>-20078</v>
      </c>
      <c r="O197" s="89">
        <v>-29032.788</v>
      </c>
      <c r="P197" s="89">
        <v>-37306</v>
      </c>
      <c r="Q197" s="89">
        <v>-45453</v>
      </c>
      <c r="R197" s="89">
        <v>-51814</v>
      </c>
      <c r="S197" s="89">
        <v>-59504</v>
      </c>
      <c r="T197" s="73">
        <v>-123833</v>
      </c>
    </row>
    <row r="198" spans="1:20" x14ac:dyDescent="0.25">
      <c r="A198" s="113" t="s">
        <v>192</v>
      </c>
      <c r="B198" s="72">
        <v>470.93700000000001</v>
      </c>
      <c r="C198" s="89">
        <v>926.53599999999994</v>
      </c>
      <c r="D198" s="89">
        <v>1888.549</v>
      </c>
      <c r="E198" s="89">
        <v>2652.4810000000002</v>
      </c>
      <c r="F198" s="89">
        <v>2788.971</v>
      </c>
      <c r="G198" s="89">
        <v>3034</v>
      </c>
      <c r="H198" s="89">
        <v>3506</v>
      </c>
      <c r="I198" s="89">
        <v>3654</v>
      </c>
      <c r="J198" s="89">
        <v>4263</v>
      </c>
      <c r="K198" s="89">
        <v>5763</v>
      </c>
      <c r="L198" s="89">
        <v>8074</v>
      </c>
      <c r="M198" s="89">
        <v>11483</v>
      </c>
      <c r="N198" s="89">
        <v>15132</v>
      </c>
      <c r="O198" s="89">
        <v>21960.008000000002</v>
      </c>
      <c r="P198" s="89">
        <v>27244</v>
      </c>
      <c r="Q198" s="89">
        <v>34064</v>
      </c>
      <c r="R198" s="89">
        <v>41836</v>
      </c>
      <c r="S198" s="89">
        <v>53643</v>
      </c>
      <c r="T198" s="73">
        <v>109629</v>
      </c>
    </row>
    <row r="199" spans="1:20" x14ac:dyDescent="0.25">
      <c r="A199" s="113" t="s">
        <v>193</v>
      </c>
      <c r="B199" s="88"/>
      <c r="C199" s="73"/>
      <c r="D199" s="73"/>
      <c r="E199" s="73"/>
      <c r="F199" s="73"/>
      <c r="G199" s="73"/>
      <c r="H199" s="73"/>
      <c r="I199" s="73"/>
      <c r="J199" s="73"/>
      <c r="K199" s="73"/>
      <c r="L199" s="73"/>
      <c r="M199" s="73"/>
      <c r="N199" s="73"/>
      <c r="O199" s="73"/>
      <c r="P199" s="73"/>
      <c r="Q199" s="73"/>
      <c r="R199" s="73"/>
      <c r="S199" s="90"/>
      <c r="T199" s="90"/>
    </row>
    <row r="200" spans="1:20" x14ac:dyDescent="0.25">
      <c r="A200" s="109" t="s">
        <v>636</v>
      </c>
      <c r="B200" s="89">
        <v>-328.38799999999998</v>
      </c>
      <c r="C200" s="89">
        <v>-934.83600000000001</v>
      </c>
      <c r="D200" s="89">
        <v>-2026.8109999999999</v>
      </c>
      <c r="E200" s="89">
        <v>-2988.558</v>
      </c>
      <c r="F200" s="89">
        <v>-3293.136</v>
      </c>
      <c r="G200" s="89">
        <v>-3568</v>
      </c>
      <c r="H200" s="91">
        <v>-3928</v>
      </c>
      <c r="I200" s="91">
        <v>-4723</v>
      </c>
      <c r="J200" s="91">
        <v>-6483</v>
      </c>
      <c r="K200" s="91">
        <v>-6123</v>
      </c>
      <c r="L200" s="91">
        <v>-9217</v>
      </c>
      <c r="M200" s="91">
        <v>-10974</v>
      </c>
      <c r="N200" s="91">
        <v>-11902</v>
      </c>
      <c r="O200" s="91">
        <v>-17034.268950000001</v>
      </c>
      <c r="P200" s="91">
        <v>-11628</v>
      </c>
      <c r="Q200" s="91">
        <v>-13146</v>
      </c>
      <c r="R200" s="91">
        <v>-14167</v>
      </c>
      <c r="S200" s="89">
        <v>-25570</v>
      </c>
      <c r="T200" s="73">
        <v>-135206</v>
      </c>
    </row>
    <row r="201" spans="1:20" x14ac:dyDescent="0.25">
      <c r="A201" s="118"/>
      <c r="B201" s="92"/>
      <c r="C201" s="88"/>
      <c r="D201" s="88"/>
      <c r="E201" s="88"/>
      <c r="F201" s="88"/>
      <c r="G201" s="88"/>
      <c r="H201" s="88"/>
      <c r="I201" s="88"/>
      <c r="J201" s="88"/>
      <c r="K201" s="88"/>
      <c r="L201" s="88"/>
      <c r="M201" s="88"/>
      <c r="N201" s="88"/>
      <c r="O201" s="88"/>
      <c r="P201" s="88"/>
      <c r="Q201" s="88"/>
      <c r="R201" s="88"/>
      <c r="S201" s="92"/>
      <c r="T201" s="92"/>
    </row>
    <row r="202" spans="1:20" x14ac:dyDescent="0.25">
      <c r="A202" s="112" t="s">
        <v>663</v>
      </c>
      <c r="B202" s="89">
        <v>32.7057</v>
      </c>
      <c r="C202" s="72">
        <v>37.129159999999999</v>
      </c>
      <c r="D202" s="72">
        <v>54.319369999999999</v>
      </c>
      <c r="E202" s="72">
        <v>29.697980000000001</v>
      </c>
      <c r="F202" s="72">
        <v>27.145630000000001</v>
      </c>
      <c r="G202" s="72">
        <v>47.722940000000001</v>
      </c>
      <c r="H202" s="72">
        <v>54.36242</v>
      </c>
      <c r="I202" s="72">
        <v>36.826090000000001</v>
      </c>
      <c r="J202" s="72">
        <v>46.075629999999997</v>
      </c>
      <c r="K202" s="72">
        <v>41.635849999999998</v>
      </c>
      <c r="L202" s="72">
        <v>40.853940000000001</v>
      </c>
      <c r="M202" s="72">
        <v>52.415221895104125</v>
      </c>
      <c r="N202" s="72">
        <v>32.336528831020182</v>
      </c>
      <c r="O202" s="72">
        <v>29.164336955346503</v>
      </c>
      <c r="P202" s="72">
        <v>23.041152818675048</v>
      </c>
      <c r="Q202" s="72">
        <v>14.902374311177624</v>
      </c>
      <c r="R202" s="72">
        <v>25.196127771692467</v>
      </c>
      <c r="S202" s="72">
        <v>23.497280681012068</v>
      </c>
      <c r="T202" s="72">
        <v>40.201428379956724</v>
      </c>
    </row>
    <row r="203" spans="1:20" x14ac:dyDescent="0.25">
      <c r="A203" s="134" t="s">
        <v>756</v>
      </c>
      <c r="B203" s="72">
        <v>13.57836</v>
      </c>
      <c r="C203" s="72">
        <v>12.17465</v>
      </c>
      <c r="D203" s="72">
        <v>12.41863</v>
      </c>
      <c r="E203" s="72">
        <v>10.647970000000001</v>
      </c>
      <c r="F203" s="72">
        <v>10.24629</v>
      </c>
      <c r="G203" s="72">
        <v>12.15235</v>
      </c>
      <c r="H203" s="72">
        <v>14.44415</v>
      </c>
      <c r="I203" s="72">
        <v>14.89711</v>
      </c>
      <c r="J203" s="72">
        <v>16.307200000000002</v>
      </c>
      <c r="K203" s="72">
        <v>16.707809999999998</v>
      </c>
      <c r="L203" s="72">
        <v>18.57395</v>
      </c>
      <c r="M203" s="72">
        <v>22.40484</v>
      </c>
      <c r="N203" s="72">
        <v>23.485289999999999</v>
      </c>
      <c r="O203" s="72">
        <v>24.398029999999999</v>
      </c>
      <c r="P203" s="72">
        <v>24.323699931065502</v>
      </c>
      <c r="Q203" s="72">
        <v>23.16066188093712</v>
      </c>
      <c r="R203" s="72">
        <v>24.614641389950208</v>
      </c>
      <c r="S203" s="72">
        <v>26.114366265757766</v>
      </c>
      <c r="T203" s="72">
        <v>28.823057515606465</v>
      </c>
    </row>
    <row r="204" spans="1:20" x14ac:dyDescent="0.25">
      <c r="A204" s="112"/>
      <c r="B204" s="73"/>
      <c r="C204" s="73"/>
      <c r="D204" s="73"/>
      <c r="E204" s="73"/>
      <c r="F204" s="73"/>
      <c r="G204" s="73"/>
      <c r="H204" s="73"/>
      <c r="I204" s="73"/>
      <c r="J204" s="73"/>
      <c r="K204" s="73"/>
      <c r="L204" s="73"/>
      <c r="M204" s="73"/>
      <c r="N204" s="73"/>
      <c r="O204" s="73"/>
      <c r="P204" s="73"/>
      <c r="Q204" s="88"/>
      <c r="R204" s="73"/>
      <c r="S204" s="73"/>
      <c r="T204" s="73"/>
    </row>
    <row r="205" spans="1:20" x14ac:dyDescent="0.25">
      <c r="A205" s="112" t="s">
        <v>732</v>
      </c>
      <c r="B205" s="73"/>
      <c r="C205" s="73"/>
      <c r="D205" s="73"/>
      <c r="E205" s="73"/>
      <c r="F205" s="73"/>
      <c r="G205" s="73"/>
      <c r="H205" s="73"/>
      <c r="I205" s="73"/>
      <c r="J205" s="73"/>
      <c r="K205" s="73"/>
      <c r="L205" s="73"/>
      <c r="M205" s="73"/>
      <c r="N205" s="73"/>
      <c r="O205" s="73"/>
      <c r="P205" s="73"/>
      <c r="Q205" s="88"/>
      <c r="R205" s="73"/>
      <c r="S205" s="73"/>
      <c r="T205" s="73"/>
    </row>
    <row r="206" spans="1:20" x14ac:dyDescent="0.25">
      <c r="A206" s="112" t="s">
        <v>729</v>
      </c>
      <c r="B206" s="73"/>
      <c r="C206" s="73"/>
      <c r="D206" s="73"/>
      <c r="E206" s="73"/>
      <c r="F206" s="73"/>
      <c r="G206" s="73"/>
      <c r="H206" s="73"/>
      <c r="I206" s="73"/>
      <c r="J206" s="73"/>
      <c r="K206" s="73"/>
      <c r="L206" s="73"/>
      <c r="M206" s="73"/>
      <c r="N206" s="73"/>
      <c r="O206" s="73"/>
      <c r="P206" s="73"/>
      <c r="Q206" s="88"/>
      <c r="R206" s="73"/>
      <c r="S206" s="73"/>
      <c r="T206" s="73"/>
    </row>
    <row r="207" spans="1:20" x14ac:dyDescent="0.25">
      <c r="A207" s="112" t="s">
        <v>742</v>
      </c>
      <c r="B207" s="89" t="s">
        <v>125</v>
      </c>
      <c r="C207" s="89" t="s">
        <v>125</v>
      </c>
      <c r="D207" s="89" t="s">
        <v>125</v>
      </c>
      <c r="E207" s="89" t="s">
        <v>125</v>
      </c>
      <c r="F207" s="89" t="s">
        <v>125</v>
      </c>
      <c r="G207" s="89" t="s">
        <v>125</v>
      </c>
      <c r="H207" s="89" t="s">
        <v>125</v>
      </c>
      <c r="I207" s="89" t="s">
        <v>125</v>
      </c>
      <c r="J207" s="89" t="s">
        <v>125</v>
      </c>
      <c r="K207" s="89" t="s">
        <v>125</v>
      </c>
      <c r="L207" s="89" t="s">
        <v>125</v>
      </c>
      <c r="M207" s="89" t="s">
        <v>125</v>
      </c>
      <c r="N207" s="89" t="s">
        <v>125</v>
      </c>
      <c r="O207" s="89" t="s">
        <v>125</v>
      </c>
      <c r="P207" s="73">
        <v>22.001517485989165</v>
      </c>
      <c r="Q207" s="88">
        <v>21.814970141748734</v>
      </c>
      <c r="R207" s="73">
        <v>16.513838169125041</v>
      </c>
      <c r="S207" s="73">
        <v>18.092463565556077</v>
      </c>
      <c r="T207" s="73">
        <v>17.953097364629773</v>
      </c>
    </row>
    <row r="208" spans="1:20" x14ac:dyDescent="0.25">
      <c r="A208" s="112" t="s">
        <v>743</v>
      </c>
      <c r="B208" s="73"/>
      <c r="C208" s="73"/>
      <c r="D208" s="73"/>
      <c r="E208" s="73"/>
      <c r="F208" s="73"/>
      <c r="G208" s="73"/>
      <c r="H208" s="73"/>
      <c r="I208" s="73"/>
      <c r="J208" s="73"/>
      <c r="K208" s="73"/>
      <c r="L208" s="73"/>
      <c r="M208" s="73"/>
      <c r="N208" s="73"/>
      <c r="O208" s="73"/>
      <c r="P208" s="73"/>
      <c r="Q208" s="88"/>
      <c r="R208" s="73"/>
      <c r="S208" s="73"/>
      <c r="T208" s="73"/>
    </row>
    <row r="209" spans="1:20" x14ac:dyDescent="0.25">
      <c r="A209" s="112" t="s">
        <v>730</v>
      </c>
      <c r="B209" s="89" t="s">
        <v>125</v>
      </c>
      <c r="C209" s="89" t="s">
        <v>125</v>
      </c>
      <c r="D209" s="89" t="s">
        <v>125</v>
      </c>
      <c r="E209" s="89" t="s">
        <v>125</v>
      </c>
      <c r="F209" s="89" t="s">
        <v>125</v>
      </c>
      <c r="G209" s="89" t="s">
        <v>125</v>
      </c>
      <c r="H209" s="89" t="s">
        <v>125</v>
      </c>
      <c r="I209" s="89" t="s">
        <v>125</v>
      </c>
      <c r="J209" s="89" t="s">
        <v>125</v>
      </c>
      <c r="K209" s="89" t="s">
        <v>125</v>
      </c>
      <c r="L209" s="89" t="s">
        <v>125</v>
      </c>
      <c r="M209" s="89" t="s">
        <v>125</v>
      </c>
      <c r="N209" s="89" t="s">
        <v>125</v>
      </c>
      <c r="O209" s="89" t="s">
        <v>125</v>
      </c>
      <c r="P209" s="73">
        <v>16.201566948116625</v>
      </c>
      <c r="Q209" s="88">
        <v>15.990152181794144</v>
      </c>
      <c r="R209" s="73">
        <v>13.773762892752975</v>
      </c>
      <c r="S209" s="73">
        <v>13.523966791527656</v>
      </c>
      <c r="T209" s="73">
        <v>15.376776881983787</v>
      </c>
    </row>
    <row r="210" spans="1:20" x14ac:dyDescent="0.25">
      <c r="A210" s="112" t="s">
        <v>731</v>
      </c>
      <c r="B210" s="89" t="s">
        <v>125</v>
      </c>
      <c r="C210" s="89" t="s">
        <v>125</v>
      </c>
      <c r="D210" s="89" t="s">
        <v>125</v>
      </c>
      <c r="E210" s="89" t="s">
        <v>125</v>
      </c>
      <c r="F210" s="89" t="s">
        <v>125</v>
      </c>
      <c r="G210" s="89" t="s">
        <v>125</v>
      </c>
      <c r="H210" s="89" t="s">
        <v>125</v>
      </c>
      <c r="I210" s="89" t="s">
        <v>125</v>
      </c>
      <c r="J210" s="89" t="s">
        <v>125</v>
      </c>
      <c r="K210" s="89" t="s">
        <v>125</v>
      </c>
      <c r="L210" s="89" t="s">
        <v>125</v>
      </c>
      <c r="M210" s="89" t="s">
        <v>125</v>
      </c>
      <c r="N210" s="89" t="s">
        <v>125</v>
      </c>
      <c r="O210" s="89" t="s">
        <v>125</v>
      </c>
      <c r="P210" s="73">
        <v>15.459060675322393</v>
      </c>
      <c r="Q210" s="88">
        <v>15.856915405613565</v>
      </c>
      <c r="R210" s="73">
        <v>14.000935432890882</v>
      </c>
      <c r="S210" s="73">
        <v>14.213016589051614</v>
      </c>
      <c r="T210" s="73">
        <v>15.381415403289374</v>
      </c>
    </row>
    <row r="211" spans="1:20" x14ac:dyDescent="0.25">
      <c r="A211" s="112"/>
      <c r="B211" s="73"/>
      <c r="C211" s="73"/>
      <c r="D211" s="73"/>
      <c r="E211" s="73"/>
      <c r="F211" s="73"/>
      <c r="G211" s="73"/>
      <c r="H211" s="73"/>
      <c r="I211" s="73"/>
      <c r="J211" s="73"/>
      <c r="K211" s="73"/>
      <c r="L211" s="73"/>
      <c r="M211" s="73"/>
      <c r="N211" s="73"/>
      <c r="O211" s="73"/>
      <c r="P211" s="84"/>
      <c r="Q211" s="84"/>
      <c r="R211" s="84"/>
      <c r="S211" s="84"/>
      <c r="T211" s="84"/>
    </row>
    <row r="212" spans="1:20" x14ac:dyDescent="0.25">
      <c r="A212" s="109" t="s">
        <v>733</v>
      </c>
      <c r="B212" s="73"/>
      <c r="C212" s="73"/>
      <c r="D212" s="73"/>
      <c r="E212" s="73"/>
      <c r="F212" s="73"/>
      <c r="G212" s="73"/>
      <c r="H212" s="73"/>
      <c r="I212" s="73"/>
      <c r="J212" s="73"/>
      <c r="K212" s="73"/>
      <c r="L212" s="73"/>
      <c r="M212" s="73"/>
      <c r="N212" s="73"/>
      <c r="O212" s="73"/>
      <c r="P212" s="73"/>
      <c r="Q212" s="88"/>
      <c r="R212" s="92"/>
      <c r="S212" s="92"/>
      <c r="T212" s="92"/>
    </row>
    <row r="213" spans="1:20" x14ac:dyDescent="0.25">
      <c r="A213" s="116" t="s">
        <v>45</v>
      </c>
      <c r="B213" s="73"/>
      <c r="C213" s="73"/>
      <c r="D213" s="73"/>
      <c r="E213" s="73"/>
      <c r="F213" s="73"/>
      <c r="G213" s="73"/>
      <c r="H213" s="73"/>
      <c r="I213" s="73"/>
      <c r="J213" s="73"/>
      <c r="K213" s="73"/>
      <c r="L213" s="73"/>
      <c r="M213" s="73"/>
      <c r="N213" s="73"/>
      <c r="O213" s="73"/>
      <c r="P213" s="88"/>
      <c r="Q213" s="88"/>
      <c r="R213" s="103"/>
      <c r="S213" s="103"/>
      <c r="T213" s="103"/>
    </row>
    <row r="214" spans="1:20" x14ac:dyDescent="0.25">
      <c r="A214" s="113" t="s">
        <v>46</v>
      </c>
      <c r="B214" s="73" t="s">
        <v>125</v>
      </c>
      <c r="C214" s="73" t="s">
        <v>125</v>
      </c>
      <c r="D214" s="73" t="s">
        <v>125</v>
      </c>
      <c r="E214" s="73" t="s">
        <v>125</v>
      </c>
      <c r="F214" s="73" t="s">
        <v>125</v>
      </c>
      <c r="G214" s="73" t="s">
        <v>125</v>
      </c>
      <c r="H214" s="89" t="s">
        <v>125</v>
      </c>
      <c r="I214" s="89" t="s">
        <v>125</v>
      </c>
      <c r="J214" s="89" t="s">
        <v>125</v>
      </c>
      <c r="K214" s="89" t="s">
        <v>125</v>
      </c>
      <c r="L214" s="89" t="s">
        <v>125</v>
      </c>
      <c r="M214" s="89" t="s">
        <v>125</v>
      </c>
      <c r="N214" s="89" t="s">
        <v>125</v>
      </c>
      <c r="O214" s="89" t="s">
        <v>125</v>
      </c>
      <c r="P214" s="89" t="s">
        <v>175</v>
      </c>
      <c r="Q214" s="89" t="s">
        <v>175</v>
      </c>
      <c r="R214" s="89" t="s">
        <v>175</v>
      </c>
      <c r="S214" s="89" t="s">
        <v>175</v>
      </c>
      <c r="T214" s="73" t="s">
        <v>125</v>
      </c>
    </row>
    <row r="215" spans="1:20" x14ac:dyDescent="0.25">
      <c r="A215" s="113" t="s">
        <v>47</v>
      </c>
      <c r="B215" s="72">
        <v>624.05499999999995</v>
      </c>
      <c r="C215" s="89">
        <v>910.43399999999997</v>
      </c>
      <c r="D215" s="89">
        <v>1266.9000000000001</v>
      </c>
      <c r="E215" s="89">
        <v>1864.1</v>
      </c>
      <c r="F215" s="89">
        <v>2310.6999999999998</v>
      </c>
      <c r="G215" s="89">
        <v>2869.1</v>
      </c>
      <c r="H215" s="89">
        <v>3433.5</v>
      </c>
      <c r="I215" s="89">
        <v>4485.3999999999996</v>
      </c>
      <c r="J215" s="89">
        <v>6145</v>
      </c>
      <c r="K215" s="89">
        <v>8760.7999999999993</v>
      </c>
      <c r="L215" s="89">
        <v>10840.2</v>
      </c>
      <c r="M215" s="89">
        <v>13596.7</v>
      </c>
      <c r="N215" s="89">
        <v>17061.3</v>
      </c>
      <c r="O215" s="89">
        <v>21295.7</v>
      </c>
      <c r="P215" s="89">
        <v>26219.5</v>
      </c>
      <c r="Q215" s="89">
        <v>31730.5</v>
      </c>
      <c r="R215" s="89">
        <v>36493.300000000003</v>
      </c>
      <c r="S215" s="89">
        <v>41042.800000000003</v>
      </c>
      <c r="T215" s="73">
        <v>49681</v>
      </c>
    </row>
    <row r="216" spans="1:20" x14ac:dyDescent="0.25">
      <c r="A216" s="113" t="s">
        <v>194</v>
      </c>
      <c r="B216" s="72">
        <v>624.05499999999995</v>
      </c>
      <c r="C216" s="89">
        <v>910.43399999999997</v>
      </c>
      <c r="D216" s="89">
        <v>1266.9000000000001</v>
      </c>
      <c r="E216" s="89">
        <v>1864.1</v>
      </c>
      <c r="F216" s="89">
        <v>2310.6999999999998</v>
      </c>
      <c r="G216" s="89">
        <v>2869.1</v>
      </c>
      <c r="H216" s="89">
        <v>3433.5</v>
      </c>
      <c r="I216" s="89">
        <v>4485.3999999999996</v>
      </c>
      <c r="J216" s="89">
        <v>6145</v>
      </c>
      <c r="K216" s="89">
        <v>8760.7999999999993</v>
      </c>
      <c r="L216" s="89">
        <v>10840.2</v>
      </c>
      <c r="M216" s="89">
        <v>13596.7</v>
      </c>
      <c r="N216" s="89">
        <v>17061.3</v>
      </c>
      <c r="O216" s="89">
        <v>21295.7</v>
      </c>
      <c r="P216" s="89">
        <v>26219.5</v>
      </c>
      <c r="Q216" s="89">
        <v>31730.5</v>
      </c>
      <c r="R216" s="89">
        <v>36493.300000000003</v>
      </c>
      <c r="S216" s="89">
        <v>41042.800000000003</v>
      </c>
      <c r="T216" s="73">
        <v>49681</v>
      </c>
    </row>
    <row r="217" spans="1:20" x14ac:dyDescent="0.25">
      <c r="A217" s="113" t="s">
        <v>195</v>
      </c>
      <c r="B217" s="72">
        <v>593.42700000000002</v>
      </c>
      <c r="C217" s="89" t="s">
        <v>125</v>
      </c>
      <c r="D217" s="89">
        <v>1150.8</v>
      </c>
      <c r="E217" s="89">
        <v>1702.7</v>
      </c>
      <c r="F217" s="89">
        <v>2202.3000000000002</v>
      </c>
      <c r="G217" s="89">
        <v>2769.7</v>
      </c>
      <c r="H217" s="89">
        <v>3274</v>
      </c>
      <c r="I217" s="89">
        <v>4184.8999999999996</v>
      </c>
      <c r="J217" s="89">
        <v>5483.3</v>
      </c>
      <c r="K217" s="89">
        <v>7765.1</v>
      </c>
      <c r="L217" s="89">
        <v>10040.299999999999</v>
      </c>
      <c r="M217" s="89">
        <v>12500.8</v>
      </c>
      <c r="N217" s="89">
        <v>15348.2</v>
      </c>
      <c r="O217" s="89">
        <v>19161.3</v>
      </c>
      <c r="P217" s="89">
        <v>23637</v>
      </c>
      <c r="Q217" s="89">
        <v>28596.9</v>
      </c>
      <c r="R217" s="89">
        <v>32808.300000000003</v>
      </c>
      <c r="S217" s="89">
        <v>36291.599999999999</v>
      </c>
      <c r="T217" s="73">
        <v>44031.4</v>
      </c>
    </row>
    <row r="218" spans="1:20" x14ac:dyDescent="0.25">
      <c r="A218" s="109" t="s">
        <v>196</v>
      </c>
      <c r="B218" s="89">
        <v>30.628</v>
      </c>
      <c r="C218" s="89" t="s">
        <v>125</v>
      </c>
      <c r="D218" s="89">
        <v>116.1</v>
      </c>
      <c r="E218" s="89">
        <v>161.4</v>
      </c>
      <c r="F218" s="89">
        <v>108.4</v>
      </c>
      <c r="G218" s="89">
        <v>99.4</v>
      </c>
      <c r="H218" s="89">
        <v>159.5</v>
      </c>
      <c r="I218" s="89">
        <v>300.5</v>
      </c>
      <c r="J218" s="89">
        <v>661.7</v>
      </c>
      <c r="K218" s="89">
        <v>995.7</v>
      </c>
      <c r="L218" s="89">
        <v>799.9</v>
      </c>
      <c r="M218" s="89">
        <v>1095.9000000000001</v>
      </c>
      <c r="N218" s="89">
        <v>1713.1</v>
      </c>
      <c r="O218" s="89">
        <v>2134.4</v>
      </c>
      <c r="P218" s="89">
        <v>2582.5</v>
      </c>
      <c r="Q218" s="89">
        <v>3133.6</v>
      </c>
      <c r="R218" s="89">
        <v>3685</v>
      </c>
      <c r="S218" s="89">
        <v>4751.2</v>
      </c>
      <c r="T218" s="73">
        <v>5649.6</v>
      </c>
    </row>
    <row r="219" spans="1:20" x14ac:dyDescent="0.25">
      <c r="A219" s="113" t="s">
        <v>197</v>
      </c>
      <c r="B219" s="73" t="s">
        <v>125</v>
      </c>
      <c r="C219" s="73" t="s">
        <v>125</v>
      </c>
      <c r="D219" s="73" t="s">
        <v>125</v>
      </c>
      <c r="E219" s="73" t="s">
        <v>125</v>
      </c>
      <c r="F219" s="73" t="s">
        <v>125</v>
      </c>
      <c r="G219" s="73" t="s">
        <v>125</v>
      </c>
      <c r="H219" s="89" t="s">
        <v>125</v>
      </c>
      <c r="I219" s="89" t="s">
        <v>125</v>
      </c>
      <c r="J219" s="89" t="s">
        <v>125</v>
      </c>
      <c r="K219" s="89" t="s">
        <v>125</v>
      </c>
      <c r="L219" s="89" t="s">
        <v>125</v>
      </c>
      <c r="M219" s="89" t="s">
        <v>125</v>
      </c>
      <c r="N219" s="89" t="s">
        <v>125</v>
      </c>
      <c r="O219" s="89" t="s">
        <v>125</v>
      </c>
      <c r="P219" s="89" t="s">
        <v>175</v>
      </c>
      <c r="Q219" s="89" t="s">
        <v>175</v>
      </c>
      <c r="R219" s="89" t="s">
        <v>175</v>
      </c>
      <c r="S219" s="89" t="s">
        <v>175</v>
      </c>
      <c r="T219" s="73" t="s">
        <v>125</v>
      </c>
    </row>
    <row r="220" spans="1:20" x14ac:dyDescent="0.25">
      <c r="A220" s="113" t="s">
        <v>49</v>
      </c>
      <c r="B220" s="73" t="s">
        <v>125</v>
      </c>
      <c r="C220" s="73" t="s">
        <v>125</v>
      </c>
      <c r="D220" s="73" t="s">
        <v>125</v>
      </c>
      <c r="E220" s="73" t="s">
        <v>125</v>
      </c>
      <c r="F220" s="73" t="s">
        <v>125</v>
      </c>
      <c r="G220" s="73" t="s">
        <v>125</v>
      </c>
      <c r="H220" s="89" t="s">
        <v>125</v>
      </c>
      <c r="I220" s="89" t="s">
        <v>125</v>
      </c>
      <c r="J220" s="89" t="s">
        <v>125</v>
      </c>
      <c r="K220" s="89" t="s">
        <v>125</v>
      </c>
      <c r="L220" s="89" t="s">
        <v>125</v>
      </c>
      <c r="M220" s="89" t="s">
        <v>125</v>
      </c>
      <c r="N220" s="89" t="s">
        <v>125</v>
      </c>
      <c r="O220" s="89" t="s">
        <v>125</v>
      </c>
      <c r="P220" s="89" t="s">
        <v>175</v>
      </c>
      <c r="Q220" s="89" t="s">
        <v>175</v>
      </c>
      <c r="R220" s="89" t="s">
        <v>175</v>
      </c>
      <c r="S220" s="89" t="s">
        <v>175</v>
      </c>
      <c r="T220" s="73" t="s">
        <v>125</v>
      </c>
    </row>
    <row r="221" spans="1:20" x14ac:dyDescent="0.25">
      <c r="A221" s="113" t="s">
        <v>50</v>
      </c>
      <c r="B221" s="73" t="s">
        <v>125</v>
      </c>
      <c r="C221" s="73" t="s">
        <v>125</v>
      </c>
      <c r="D221" s="73" t="s">
        <v>125</v>
      </c>
      <c r="E221" s="73" t="s">
        <v>125</v>
      </c>
      <c r="F221" s="73" t="s">
        <v>125</v>
      </c>
      <c r="G221" s="73" t="s">
        <v>125</v>
      </c>
      <c r="H221" s="89" t="s">
        <v>125</v>
      </c>
      <c r="I221" s="89" t="s">
        <v>125</v>
      </c>
      <c r="J221" s="89" t="s">
        <v>125</v>
      </c>
      <c r="K221" s="89" t="s">
        <v>125</v>
      </c>
      <c r="L221" s="89" t="s">
        <v>125</v>
      </c>
      <c r="M221" s="89" t="s">
        <v>125</v>
      </c>
      <c r="N221" s="89" t="s">
        <v>125</v>
      </c>
      <c r="O221" s="89" t="s">
        <v>125</v>
      </c>
      <c r="P221" s="89" t="s">
        <v>175</v>
      </c>
      <c r="Q221" s="89" t="s">
        <v>175</v>
      </c>
      <c r="R221" s="89" t="s">
        <v>175</v>
      </c>
      <c r="S221" s="89" t="s">
        <v>175</v>
      </c>
      <c r="T221" s="73" t="s">
        <v>125</v>
      </c>
    </row>
    <row r="222" spans="1:20" x14ac:dyDescent="0.25">
      <c r="A222" s="113" t="s">
        <v>51</v>
      </c>
      <c r="B222" s="72">
        <v>659.72699999999998</v>
      </c>
      <c r="C222" s="89">
        <v>942.37900000000002</v>
      </c>
      <c r="D222" s="89">
        <v>1255.3</v>
      </c>
      <c r="E222" s="89">
        <v>1932.8</v>
      </c>
      <c r="F222" s="89">
        <v>2437.1999999999998</v>
      </c>
      <c r="G222" s="89">
        <v>2866.4</v>
      </c>
      <c r="H222" s="89">
        <v>3420.2</v>
      </c>
      <c r="I222" s="89">
        <v>4388.3999999999996</v>
      </c>
      <c r="J222" s="89">
        <v>5823.8</v>
      </c>
      <c r="K222" s="89">
        <v>8197.1</v>
      </c>
      <c r="L222" s="89">
        <v>10763.9</v>
      </c>
      <c r="M222" s="89">
        <v>13386.9</v>
      </c>
      <c r="N222" s="89">
        <v>16726</v>
      </c>
      <c r="O222" s="89">
        <v>20882</v>
      </c>
      <c r="P222" s="89">
        <v>25825.9</v>
      </c>
      <c r="Q222" s="89">
        <v>29809</v>
      </c>
      <c r="R222" s="89">
        <v>36257.300000000003</v>
      </c>
      <c r="S222" s="89">
        <v>40911.300000000003</v>
      </c>
      <c r="T222" s="73">
        <v>49343.7</v>
      </c>
    </row>
    <row r="223" spans="1:20" x14ac:dyDescent="0.25">
      <c r="A223" s="113" t="s">
        <v>198</v>
      </c>
      <c r="B223" s="72">
        <v>659.72699999999998</v>
      </c>
      <c r="C223" s="89">
        <v>942.37900000000002</v>
      </c>
      <c r="D223" s="89">
        <v>1255.3</v>
      </c>
      <c r="E223" s="89">
        <v>1932.8</v>
      </c>
      <c r="F223" s="89">
        <v>2437.1999999999998</v>
      </c>
      <c r="G223" s="89">
        <v>2866.4</v>
      </c>
      <c r="H223" s="89">
        <v>3420.2</v>
      </c>
      <c r="I223" s="89">
        <v>4388.3999999999996</v>
      </c>
      <c r="J223" s="89">
        <v>5823.8</v>
      </c>
      <c r="K223" s="89">
        <v>8197.1</v>
      </c>
      <c r="L223" s="89">
        <v>10763.9</v>
      </c>
      <c r="M223" s="89">
        <v>13386.9</v>
      </c>
      <c r="N223" s="89">
        <v>16726</v>
      </c>
      <c r="O223" s="89">
        <v>20882</v>
      </c>
      <c r="P223" s="89">
        <v>25825.9</v>
      </c>
      <c r="Q223" s="89">
        <v>29809</v>
      </c>
      <c r="R223" s="89">
        <v>36257.300000000003</v>
      </c>
      <c r="S223" s="89">
        <v>40911.300000000003</v>
      </c>
      <c r="T223" s="73">
        <v>49343.7</v>
      </c>
    </row>
    <row r="224" spans="1:20" x14ac:dyDescent="0.25">
      <c r="A224" s="113" t="s">
        <v>199</v>
      </c>
      <c r="B224" s="88"/>
      <c r="C224" s="73" t="s">
        <v>125</v>
      </c>
      <c r="D224" s="73" t="s">
        <v>125</v>
      </c>
      <c r="E224" s="73" t="s">
        <v>125</v>
      </c>
      <c r="F224" s="73" t="s">
        <v>125</v>
      </c>
      <c r="G224" s="73" t="s">
        <v>125</v>
      </c>
      <c r="H224" s="89" t="s">
        <v>125</v>
      </c>
      <c r="I224" s="89" t="s">
        <v>125</v>
      </c>
      <c r="J224" s="89" t="s">
        <v>125</v>
      </c>
      <c r="K224" s="89" t="s">
        <v>125</v>
      </c>
      <c r="L224" s="89" t="s">
        <v>125</v>
      </c>
      <c r="M224" s="89" t="s">
        <v>125</v>
      </c>
      <c r="N224" s="89" t="s">
        <v>125</v>
      </c>
      <c r="O224" s="89" t="s">
        <v>125</v>
      </c>
      <c r="P224" s="89" t="s">
        <v>175</v>
      </c>
      <c r="Q224" s="89" t="s">
        <v>175</v>
      </c>
      <c r="R224" s="89" t="s">
        <v>175</v>
      </c>
      <c r="S224" s="89" t="s">
        <v>175</v>
      </c>
      <c r="T224" s="89" t="s">
        <v>175</v>
      </c>
    </row>
    <row r="225" spans="1:20" x14ac:dyDescent="0.25">
      <c r="A225" s="113" t="s">
        <v>52</v>
      </c>
      <c r="B225" s="88"/>
      <c r="C225" s="73" t="s">
        <v>125</v>
      </c>
      <c r="D225" s="73" t="s">
        <v>125</v>
      </c>
      <c r="E225" s="73" t="s">
        <v>125</v>
      </c>
      <c r="F225" s="73" t="s">
        <v>125</v>
      </c>
      <c r="G225" s="73" t="s">
        <v>125</v>
      </c>
      <c r="H225" s="89" t="s">
        <v>125</v>
      </c>
      <c r="I225" s="89" t="s">
        <v>125</v>
      </c>
      <c r="J225" s="89" t="s">
        <v>125</v>
      </c>
      <c r="K225" s="89" t="s">
        <v>125</v>
      </c>
      <c r="L225" s="89" t="s">
        <v>125</v>
      </c>
      <c r="M225" s="89" t="s">
        <v>125</v>
      </c>
      <c r="N225" s="89" t="s">
        <v>125</v>
      </c>
      <c r="O225" s="89" t="s">
        <v>125</v>
      </c>
      <c r="P225" s="89" t="s">
        <v>175</v>
      </c>
      <c r="Q225" s="89" t="s">
        <v>175</v>
      </c>
      <c r="R225" s="89" t="s">
        <v>175</v>
      </c>
      <c r="S225" s="89" t="s">
        <v>175</v>
      </c>
      <c r="T225" s="89" t="s">
        <v>175</v>
      </c>
    </row>
    <row r="226" spans="1:20" x14ac:dyDescent="0.25">
      <c r="A226" s="113" t="s">
        <v>53</v>
      </c>
      <c r="B226" s="72">
        <v>-35.672000000000025</v>
      </c>
      <c r="C226" s="72">
        <v>-31.94500000000005</v>
      </c>
      <c r="D226" s="72">
        <v>11.600000000000136</v>
      </c>
      <c r="E226" s="72">
        <v>-68.700000000000045</v>
      </c>
      <c r="F226" s="72">
        <v>-126.5</v>
      </c>
      <c r="G226" s="72">
        <v>2.6999999999998181</v>
      </c>
      <c r="H226" s="72">
        <v>13.300000000000182</v>
      </c>
      <c r="I226" s="72">
        <v>97</v>
      </c>
      <c r="J226" s="72">
        <v>321.19999999999982</v>
      </c>
      <c r="K226" s="72">
        <v>563.69999999999891</v>
      </c>
      <c r="L226" s="72">
        <v>76.300000000001091</v>
      </c>
      <c r="M226" s="72">
        <v>209.80000000000109</v>
      </c>
      <c r="N226" s="72">
        <v>335.29999999999927</v>
      </c>
      <c r="O226" s="72">
        <v>413.70000000000073</v>
      </c>
      <c r="P226" s="72">
        <v>393.59999999999854</v>
      </c>
      <c r="Q226" s="72">
        <v>1921.5</v>
      </c>
      <c r="R226" s="72">
        <v>236</v>
      </c>
      <c r="S226" s="72">
        <v>131.5</v>
      </c>
      <c r="T226" s="72">
        <v>337.30000000000291</v>
      </c>
    </row>
    <row r="227" spans="1:20" x14ac:dyDescent="0.25">
      <c r="A227" s="113" t="s">
        <v>149</v>
      </c>
      <c r="B227" s="88"/>
      <c r="C227" s="73" t="s">
        <v>125</v>
      </c>
      <c r="D227" s="73" t="s">
        <v>125</v>
      </c>
      <c r="E227" s="73" t="s">
        <v>125</v>
      </c>
      <c r="F227" s="73" t="s">
        <v>125</v>
      </c>
      <c r="G227" s="73" t="s">
        <v>125</v>
      </c>
      <c r="H227" s="89" t="s">
        <v>125</v>
      </c>
      <c r="I227" s="89" t="s">
        <v>125</v>
      </c>
      <c r="J227" s="89" t="s">
        <v>125</v>
      </c>
      <c r="K227" s="89" t="s">
        <v>125</v>
      </c>
      <c r="L227" s="89" t="s">
        <v>125</v>
      </c>
      <c r="M227" s="89" t="s">
        <v>125</v>
      </c>
      <c r="N227" s="89" t="s">
        <v>125</v>
      </c>
      <c r="O227" s="89" t="s">
        <v>125</v>
      </c>
      <c r="P227" s="89" t="s">
        <v>175</v>
      </c>
      <c r="Q227" s="89" t="s">
        <v>175</v>
      </c>
      <c r="R227" s="89" t="s">
        <v>175</v>
      </c>
      <c r="S227" s="89" t="s">
        <v>175</v>
      </c>
      <c r="T227" s="89" t="s">
        <v>175</v>
      </c>
    </row>
    <row r="228" spans="1:20" x14ac:dyDescent="0.25">
      <c r="A228" s="113" t="s">
        <v>200</v>
      </c>
      <c r="B228" s="72">
        <v>-35.672000000000025</v>
      </c>
      <c r="C228" s="72">
        <v>-31.94500000000005</v>
      </c>
      <c r="D228" s="72">
        <v>11.600000000000136</v>
      </c>
      <c r="E228" s="72">
        <v>-68.700000000000045</v>
      </c>
      <c r="F228" s="72">
        <v>-126.5</v>
      </c>
      <c r="G228" s="72">
        <v>2.6999999999998181</v>
      </c>
      <c r="H228" s="72">
        <v>13.300000000000182</v>
      </c>
      <c r="I228" s="72">
        <v>97</v>
      </c>
      <c r="J228" s="72">
        <v>321.19999999999982</v>
      </c>
      <c r="K228" s="72">
        <v>563.69999999999891</v>
      </c>
      <c r="L228" s="72">
        <v>76.300000000001091</v>
      </c>
      <c r="M228" s="72">
        <v>209.80000000000109</v>
      </c>
      <c r="N228" s="72">
        <v>335.29999999999927</v>
      </c>
      <c r="O228" s="72">
        <v>413.70000000000073</v>
      </c>
      <c r="P228" s="72">
        <v>393.59999999999854</v>
      </c>
      <c r="Q228" s="72">
        <v>1921.5</v>
      </c>
      <c r="R228" s="72">
        <v>236</v>
      </c>
      <c r="S228" s="72">
        <v>131.5</v>
      </c>
      <c r="T228" s="72">
        <v>337.30000000000291</v>
      </c>
    </row>
    <row r="229" spans="1:20" x14ac:dyDescent="0.25">
      <c r="A229" s="113" t="s">
        <v>55</v>
      </c>
      <c r="B229" s="88"/>
      <c r="C229" s="73"/>
      <c r="D229" s="73"/>
      <c r="E229" s="73"/>
      <c r="F229" s="73"/>
      <c r="G229" s="73"/>
      <c r="H229" s="73"/>
      <c r="I229" s="73"/>
      <c r="J229" s="73"/>
      <c r="K229" s="73"/>
      <c r="L229" s="73"/>
      <c r="M229" s="73"/>
      <c r="N229" s="73"/>
      <c r="O229" s="73"/>
      <c r="P229" s="73"/>
      <c r="Q229" s="73"/>
      <c r="R229" s="73"/>
      <c r="S229" s="73"/>
      <c r="T229" s="73"/>
    </row>
    <row r="230" spans="1:20" x14ac:dyDescent="0.25">
      <c r="A230" s="113" t="s">
        <v>201</v>
      </c>
      <c r="B230" s="72">
        <v>46.768999999999998</v>
      </c>
      <c r="C230" s="89">
        <v>24.994</v>
      </c>
      <c r="D230" s="73" t="s">
        <v>125</v>
      </c>
      <c r="E230" s="73" t="s">
        <v>125</v>
      </c>
      <c r="F230" s="73" t="s">
        <v>125</v>
      </c>
      <c r="G230" s="73" t="s">
        <v>125</v>
      </c>
      <c r="H230" s="89">
        <v>49.4</v>
      </c>
      <c r="I230" s="89">
        <v>49</v>
      </c>
      <c r="J230" s="89">
        <v>53.2</v>
      </c>
      <c r="K230" s="89">
        <v>53.1</v>
      </c>
      <c r="L230" s="89">
        <v>53.1</v>
      </c>
      <c r="M230" s="89">
        <v>53</v>
      </c>
      <c r="N230" s="89">
        <v>53</v>
      </c>
      <c r="O230" s="89" t="s">
        <v>125</v>
      </c>
      <c r="P230" s="89" t="s">
        <v>175</v>
      </c>
      <c r="Q230" s="89" t="s">
        <v>175</v>
      </c>
      <c r="R230" s="89" t="s">
        <v>175</v>
      </c>
      <c r="S230" s="89" t="s">
        <v>175</v>
      </c>
      <c r="T230" s="89" t="s">
        <v>175</v>
      </c>
    </row>
    <row r="231" spans="1:20" x14ac:dyDescent="0.25">
      <c r="A231" s="113" t="s">
        <v>202</v>
      </c>
      <c r="B231" s="72">
        <v>12.946999999999999</v>
      </c>
      <c r="C231" s="89">
        <v>17.663</v>
      </c>
      <c r="D231" s="73" t="s">
        <v>125</v>
      </c>
      <c r="E231" s="73" t="s">
        <v>125</v>
      </c>
      <c r="F231" s="73" t="s">
        <v>125</v>
      </c>
      <c r="G231" s="73" t="s">
        <v>125</v>
      </c>
      <c r="H231" s="89" t="s">
        <v>125</v>
      </c>
      <c r="I231" s="89" t="s">
        <v>125</v>
      </c>
      <c r="J231" s="89" t="s">
        <v>125</v>
      </c>
      <c r="K231" s="89" t="s">
        <v>125</v>
      </c>
      <c r="L231" s="89" t="s">
        <v>125</v>
      </c>
      <c r="M231" s="89" t="s">
        <v>125</v>
      </c>
      <c r="N231" s="89" t="s">
        <v>125</v>
      </c>
      <c r="O231" s="89" t="s">
        <v>125</v>
      </c>
      <c r="P231" s="89" t="s">
        <v>175</v>
      </c>
      <c r="Q231" s="89" t="s">
        <v>175</v>
      </c>
      <c r="R231" s="89" t="s">
        <v>175</v>
      </c>
      <c r="S231" s="89" t="s">
        <v>175</v>
      </c>
      <c r="T231" s="89" t="s">
        <v>175</v>
      </c>
    </row>
    <row r="232" spans="1:20" x14ac:dyDescent="0.25">
      <c r="A232" s="113" t="s">
        <v>203</v>
      </c>
      <c r="B232" s="88"/>
      <c r="C232" s="73" t="s">
        <v>125</v>
      </c>
      <c r="D232" s="73" t="s">
        <v>125</v>
      </c>
      <c r="E232" s="73" t="s">
        <v>125</v>
      </c>
      <c r="F232" s="73" t="s">
        <v>125</v>
      </c>
      <c r="G232" s="73" t="s">
        <v>125</v>
      </c>
      <c r="H232" s="89" t="s">
        <v>125</v>
      </c>
      <c r="I232" s="89" t="s">
        <v>125</v>
      </c>
      <c r="J232" s="89" t="s">
        <v>125</v>
      </c>
      <c r="K232" s="89" t="s">
        <v>125</v>
      </c>
      <c r="L232" s="89" t="s">
        <v>125</v>
      </c>
      <c r="M232" s="89" t="s">
        <v>125</v>
      </c>
      <c r="N232" s="89" t="s">
        <v>125</v>
      </c>
      <c r="O232" s="89" t="s">
        <v>125</v>
      </c>
      <c r="P232" s="89" t="s">
        <v>175</v>
      </c>
      <c r="Q232" s="89" t="s">
        <v>175</v>
      </c>
      <c r="R232" s="89" t="s">
        <v>175</v>
      </c>
      <c r="S232" s="89" t="s">
        <v>175</v>
      </c>
      <c r="T232" s="89" t="s">
        <v>175</v>
      </c>
    </row>
    <row r="233" spans="1:20" x14ac:dyDescent="0.25">
      <c r="A233" s="112"/>
      <c r="B233" s="73"/>
      <c r="C233" s="73"/>
      <c r="D233" s="73"/>
      <c r="E233" s="73"/>
      <c r="F233" s="73"/>
      <c r="G233" s="73"/>
      <c r="H233" s="73"/>
      <c r="I233" s="73"/>
      <c r="J233" s="73"/>
      <c r="K233" s="73"/>
      <c r="L233" s="73"/>
      <c r="M233" s="73"/>
      <c r="N233" s="73"/>
      <c r="O233" s="73"/>
      <c r="P233" s="73"/>
      <c r="Q233" s="88"/>
      <c r="R233" s="73"/>
      <c r="S233" s="73"/>
      <c r="T233" s="73"/>
    </row>
    <row r="234" spans="1:20" x14ac:dyDescent="0.25">
      <c r="A234" s="134" t="s">
        <v>757</v>
      </c>
      <c r="B234" s="103"/>
      <c r="C234" s="73"/>
      <c r="D234" s="73"/>
      <c r="E234" s="73"/>
      <c r="F234" s="73"/>
      <c r="G234" s="73"/>
      <c r="H234" s="73"/>
      <c r="I234" s="73"/>
      <c r="J234" s="73"/>
      <c r="K234" s="73"/>
      <c r="L234" s="73"/>
      <c r="M234" s="73"/>
      <c r="N234" s="73"/>
      <c r="O234" s="73"/>
      <c r="P234" s="73"/>
      <c r="Q234" s="88"/>
      <c r="R234" s="103"/>
      <c r="S234" s="103"/>
      <c r="T234" s="103"/>
    </row>
    <row r="235" spans="1:20" x14ac:dyDescent="0.25">
      <c r="A235" s="115" t="s">
        <v>47</v>
      </c>
      <c r="B235" s="72">
        <v>29.316800000000001</v>
      </c>
      <c r="C235" s="72">
        <v>27.965450000000001</v>
      </c>
      <c r="D235" s="72">
        <v>25.722449999999998</v>
      </c>
      <c r="E235" s="72">
        <v>25.020689999999998</v>
      </c>
      <c r="F235" s="72">
        <v>23.473179999999999</v>
      </c>
      <c r="G235" s="72">
        <v>23.400210000000001</v>
      </c>
      <c r="H235" s="72">
        <v>21.562609999999999</v>
      </c>
      <c r="I235" s="72">
        <v>21.232759999999999</v>
      </c>
      <c r="J235" s="72">
        <v>21.79851</v>
      </c>
      <c r="K235" s="72">
        <v>22.481000000000002</v>
      </c>
      <c r="L235" s="72">
        <v>21.95457</v>
      </c>
      <c r="M235" s="72">
        <v>21.793669999999999</v>
      </c>
      <c r="N235" s="72">
        <v>21.661239999999999</v>
      </c>
      <c r="O235" s="72">
        <v>21.745989999999999</v>
      </c>
      <c r="P235" s="72">
        <v>21.693831224660588</v>
      </c>
      <c r="Q235" s="72">
        <v>21.756102365762018</v>
      </c>
      <c r="R235" s="72">
        <v>21.240706848802795</v>
      </c>
      <c r="S235" s="72">
        <v>20.52208075846292</v>
      </c>
      <c r="T235" s="72">
        <v>19.556127452205519</v>
      </c>
    </row>
    <row r="236" spans="1:20" x14ac:dyDescent="0.25">
      <c r="A236" s="112" t="s">
        <v>48</v>
      </c>
      <c r="B236" s="89">
        <v>27.877960000000002</v>
      </c>
      <c r="C236" s="72" t="s">
        <v>125</v>
      </c>
      <c r="D236" s="72">
        <v>23.365220000000001</v>
      </c>
      <c r="E236" s="72">
        <v>22.854310000000002</v>
      </c>
      <c r="F236" s="72">
        <v>22.37201</v>
      </c>
      <c r="G236" s="72">
        <v>22.589510000000001</v>
      </c>
      <c r="H236" s="72">
        <v>20.560939999999999</v>
      </c>
      <c r="I236" s="72">
        <v>19.810269999999999</v>
      </c>
      <c r="J236" s="72">
        <v>19.451219999999999</v>
      </c>
      <c r="K236" s="72">
        <v>19.925940000000001</v>
      </c>
      <c r="L236" s="72">
        <v>20.334540000000001</v>
      </c>
      <c r="M236" s="72">
        <v>20.037089999999999</v>
      </c>
      <c r="N236" s="72">
        <v>19.486260000000001</v>
      </c>
      <c r="O236" s="72">
        <v>19.566459999999999</v>
      </c>
      <c r="P236" s="72">
        <v>19.557088756738391</v>
      </c>
      <c r="Q236" s="72">
        <v>19.607541127415576</v>
      </c>
      <c r="R236" s="72">
        <v>19.095874653911174</v>
      </c>
      <c r="S236" s="72">
        <v>18.146401952445565</v>
      </c>
      <c r="T236" s="72">
        <v>17.332253181277391</v>
      </c>
    </row>
    <row r="237" spans="1:20" x14ac:dyDescent="0.25">
      <c r="A237" s="115" t="s">
        <v>51</v>
      </c>
      <c r="B237" s="72">
        <v>30.992599999999999</v>
      </c>
      <c r="C237" s="72">
        <v>28.9467</v>
      </c>
      <c r="D237" s="72">
        <v>25.486930000000001</v>
      </c>
      <c r="E237" s="72">
        <v>25.942810000000001</v>
      </c>
      <c r="F237" s="72">
        <v>24.758230000000001</v>
      </c>
      <c r="G237" s="72">
        <v>23.37819</v>
      </c>
      <c r="H237" s="72">
        <v>21.47908</v>
      </c>
      <c r="I237" s="72">
        <v>20.773589999999999</v>
      </c>
      <c r="J237" s="72">
        <v>20.659099999999999</v>
      </c>
      <c r="K237" s="72">
        <v>21.034490000000002</v>
      </c>
      <c r="L237" s="72">
        <v>21.800039999999999</v>
      </c>
      <c r="M237" s="72">
        <v>21.45739</v>
      </c>
      <c r="N237" s="72">
        <v>21.23554</v>
      </c>
      <c r="O237" s="72">
        <v>21.323550000000001</v>
      </c>
      <c r="P237" s="72">
        <v>21.368169332937768</v>
      </c>
      <c r="Q237" s="72">
        <v>20.438620740959017</v>
      </c>
      <c r="R237" s="72">
        <v>21.103344461287346</v>
      </c>
      <c r="S237" s="72">
        <v>20.456328577331568</v>
      </c>
      <c r="T237" s="72">
        <v>19.423354726422442</v>
      </c>
    </row>
    <row r="238" spans="1:20" x14ac:dyDescent="0.25">
      <c r="A238" s="115" t="s">
        <v>54</v>
      </c>
      <c r="B238" s="72">
        <v>-1.6758</v>
      </c>
      <c r="C238" s="72">
        <v>-0.98124</v>
      </c>
      <c r="D238" s="72">
        <v>0.23552000000000001</v>
      </c>
      <c r="E238" s="72">
        <v>-0.92212000000000005</v>
      </c>
      <c r="F238" s="72">
        <v>-1.28505</v>
      </c>
      <c r="G238" s="72">
        <v>2.2020000000000001E-2</v>
      </c>
      <c r="H238" s="72">
        <v>8.3519999999999997E-2</v>
      </c>
      <c r="I238" s="72">
        <v>0.45917000000000002</v>
      </c>
      <c r="J238" s="72">
        <v>1.13941</v>
      </c>
      <c r="K238" s="72">
        <v>1.4464999999999999</v>
      </c>
      <c r="L238" s="72">
        <v>0.15453</v>
      </c>
      <c r="M238" s="72">
        <v>0.33628000000000002</v>
      </c>
      <c r="N238" s="72">
        <v>0.42570000000000002</v>
      </c>
      <c r="O238" s="72">
        <v>0.42244999999999999</v>
      </c>
      <c r="P238" s="72">
        <v>0.32566189172281601</v>
      </c>
      <c r="Q238" s="72">
        <v>1.3174816248030039</v>
      </c>
      <c r="R238" s="72">
        <v>0.13736238751544691</v>
      </c>
      <c r="S238" s="72">
        <v>6.5752181131352477E-2</v>
      </c>
      <c r="T238" s="72">
        <v>0.13277272578307561</v>
      </c>
    </row>
    <row r="239" spans="1:20" x14ac:dyDescent="0.25">
      <c r="A239" s="112"/>
      <c r="B239" s="73"/>
      <c r="C239" s="88"/>
      <c r="D239" s="88"/>
      <c r="E239" s="88"/>
      <c r="F239" s="88"/>
      <c r="G239" s="88"/>
      <c r="H239" s="88"/>
      <c r="I239" s="88"/>
      <c r="J239" s="88"/>
      <c r="K239" s="88"/>
      <c r="L239" s="88"/>
      <c r="M239" s="88"/>
      <c r="N239" s="88"/>
      <c r="O239" s="88"/>
      <c r="P239" s="88"/>
      <c r="Q239" s="88"/>
      <c r="R239" s="73"/>
      <c r="S239" s="73"/>
      <c r="T239" s="73"/>
    </row>
    <row r="240" spans="1:20" x14ac:dyDescent="0.25">
      <c r="A240" s="119" t="s">
        <v>601</v>
      </c>
      <c r="B240" s="106"/>
      <c r="C240" s="88"/>
      <c r="D240" s="88"/>
      <c r="E240" s="88"/>
      <c r="F240" s="88"/>
      <c r="G240" s="88"/>
      <c r="H240" s="88"/>
      <c r="I240" s="88"/>
      <c r="J240" s="88"/>
      <c r="K240" s="88"/>
      <c r="L240" s="88"/>
      <c r="M240" s="88"/>
      <c r="N240" s="88"/>
      <c r="O240" s="88"/>
      <c r="P240" s="88"/>
      <c r="Q240" s="88"/>
      <c r="R240" s="73"/>
      <c r="S240" s="73"/>
      <c r="T240" s="73"/>
    </row>
    <row r="241" spans="1:20" x14ac:dyDescent="0.25">
      <c r="A241" s="112" t="s">
        <v>67</v>
      </c>
      <c r="B241" s="73" t="s">
        <v>125</v>
      </c>
      <c r="C241" s="73" t="s">
        <v>125</v>
      </c>
      <c r="D241" s="73" t="s">
        <v>125</v>
      </c>
      <c r="E241" s="73" t="s">
        <v>125</v>
      </c>
      <c r="F241" s="73" t="s">
        <v>125</v>
      </c>
      <c r="G241" s="73" t="s">
        <v>125</v>
      </c>
      <c r="H241" s="73" t="s">
        <v>125</v>
      </c>
      <c r="I241" s="73" t="s">
        <v>125</v>
      </c>
      <c r="J241" s="73" t="s">
        <v>125</v>
      </c>
      <c r="K241" s="73" t="s">
        <v>125</v>
      </c>
      <c r="L241" s="73" t="s">
        <v>125</v>
      </c>
      <c r="M241" s="72">
        <v>13386.9</v>
      </c>
      <c r="N241" s="72">
        <v>16726</v>
      </c>
      <c r="O241" s="72">
        <v>20882</v>
      </c>
      <c r="P241" s="72">
        <v>25825.9</v>
      </c>
      <c r="Q241" s="72">
        <v>31425.4</v>
      </c>
      <c r="R241" s="89">
        <v>36257.300000000003</v>
      </c>
      <c r="S241" s="89">
        <v>40911.300000000003</v>
      </c>
      <c r="T241" s="73">
        <v>49343.7</v>
      </c>
    </row>
    <row r="242" spans="1:20" x14ac:dyDescent="0.25">
      <c r="A242" s="112" t="s">
        <v>451</v>
      </c>
      <c r="B242" s="73" t="s">
        <v>125</v>
      </c>
      <c r="C242" s="73" t="s">
        <v>125</v>
      </c>
      <c r="D242" s="73" t="s">
        <v>125</v>
      </c>
      <c r="E242" s="73" t="s">
        <v>125</v>
      </c>
      <c r="F242" s="73" t="s">
        <v>125</v>
      </c>
      <c r="G242" s="73" t="s">
        <v>125</v>
      </c>
      <c r="H242" s="73" t="s">
        <v>125</v>
      </c>
      <c r="I242" s="73" t="s">
        <v>125</v>
      </c>
      <c r="J242" s="73" t="s">
        <v>125</v>
      </c>
      <c r="K242" s="73" t="s">
        <v>125</v>
      </c>
      <c r="L242" s="73" t="s">
        <v>125</v>
      </c>
      <c r="M242" s="72">
        <v>490.1</v>
      </c>
      <c r="N242" s="72">
        <v>629.6</v>
      </c>
      <c r="O242" s="72">
        <v>852.8</v>
      </c>
      <c r="P242" s="72">
        <v>1149.8</v>
      </c>
      <c r="Q242" s="72">
        <v>1414.2</v>
      </c>
      <c r="R242" s="89">
        <v>1605.9</v>
      </c>
      <c r="S242" s="89">
        <v>1822.6</v>
      </c>
      <c r="T242" s="73">
        <v>2429.6999999999998</v>
      </c>
    </row>
    <row r="243" spans="1:20" x14ac:dyDescent="0.25">
      <c r="A243" s="112" t="s">
        <v>452</v>
      </c>
      <c r="B243" s="73" t="s">
        <v>125</v>
      </c>
      <c r="C243" s="73" t="s">
        <v>125</v>
      </c>
      <c r="D243" s="73" t="s">
        <v>125</v>
      </c>
      <c r="E243" s="73" t="s">
        <v>125</v>
      </c>
      <c r="F243" s="73" t="s">
        <v>125</v>
      </c>
      <c r="G243" s="73" t="s">
        <v>125</v>
      </c>
      <c r="H243" s="73" t="s">
        <v>125</v>
      </c>
      <c r="I243" s="73" t="s">
        <v>125</v>
      </c>
      <c r="J243" s="73" t="s">
        <v>125</v>
      </c>
      <c r="K243" s="73" t="s">
        <v>125</v>
      </c>
      <c r="L243" s="73" t="s">
        <v>125</v>
      </c>
      <c r="M243" s="73" t="s">
        <v>125</v>
      </c>
      <c r="N243" s="73" t="s">
        <v>125</v>
      </c>
      <c r="O243" s="73" t="s">
        <v>125</v>
      </c>
      <c r="P243" s="73" t="s">
        <v>175</v>
      </c>
      <c r="Q243" s="73" t="s">
        <v>175</v>
      </c>
      <c r="R243" s="73" t="s">
        <v>175</v>
      </c>
      <c r="S243" s="73" t="s">
        <v>175</v>
      </c>
      <c r="T243" s="73" t="s">
        <v>175</v>
      </c>
    </row>
    <row r="244" spans="1:20" x14ac:dyDescent="0.25">
      <c r="A244" s="112" t="s">
        <v>459</v>
      </c>
      <c r="B244" s="73" t="s">
        <v>125</v>
      </c>
      <c r="C244" s="73" t="s">
        <v>125</v>
      </c>
      <c r="D244" s="73" t="s">
        <v>125</v>
      </c>
      <c r="E244" s="73" t="s">
        <v>125</v>
      </c>
      <c r="F244" s="73" t="s">
        <v>125</v>
      </c>
      <c r="G244" s="73" t="s">
        <v>125</v>
      </c>
      <c r="H244" s="73" t="s">
        <v>125</v>
      </c>
      <c r="I244" s="73" t="s">
        <v>125</v>
      </c>
      <c r="J244" s="73" t="s">
        <v>125</v>
      </c>
      <c r="K244" s="73" t="s">
        <v>125</v>
      </c>
      <c r="L244" s="73" t="s">
        <v>125</v>
      </c>
      <c r="M244" s="72">
        <v>4464.1000000000004</v>
      </c>
      <c r="N244" s="72">
        <v>5582.9</v>
      </c>
      <c r="O244" s="72">
        <v>7130.4</v>
      </c>
      <c r="P244" s="72">
        <v>8803.2000000000007</v>
      </c>
      <c r="Q244" s="72">
        <v>10673.5</v>
      </c>
      <c r="R244" s="89">
        <v>12162.2</v>
      </c>
      <c r="S244" s="89">
        <v>13831.7</v>
      </c>
      <c r="T244" s="73">
        <v>15979.6</v>
      </c>
    </row>
    <row r="245" spans="1:20" x14ac:dyDescent="0.25">
      <c r="A245" s="112" t="s">
        <v>457</v>
      </c>
      <c r="B245" s="73" t="s">
        <v>125</v>
      </c>
      <c r="C245" s="73" t="s">
        <v>125</v>
      </c>
      <c r="D245" s="73" t="s">
        <v>125</v>
      </c>
      <c r="E245" s="73" t="s">
        <v>125</v>
      </c>
      <c r="F245" s="73" t="s">
        <v>125</v>
      </c>
      <c r="G245" s="73" t="s">
        <v>125</v>
      </c>
      <c r="H245" s="73" t="s">
        <v>125</v>
      </c>
      <c r="I245" s="73" t="s">
        <v>125</v>
      </c>
      <c r="J245" s="73" t="s">
        <v>125</v>
      </c>
      <c r="K245" s="73" t="s">
        <v>125</v>
      </c>
      <c r="L245" s="73" t="s">
        <v>125</v>
      </c>
      <c r="M245" s="72">
        <v>1716.5</v>
      </c>
      <c r="N245" s="72">
        <v>2226.6999999999998</v>
      </c>
      <c r="O245" s="72">
        <v>3024.9</v>
      </c>
      <c r="P245" s="72">
        <v>3709.9</v>
      </c>
      <c r="Q245" s="72">
        <v>4507.2</v>
      </c>
      <c r="R245" s="89">
        <v>5218.5</v>
      </c>
      <c r="S245" s="89">
        <v>5811.6</v>
      </c>
      <c r="T245" s="73">
        <v>7030</v>
      </c>
    </row>
    <row r="246" spans="1:20" x14ac:dyDescent="0.25">
      <c r="A246" s="112" t="s">
        <v>460</v>
      </c>
      <c r="B246" s="73" t="s">
        <v>125</v>
      </c>
      <c r="C246" s="73" t="s">
        <v>125</v>
      </c>
      <c r="D246" s="73" t="s">
        <v>125</v>
      </c>
      <c r="E246" s="73" t="s">
        <v>125</v>
      </c>
      <c r="F246" s="73" t="s">
        <v>125</v>
      </c>
      <c r="G246" s="73" t="s">
        <v>125</v>
      </c>
      <c r="H246" s="73" t="s">
        <v>125</v>
      </c>
      <c r="I246" s="73" t="s">
        <v>125</v>
      </c>
      <c r="J246" s="73" t="s">
        <v>125</v>
      </c>
      <c r="K246" s="73" t="s">
        <v>125</v>
      </c>
      <c r="L246" s="73" t="s">
        <v>125</v>
      </c>
      <c r="M246" s="72">
        <v>1370.7</v>
      </c>
      <c r="N246" s="72">
        <v>1450.6</v>
      </c>
      <c r="O246" s="72">
        <v>1704.1</v>
      </c>
      <c r="P246" s="72">
        <v>1717.7</v>
      </c>
      <c r="Q246" s="72">
        <v>1931.2</v>
      </c>
      <c r="R246" s="89">
        <v>2250.1999999999998</v>
      </c>
      <c r="S246" s="89">
        <v>2204.3000000000002</v>
      </c>
      <c r="T246" s="73">
        <v>2238.4</v>
      </c>
    </row>
    <row r="247" spans="1:20" x14ac:dyDescent="0.25">
      <c r="A247" s="112" t="s">
        <v>455</v>
      </c>
      <c r="B247" s="73" t="s">
        <v>125</v>
      </c>
      <c r="C247" s="73" t="s">
        <v>125</v>
      </c>
      <c r="D247" s="73" t="s">
        <v>125</v>
      </c>
      <c r="E247" s="73" t="s">
        <v>125</v>
      </c>
      <c r="F247" s="73" t="s">
        <v>125</v>
      </c>
      <c r="G247" s="73" t="s">
        <v>125</v>
      </c>
      <c r="H247" s="73" t="s">
        <v>125</v>
      </c>
      <c r="I247" s="73" t="s">
        <v>125</v>
      </c>
      <c r="J247" s="73" t="s">
        <v>125</v>
      </c>
      <c r="K247" s="73" t="s">
        <v>125</v>
      </c>
      <c r="L247" s="73" t="s">
        <v>125</v>
      </c>
      <c r="M247" s="73" t="s">
        <v>125</v>
      </c>
      <c r="N247" s="73" t="s">
        <v>125</v>
      </c>
      <c r="O247" s="73" t="s">
        <v>125</v>
      </c>
      <c r="P247" s="73" t="s">
        <v>175</v>
      </c>
      <c r="Q247" s="73" t="s">
        <v>175</v>
      </c>
      <c r="R247" s="73" t="s">
        <v>175</v>
      </c>
      <c r="S247" s="73" t="s">
        <v>175</v>
      </c>
      <c r="T247" s="73" t="s">
        <v>175</v>
      </c>
    </row>
    <row r="248" spans="1:20" x14ac:dyDescent="0.25">
      <c r="A248" s="112" t="s">
        <v>458</v>
      </c>
      <c r="B248" s="73" t="s">
        <v>125</v>
      </c>
      <c r="C248" s="73" t="s">
        <v>125</v>
      </c>
      <c r="D248" s="73" t="s">
        <v>125</v>
      </c>
      <c r="E248" s="73" t="s">
        <v>125</v>
      </c>
      <c r="F248" s="73" t="s">
        <v>125</v>
      </c>
      <c r="G248" s="73" t="s">
        <v>125</v>
      </c>
      <c r="H248" s="73" t="s">
        <v>125</v>
      </c>
      <c r="I248" s="73" t="s">
        <v>125</v>
      </c>
      <c r="J248" s="73" t="s">
        <v>125</v>
      </c>
      <c r="K248" s="73" t="s">
        <v>125</v>
      </c>
      <c r="L248" s="73" t="s">
        <v>125</v>
      </c>
      <c r="M248" s="72">
        <v>154.5</v>
      </c>
      <c r="N248" s="72">
        <v>185.3</v>
      </c>
      <c r="O248" s="72">
        <v>223.4</v>
      </c>
      <c r="P248" s="72">
        <v>287.39999999999998</v>
      </c>
      <c r="Q248" s="72">
        <v>361.5</v>
      </c>
      <c r="R248" s="72">
        <v>387.5</v>
      </c>
      <c r="S248" s="89">
        <v>460.6</v>
      </c>
      <c r="T248" s="73">
        <v>750.2</v>
      </c>
    </row>
    <row r="249" spans="1:20" x14ac:dyDescent="0.25">
      <c r="A249" s="112" t="s">
        <v>456</v>
      </c>
      <c r="B249" s="73" t="s">
        <v>125</v>
      </c>
      <c r="C249" s="73" t="s">
        <v>125</v>
      </c>
      <c r="D249" s="73" t="s">
        <v>125</v>
      </c>
      <c r="E249" s="73" t="s">
        <v>125</v>
      </c>
      <c r="F249" s="73" t="s">
        <v>125</v>
      </c>
      <c r="G249" s="73" t="s">
        <v>125</v>
      </c>
      <c r="H249" s="73" t="s">
        <v>125</v>
      </c>
      <c r="I249" s="73" t="s">
        <v>125</v>
      </c>
      <c r="J249" s="73" t="s">
        <v>125</v>
      </c>
      <c r="K249" s="73" t="s">
        <v>125</v>
      </c>
      <c r="L249" s="73" t="s">
        <v>125</v>
      </c>
      <c r="M249" s="73" t="s">
        <v>125</v>
      </c>
      <c r="N249" s="73" t="s">
        <v>125</v>
      </c>
      <c r="O249" s="73" t="s">
        <v>125</v>
      </c>
      <c r="P249" s="73" t="s">
        <v>175</v>
      </c>
      <c r="Q249" s="73" t="s">
        <v>175</v>
      </c>
      <c r="R249" s="73" t="s">
        <v>175</v>
      </c>
      <c r="S249" s="73" t="s">
        <v>175</v>
      </c>
      <c r="T249" s="73" t="s">
        <v>175</v>
      </c>
    </row>
    <row r="250" spans="1:20" x14ac:dyDescent="0.25">
      <c r="A250" s="112" t="s">
        <v>453</v>
      </c>
      <c r="B250" s="73" t="s">
        <v>125</v>
      </c>
      <c r="C250" s="73" t="s">
        <v>125</v>
      </c>
      <c r="D250" s="73" t="s">
        <v>125</v>
      </c>
      <c r="E250" s="73" t="s">
        <v>125</v>
      </c>
      <c r="F250" s="73" t="s">
        <v>125</v>
      </c>
      <c r="G250" s="73" t="s">
        <v>125</v>
      </c>
      <c r="H250" s="73" t="s">
        <v>125</v>
      </c>
      <c r="I250" s="73" t="s">
        <v>125</v>
      </c>
      <c r="J250" s="73" t="s">
        <v>125</v>
      </c>
      <c r="K250" s="73" t="s">
        <v>125</v>
      </c>
      <c r="L250" s="73" t="s">
        <v>125</v>
      </c>
      <c r="M250" s="73" t="s">
        <v>125</v>
      </c>
      <c r="N250" s="73" t="s">
        <v>125</v>
      </c>
      <c r="O250" s="73" t="s">
        <v>125</v>
      </c>
      <c r="P250" s="73" t="s">
        <v>175</v>
      </c>
      <c r="Q250" s="73" t="s">
        <v>175</v>
      </c>
      <c r="R250" s="73" t="s">
        <v>175</v>
      </c>
      <c r="S250" s="73" t="s">
        <v>175</v>
      </c>
      <c r="T250" s="73" t="s">
        <v>175</v>
      </c>
    </row>
    <row r="251" spans="1:20" x14ac:dyDescent="0.25">
      <c r="A251" s="112" t="s">
        <v>454</v>
      </c>
      <c r="B251" s="73" t="s">
        <v>125</v>
      </c>
      <c r="C251" s="73" t="s">
        <v>125</v>
      </c>
      <c r="D251" s="73" t="s">
        <v>125</v>
      </c>
      <c r="E251" s="73" t="s">
        <v>125</v>
      </c>
      <c r="F251" s="73" t="s">
        <v>125</v>
      </c>
      <c r="G251" s="73" t="s">
        <v>125</v>
      </c>
      <c r="H251" s="73" t="s">
        <v>125</v>
      </c>
      <c r="I251" s="73" t="s">
        <v>125</v>
      </c>
      <c r="J251" s="73" t="s">
        <v>125</v>
      </c>
      <c r="K251" s="73" t="s">
        <v>125</v>
      </c>
      <c r="L251" s="73" t="s">
        <v>125</v>
      </c>
      <c r="M251" s="72">
        <v>1513.5</v>
      </c>
      <c r="N251" s="72">
        <v>1931.6</v>
      </c>
      <c r="O251" s="72">
        <v>2317</v>
      </c>
      <c r="P251" s="72">
        <v>2749.8</v>
      </c>
      <c r="Q251" s="72">
        <v>3363.3</v>
      </c>
      <c r="R251" s="89">
        <v>3821.3</v>
      </c>
      <c r="S251" s="89">
        <v>4319.5</v>
      </c>
      <c r="T251" s="73">
        <v>5280.7</v>
      </c>
    </row>
    <row r="252" spans="1:20" x14ac:dyDescent="0.25">
      <c r="A252" s="112" t="s">
        <v>6</v>
      </c>
      <c r="B252" s="73" t="s">
        <v>125</v>
      </c>
      <c r="C252" s="73" t="s">
        <v>125</v>
      </c>
      <c r="D252" s="73" t="s">
        <v>125</v>
      </c>
      <c r="E252" s="73" t="s">
        <v>125</v>
      </c>
      <c r="F252" s="73" t="s">
        <v>125</v>
      </c>
      <c r="G252" s="73" t="s">
        <v>125</v>
      </c>
      <c r="H252" s="73" t="s">
        <v>125</v>
      </c>
      <c r="I252" s="73" t="s">
        <v>125</v>
      </c>
      <c r="J252" s="73" t="s">
        <v>125</v>
      </c>
      <c r="K252" s="73" t="s">
        <v>125</v>
      </c>
      <c r="L252" s="73" t="s">
        <v>125</v>
      </c>
      <c r="M252" s="72">
        <v>3677.5</v>
      </c>
      <c r="N252" s="72">
        <v>4719.3</v>
      </c>
      <c r="O252" s="72">
        <v>5629.4</v>
      </c>
      <c r="P252" s="72">
        <v>7408.1</v>
      </c>
      <c r="Q252" s="72">
        <v>9174.5</v>
      </c>
      <c r="R252" s="72">
        <v>10811.7</v>
      </c>
      <c r="S252" s="89">
        <v>12461</v>
      </c>
      <c r="T252" s="73">
        <v>15635</v>
      </c>
    </row>
    <row r="253" spans="1:20" x14ac:dyDescent="0.25">
      <c r="A253" s="112"/>
      <c r="B253" s="73"/>
      <c r="C253" s="88"/>
      <c r="D253" s="88"/>
      <c r="E253" s="88"/>
      <c r="F253" s="88"/>
      <c r="G253" s="88"/>
      <c r="H253" s="88"/>
      <c r="I253" s="88"/>
      <c r="J253" s="88"/>
      <c r="K253" s="88"/>
      <c r="L253" s="88"/>
      <c r="M253" s="88"/>
      <c r="N253" s="88"/>
      <c r="O253" s="88"/>
      <c r="P253" s="88"/>
      <c r="Q253" s="88"/>
      <c r="R253" s="73"/>
      <c r="S253" s="73"/>
      <c r="T253" s="73"/>
    </row>
    <row r="254" spans="1:20" x14ac:dyDescent="0.25">
      <c r="A254" s="134" t="s">
        <v>758</v>
      </c>
      <c r="B254" s="107"/>
      <c r="C254" s="88"/>
      <c r="D254" s="88"/>
      <c r="E254" s="88"/>
      <c r="F254" s="88"/>
      <c r="G254" s="88"/>
      <c r="H254" s="88"/>
      <c r="I254" s="88"/>
      <c r="J254" s="88"/>
      <c r="K254" s="88"/>
      <c r="L254" s="88"/>
      <c r="M254" s="88"/>
      <c r="N254" s="88"/>
      <c r="O254" s="88"/>
      <c r="P254" s="88"/>
      <c r="Q254" s="88"/>
      <c r="R254" s="73"/>
      <c r="S254" s="73"/>
      <c r="T254" s="73"/>
    </row>
    <row r="255" spans="1:20" x14ac:dyDescent="0.25">
      <c r="A255" s="112" t="s">
        <v>459</v>
      </c>
      <c r="B255" s="88" t="s">
        <v>175</v>
      </c>
      <c r="C255" s="88" t="s">
        <v>175</v>
      </c>
      <c r="D255" s="88" t="s">
        <v>175</v>
      </c>
      <c r="E255" s="88" t="s">
        <v>175</v>
      </c>
      <c r="F255" s="88" t="s">
        <v>175</v>
      </c>
      <c r="G255" s="88" t="s">
        <v>175</v>
      </c>
      <c r="H255" s="88" t="s">
        <v>175</v>
      </c>
      <c r="I255" s="88" t="s">
        <v>175</v>
      </c>
      <c r="J255" s="88" t="s">
        <v>175</v>
      </c>
      <c r="K255" s="88" t="s">
        <v>175</v>
      </c>
      <c r="L255" s="88" t="s">
        <v>175</v>
      </c>
      <c r="M255" s="72">
        <v>7.1553500000000003</v>
      </c>
      <c r="N255" s="72">
        <v>7.08812</v>
      </c>
      <c r="O255" s="72">
        <v>7.2811700000000004</v>
      </c>
      <c r="P255" s="72">
        <v>7.2837062124347183</v>
      </c>
      <c r="Q255" s="72">
        <v>7.3183138809965467</v>
      </c>
      <c r="R255" s="72">
        <v>7.0789357179676635</v>
      </c>
      <c r="S255" s="72">
        <v>6.9160794201865254</v>
      </c>
      <c r="T255" s="72">
        <v>6.2901128043973218</v>
      </c>
    </row>
    <row r="256" spans="1:20" x14ac:dyDescent="0.25">
      <c r="A256" s="112" t="s">
        <v>457</v>
      </c>
      <c r="B256" s="88" t="s">
        <v>175</v>
      </c>
      <c r="C256" s="88" t="s">
        <v>175</v>
      </c>
      <c r="D256" s="88" t="s">
        <v>175</v>
      </c>
      <c r="E256" s="88" t="s">
        <v>175</v>
      </c>
      <c r="F256" s="88" t="s">
        <v>175</v>
      </c>
      <c r="G256" s="88" t="s">
        <v>175</v>
      </c>
      <c r="H256" s="88" t="s">
        <v>175</v>
      </c>
      <c r="I256" s="88" t="s">
        <v>175</v>
      </c>
      <c r="J256" s="88" t="s">
        <v>175</v>
      </c>
      <c r="K256" s="88" t="s">
        <v>175</v>
      </c>
      <c r="L256" s="88" t="s">
        <v>175</v>
      </c>
      <c r="M256" s="72">
        <v>2.7513200000000002</v>
      </c>
      <c r="N256" s="72">
        <v>2.8270499999999998</v>
      </c>
      <c r="O256" s="72">
        <v>3.0888599999999999</v>
      </c>
      <c r="P256" s="72">
        <v>3.0695453559514219</v>
      </c>
      <c r="Q256" s="72">
        <v>3.0903737597252663</v>
      </c>
      <c r="R256" s="72">
        <v>3.0373966917345747</v>
      </c>
      <c r="S256" s="72">
        <v>2.905896394395195</v>
      </c>
      <c r="T256" s="72">
        <v>2.7672465527868764</v>
      </c>
    </row>
    <row r="257" spans="1:20" x14ac:dyDescent="0.25">
      <c r="A257" s="112" t="s">
        <v>460</v>
      </c>
      <c r="B257" s="88" t="s">
        <v>175</v>
      </c>
      <c r="C257" s="88" t="s">
        <v>175</v>
      </c>
      <c r="D257" s="88" t="s">
        <v>175</v>
      </c>
      <c r="E257" s="88" t="s">
        <v>175</v>
      </c>
      <c r="F257" s="88" t="s">
        <v>175</v>
      </c>
      <c r="G257" s="88" t="s">
        <v>175</v>
      </c>
      <c r="H257" s="88" t="s">
        <v>175</v>
      </c>
      <c r="I257" s="88" t="s">
        <v>175</v>
      </c>
      <c r="J257" s="88" t="s">
        <v>175</v>
      </c>
      <c r="K257" s="88" t="s">
        <v>175</v>
      </c>
      <c r="L257" s="88" t="s">
        <v>175</v>
      </c>
      <c r="M257" s="72">
        <v>2.1970499999999999</v>
      </c>
      <c r="N257" s="72">
        <v>1.8416999999999999</v>
      </c>
      <c r="O257" s="72">
        <v>1.74013</v>
      </c>
      <c r="P257" s="72">
        <v>1.4212129863116951</v>
      </c>
      <c r="Q257" s="72">
        <v>1.3241324557999279</v>
      </c>
      <c r="R257" s="72">
        <v>1.3097154423188924</v>
      </c>
      <c r="S257" s="72">
        <v>1.1021865617326259</v>
      </c>
      <c r="T257" s="72">
        <v>0.88111019683615144</v>
      </c>
    </row>
    <row r="258" spans="1:20" x14ac:dyDescent="0.25">
      <c r="A258" s="112"/>
      <c r="B258" s="73"/>
      <c r="C258" s="94"/>
      <c r="D258" s="94"/>
      <c r="E258" s="94"/>
      <c r="F258" s="94"/>
      <c r="G258" s="94"/>
      <c r="H258" s="94"/>
      <c r="I258" s="94"/>
      <c r="J258" s="94"/>
      <c r="K258" s="94"/>
      <c r="L258" s="94"/>
      <c r="M258" s="94"/>
      <c r="N258" s="94"/>
      <c r="O258" s="94"/>
      <c r="P258" s="94"/>
      <c r="Q258" s="94"/>
      <c r="R258" s="96"/>
      <c r="S258" s="96"/>
      <c r="T258" s="96"/>
    </row>
    <row r="259" spans="1:20" x14ac:dyDescent="0.25">
      <c r="A259" s="118" t="s">
        <v>617</v>
      </c>
      <c r="B259" s="92"/>
      <c r="C259" s="96"/>
      <c r="D259" s="96"/>
      <c r="E259" s="96"/>
      <c r="F259" s="96"/>
      <c r="G259" s="96"/>
      <c r="H259" s="96"/>
      <c r="I259" s="96"/>
      <c r="J259" s="96"/>
      <c r="K259" s="96"/>
      <c r="L259" s="96"/>
      <c r="M259" s="96"/>
      <c r="N259" s="96"/>
      <c r="O259" s="96"/>
      <c r="P259" s="96"/>
      <c r="Q259" s="94"/>
      <c r="R259" s="105"/>
      <c r="S259" s="105"/>
      <c r="T259" s="105"/>
    </row>
    <row r="260" spans="1:20" x14ac:dyDescent="0.25">
      <c r="A260" s="113" t="s">
        <v>56</v>
      </c>
      <c r="B260" s="72">
        <v>3235.8</v>
      </c>
      <c r="C260" s="72">
        <v>3264.7</v>
      </c>
      <c r="D260" s="72">
        <v>3170.4</v>
      </c>
      <c r="E260" s="72">
        <v>2988.4</v>
      </c>
      <c r="F260" s="72">
        <v>3725</v>
      </c>
      <c r="G260" s="72">
        <v>4853</v>
      </c>
      <c r="H260" s="72">
        <v>5408.8</v>
      </c>
      <c r="I260" s="72">
        <v>6389.8</v>
      </c>
      <c r="J260" s="72">
        <v>8991.5</v>
      </c>
      <c r="K260" s="72">
        <v>11493.3</v>
      </c>
      <c r="L260" s="72">
        <v>11771.3</v>
      </c>
      <c r="M260" s="72">
        <v>13023.4</v>
      </c>
      <c r="N260" s="72">
        <v>15021.3</v>
      </c>
      <c r="O260" s="89">
        <v>13599.600000000002</v>
      </c>
      <c r="P260" s="72">
        <v>14322.7</v>
      </c>
      <c r="Q260" s="72">
        <v>13545.7</v>
      </c>
      <c r="R260" s="72">
        <v>12507.6</v>
      </c>
      <c r="S260" s="89">
        <v>12094.6</v>
      </c>
      <c r="T260" s="73">
        <v>13927.8</v>
      </c>
    </row>
    <row r="261" spans="1:20" x14ac:dyDescent="0.25">
      <c r="A261" s="113" t="s">
        <v>57</v>
      </c>
      <c r="B261" s="72">
        <v>3110.7</v>
      </c>
      <c r="C261" s="72">
        <v>2947.4</v>
      </c>
      <c r="D261" s="72">
        <v>3136.9</v>
      </c>
      <c r="E261" s="72">
        <v>2712</v>
      </c>
      <c r="F261" s="72">
        <v>2964.2</v>
      </c>
      <c r="G261" s="72">
        <v>3816</v>
      </c>
      <c r="H261" s="72">
        <v>4091.3</v>
      </c>
      <c r="I261" s="72">
        <v>4781.6000000000004</v>
      </c>
      <c r="J261" s="72">
        <v>6728.1</v>
      </c>
      <c r="K261" s="72">
        <v>9704</v>
      </c>
      <c r="L261" s="72">
        <v>9438.2999999999993</v>
      </c>
      <c r="M261" s="72">
        <v>9175.7999999999993</v>
      </c>
      <c r="N261" s="72">
        <v>11344.6</v>
      </c>
      <c r="O261" s="72">
        <v>12816.499999999998</v>
      </c>
      <c r="P261" s="72">
        <v>13946.900000000001</v>
      </c>
      <c r="Q261" s="72">
        <v>13984.300000000001</v>
      </c>
      <c r="R261" s="72">
        <v>12416.6</v>
      </c>
      <c r="S261" s="89">
        <v>12137.6</v>
      </c>
      <c r="T261" s="73">
        <v>13055.4</v>
      </c>
    </row>
    <row r="262" spans="1:20" x14ac:dyDescent="0.25">
      <c r="A262" s="113" t="s">
        <v>58</v>
      </c>
      <c r="B262" s="72">
        <v>125.1</v>
      </c>
      <c r="C262" s="72">
        <v>317.3</v>
      </c>
      <c r="D262" s="72">
        <v>33.5</v>
      </c>
      <c r="E262" s="72">
        <v>276.39999999999998</v>
      </c>
      <c r="F262" s="72">
        <v>760.8</v>
      </c>
      <c r="G262" s="72">
        <v>1037</v>
      </c>
      <c r="H262" s="72">
        <v>1317.5</v>
      </c>
      <c r="I262" s="72">
        <v>1608.2</v>
      </c>
      <c r="J262" s="72">
        <v>2263.4</v>
      </c>
      <c r="K262" s="72">
        <v>1789.3</v>
      </c>
      <c r="L262" s="72">
        <v>2333</v>
      </c>
      <c r="M262" s="72">
        <v>3847.6</v>
      </c>
      <c r="N262" s="72">
        <v>3676.7</v>
      </c>
      <c r="O262" s="72">
        <v>783.1</v>
      </c>
      <c r="P262" s="72">
        <v>375.8</v>
      </c>
      <c r="Q262" s="72">
        <v>-438.6</v>
      </c>
      <c r="R262" s="72">
        <v>91</v>
      </c>
      <c r="S262" s="72">
        <v>-43</v>
      </c>
      <c r="T262" s="88">
        <v>872.39999999999964</v>
      </c>
    </row>
    <row r="263" spans="1:20" x14ac:dyDescent="0.25">
      <c r="A263" s="113"/>
      <c r="B263" s="88"/>
      <c r="C263" s="73"/>
      <c r="D263" s="73"/>
      <c r="E263" s="73"/>
      <c r="F263" s="73"/>
      <c r="G263" s="73"/>
      <c r="H263" s="73"/>
      <c r="I263" s="73"/>
      <c r="J263" s="73"/>
      <c r="K263" s="73"/>
      <c r="L263" s="73"/>
      <c r="M263" s="73"/>
      <c r="N263" s="73"/>
      <c r="O263" s="73"/>
      <c r="P263" s="73"/>
      <c r="Q263" s="73"/>
      <c r="R263" s="88"/>
      <c r="S263" s="88"/>
      <c r="T263" s="88"/>
    </row>
    <row r="264" spans="1:20" x14ac:dyDescent="0.25">
      <c r="A264" s="115" t="s">
        <v>649</v>
      </c>
      <c r="B264" s="88"/>
      <c r="C264" s="73"/>
      <c r="D264" s="73"/>
      <c r="E264" s="73"/>
      <c r="F264" s="73"/>
      <c r="G264" s="73"/>
      <c r="H264" s="73"/>
      <c r="I264" s="73"/>
      <c r="J264" s="73"/>
      <c r="K264" s="73"/>
      <c r="L264" s="73"/>
      <c r="M264" s="73"/>
      <c r="N264" s="73"/>
      <c r="O264" s="73"/>
      <c r="P264" s="73"/>
      <c r="Q264" s="73"/>
      <c r="R264" s="88"/>
      <c r="S264" s="88"/>
      <c r="T264" s="88"/>
    </row>
    <row r="265" spans="1:20" x14ac:dyDescent="0.25">
      <c r="A265" s="115" t="s">
        <v>32</v>
      </c>
      <c r="B265" s="72">
        <v>-8.2875099999999993</v>
      </c>
      <c r="C265" s="72">
        <v>0.89312999999999998</v>
      </c>
      <c r="D265" s="72">
        <v>-2.8884699999999999</v>
      </c>
      <c r="E265" s="72">
        <v>-5.7405999999999997</v>
      </c>
      <c r="F265" s="72">
        <v>24.64864</v>
      </c>
      <c r="G265" s="72">
        <v>30.281880000000001</v>
      </c>
      <c r="H265" s="72">
        <v>11.45271</v>
      </c>
      <c r="I265" s="72">
        <v>18.13711</v>
      </c>
      <c r="J265" s="72">
        <v>40.716450000000002</v>
      </c>
      <c r="K265" s="72">
        <v>27.824059999999999</v>
      </c>
      <c r="L265" s="72">
        <v>2.4188000000000001</v>
      </c>
      <c r="M265" s="72">
        <v>10.636889999999999</v>
      </c>
      <c r="N265" s="72">
        <v>15.340848012039853</v>
      </c>
      <c r="O265" s="72">
        <v>-9.4645603243394216</v>
      </c>
      <c r="P265" s="72">
        <v>5.3170681490631866</v>
      </c>
      <c r="Q265" s="72">
        <v>-5.4249547920434011</v>
      </c>
      <c r="R265" s="72">
        <v>-7.6636866311818537</v>
      </c>
      <c r="S265" s="72">
        <v>-3.3019923886277169</v>
      </c>
      <c r="T265" s="72">
        <v>15.157177583384307</v>
      </c>
    </row>
    <row r="266" spans="1:20" x14ac:dyDescent="0.25">
      <c r="A266" s="115" t="s">
        <v>34</v>
      </c>
      <c r="B266" s="72">
        <v>-5.41</v>
      </c>
      <c r="C266" s="72">
        <v>-5.25</v>
      </c>
      <c r="D266" s="72">
        <v>6.43</v>
      </c>
      <c r="E266" s="72">
        <v>-13.55</v>
      </c>
      <c r="F266" s="72">
        <v>9.3000000000000007</v>
      </c>
      <c r="G266" s="72">
        <v>28.736249999999998</v>
      </c>
      <c r="H266" s="72">
        <v>7.2143600000000001</v>
      </c>
      <c r="I266" s="72">
        <v>16.872389999999999</v>
      </c>
      <c r="J266" s="72">
        <v>40.708129999999997</v>
      </c>
      <c r="K266" s="72">
        <v>44.230910000000002</v>
      </c>
      <c r="L266" s="72">
        <v>-2.7380499999999999</v>
      </c>
      <c r="M266" s="72">
        <v>-2.7812199999999998</v>
      </c>
      <c r="N266" s="72">
        <v>23.636086226814037</v>
      </c>
      <c r="O266" s="72">
        <v>12.974454806692147</v>
      </c>
      <c r="P266" s="72">
        <v>8.8198806226349014</v>
      </c>
      <c r="Q266" s="72">
        <v>0.26815994952282818</v>
      </c>
      <c r="R266" s="72">
        <v>-11.21042883805411</v>
      </c>
      <c r="S266" s="72">
        <v>-2.2469919301580155</v>
      </c>
      <c r="T266" s="72">
        <v>7.56162668072764</v>
      </c>
    </row>
    <row r="267" spans="1:20" x14ac:dyDescent="0.25">
      <c r="A267" s="112"/>
      <c r="B267" s="73"/>
      <c r="C267" s="96"/>
      <c r="D267" s="96"/>
      <c r="E267" s="96"/>
      <c r="F267" s="96"/>
      <c r="G267" s="96"/>
      <c r="H267" s="96"/>
      <c r="I267" s="96"/>
      <c r="J267" s="96"/>
      <c r="K267" s="96"/>
      <c r="L267" s="96"/>
      <c r="M267" s="96"/>
      <c r="N267" s="96"/>
      <c r="O267" s="96"/>
      <c r="P267" s="96"/>
      <c r="Q267" s="94"/>
      <c r="R267" s="96"/>
      <c r="S267" s="96"/>
      <c r="T267" s="96"/>
    </row>
    <row r="268" spans="1:20" x14ac:dyDescent="0.25">
      <c r="A268" s="134" t="s">
        <v>759</v>
      </c>
      <c r="B268" s="73"/>
      <c r="C268" s="96"/>
      <c r="D268" s="96"/>
      <c r="E268" s="96"/>
      <c r="F268" s="96"/>
      <c r="G268" s="96"/>
      <c r="H268" s="96"/>
      <c r="I268" s="96"/>
      <c r="J268" s="96"/>
      <c r="K268" s="96"/>
      <c r="L268" s="96"/>
      <c r="M268" s="96"/>
      <c r="N268" s="96"/>
      <c r="O268" s="96"/>
      <c r="P268" s="96"/>
      <c r="Q268" s="96"/>
      <c r="R268" s="96"/>
      <c r="S268" s="96"/>
      <c r="T268" s="96"/>
    </row>
    <row r="269" spans="1:20" x14ac:dyDescent="0.25">
      <c r="A269" s="134" t="s">
        <v>126</v>
      </c>
      <c r="B269" s="135">
        <v>1962.7239681133599</v>
      </c>
      <c r="C269" s="135">
        <v>2224.394378</v>
      </c>
      <c r="D269" s="135">
        <v>2251.3523610000002</v>
      </c>
      <c r="E269" s="135">
        <v>1980.7569570000001</v>
      </c>
      <c r="F269" s="135">
        <v>2348.0887050000001</v>
      </c>
      <c r="G269" s="135">
        <v>3027.8638700000001</v>
      </c>
      <c r="H269" s="135">
        <v>3685.0363269999998</v>
      </c>
      <c r="I269" s="135">
        <v>5374.8603139999996</v>
      </c>
      <c r="J269" s="135">
        <v>6534.9536310000003</v>
      </c>
      <c r="K269" s="135">
        <v>7822.6683309999999</v>
      </c>
      <c r="L269" s="135">
        <v>5660.0135490000002</v>
      </c>
      <c r="M269" s="135">
        <v>6725.0841719999999</v>
      </c>
      <c r="N269" s="135">
        <v>6477.3826140000001</v>
      </c>
      <c r="O269" s="135">
        <v>5813.7413999999999</v>
      </c>
      <c r="P269" s="135">
        <v>7850.2269159999996</v>
      </c>
      <c r="Q269" s="135">
        <v>6890.453485</v>
      </c>
      <c r="R269" s="135">
        <v>6426.871819</v>
      </c>
      <c r="S269" s="135">
        <v>7654.7816469999998</v>
      </c>
      <c r="T269" s="135">
        <v>9075.2369510000008</v>
      </c>
    </row>
    <row r="270" spans="1:20" x14ac:dyDescent="0.25">
      <c r="A270" s="130" t="s">
        <v>748</v>
      </c>
      <c r="B270" s="135">
        <v>3.27272727272728</v>
      </c>
      <c r="C270" s="135">
        <v>1.9324079999999999</v>
      </c>
      <c r="D270" s="135">
        <v>5.7340910000000003</v>
      </c>
      <c r="E270" s="135">
        <v>3.3809230000000001</v>
      </c>
      <c r="F270" s="135">
        <v>2.1867079999999999</v>
      </c>
      <c r="G270" s="135">
        <v>1.234421</v>
      </c>
      <c r="H270" s="135">
        <v>4.2835979999999996</v>
      </c>
      <c r="I270" s="135">
        <v>4.2559849999999999</v>
      </c>
      <c r="J270" s="135">
        <v>2.4124750000000001</v>
      </c>
      <c r="K270" s="135">
        <v>10.599676000000001</v>
      </c>
      <c r="L270" s="135">
        <v>12.376704</v>
      </c>
      <c r="M270" s="135">
        <v>32.808543999999998</v>
      </c>
      <c r="N270" s="135">
        <v>8.6931460000000005</v>
      </c>
      <c r="O270" s="135">
        <v>496.07038</v>
      </c>
      <c r="P270" s="135">
        <v>1462.02415</v>
      </c>
      <c r="Q270" s="135">
        <v>1243.1989100000001</v>
      </c>
      <c r="R270" s="135">
        <v>1751.4562120000001</v>
      </c>
      <c r="S270" s="135">
        <v>2701.5205999999998</v>
      </c>
      <c r="T270" s="135">
        <v>3486.0406889999999</v>
      </c>
    </row>
    <row r="271" spans="1:20" x14ac:dyDescent="0.25">
      <c r="A271" s="130" t="s">
        <v>763</v>
      </c>
      <c r="B271" s="135">
        <v>11.7709090909091</v>
      </c>
      <c r="C271" s="135">
        <v>11.352829</v>
      </c>
      <c r="D271" s="135">
        <v>7.1849049999999997</v>
      </c>
      <c r="E271" s="135">
        <v>25.851887999999999</v>
      </c>
      <c r="F271" s="135">
        <v>188.94056699999999</v>
      </c>
      <c r="G271" s="135">
        <v>379.91020500000002</v>
      </c>
      <c r="H271" s="135">
        <v>425.48679299999998</v>
      </c>
      <c r="I271" s="135">
        <v>533.82452799999999</v>
      </c>
      <c r="J271" s="135">
        <v>342.79339700000003</v>
      </c>
      <c r="K271" s="135">
        <v>311.70566000000002</v>
      </c>
      <c r="L271" s="135">
        <v>329.61132099999998</v>
      </c>
      <c r="M271" s="135">
        <v>1225.6683949999999</v>
      </c>
      <c r="N271" s="135">
        <v>761.11382200000003</v>
      </c>
      <c r="O271" s="135">
        <v>1029.4891250000001</v>
      </c>
      <c r="P271" s="135">
        <v>1809.864012</v>
      </c>
      <c r="Q271" s="135">
        <v>1505.9005110000001</v>
      </c>
      <c r="R271" s="135">
        <v>1195.0746899999999</v>
      </c>
      <c r="S271" s="135">
        <v>1515.96604</v>
      </c>
      <c r="T271" s="135">
        <v>1391.118825</v>
      </c>
    </row>
    <row r="272" spans="1:20" x14ac:dyDescent="0.25">
      <c r="A272" s="130" t="s">
        <v>749</v>
      </c>
      <c r="B272" s="135">
        <v>423.21987363636299</v>
      </c>
      <c r="C272" s="135">
        <v>624.73227299999996</v>
      </c>
      <c r="D272" s="135">
        <v>547.03782000000001</v>
      </c>
      <c r="E272" s="135">
        <v>322.28189600000002</v>
      </c>
      <c r="F272" s="135">
        <v>453.21229699999998</v>
      </c>
      <c r="G272" s="135">
        <v>577.21754099999998</v>
      </c>
      <c r="H272" s="135">
        <v>850.94086100000004</v>
      </c>
      <c r="I272" s="135">
        <v>1216.6793990000001</v>
      </c>
      <c r="J272" s="135">
        <v>1380.96189</v>
      </c>
      <c r="K272" s="135">
        <v>1234.439621</v>
      </c>
      <c r="L272" s="135">
        <v>798.36580100000003</v>
      </c>
      <c r="M272" s="135">
        <v>1427.808988</v>
      </c>
      <c r="N272" s="135">
        <v>1083.1613400000001</v>
      </c>
      <c r="O272" s="135">
        <v>1312.096323</v>
      </c>
      <c r="P272" s="135">
        <v>1185.7409680000001</v>
      </c>
      <c r="Q272" s="135">
        <v>825.76105700000005</v>
      </c>
      <c r="R272" s="135">
        <v>567.69689800000003</v>
      </c>
      <c r="S272" s="135">
        <v>716.25598000000002</v>
      </c>
      <c r="T272" s="135">
        <v>967.33299399999999</v>
      </c>
    </row>
    <row r="273" spans="1:20" x14ac:dyDescent="0.25">
      <c r="A273" s="130" t="s">
        <v>264</v>
      </c>
      <c r="B273" s="135">
        <v>78.818181818181799</v>
      </c>
      <c r="C273" s="135">
        <v>66.513773999999998</v>
      </c>
      <c r="D273" s="135">
        <v>76.498208000000005</v>
      </c>
      <c r="E273" s="135">
        <v>81.625281999999999</v>
      </c>
      <c r="F273" s="135">
        <v>84.636037999999999</v>
      </c>
      <c r="G273" s="135">
        <v>214.724726</v>
      </c>
      <c r="H273" s="135">
        <v>240.05258000000001</v>
      </c>
      <c r="I273" s="135">
        <v>301.028504</v>
      </c>
      <c r="J273" s="135">
        <v>507.99047899999999</v>
      </c>
      <c r="K273" s="135">
        <v>486.86844200000002</v>
      </c>
      <c r="L273" s="135">
        <v>287.18302299999999</v>
      </c>
      <c r="M273" s="135">
        <v>446.608496</v>
      </c>
      <c r="N273" s="135">
        <v>726.94187799999997</v>
      </c>
      <c r="O273" s="135">
        <v>770.93958699999996</v>
      </c>
      <c r="P273" s="135">
        <v>908.07736899999998</v>
      </c>
      <c r="Q273" s="135">
        <v>962.53873599999997</v>
      </c>
      <c r="R273" s="135">
        <v>684.60798299999999</v>
      </c>
      <c r="S273" s="135">
        <v>554.52179799999999</v>
      </c>
      <c r="T273" s="135">
        <v>693.42417399999999</v>
      </c>
    </row>
    <row r="274" spans="1:20" x14ac:dyDescent="0.25">
      <c r="A274" s="130" t="s">
        <v>592</v>
      </c>
      <c r="B274" s="135">
        <v>43.160790909090899</v>
      </c>
      <c r="C274" s="135">
        <v>80.938188999999994</v>
      </c>
      <c r="D274" s="135">
        <v>34.005046999999998</v>
      </c>
      <c r="E274" s="135">
        <v>71.077685000000002</v>
      </c>
      <c r="F274" s="135">
        <v>93.831991000000002</v>
      </c>
      <c r="G274" s="135">
        <v>168.51312799999999</v>
      </c>
      <c r="H274" s="135">
        <v>244.849762</v>
      </c>
      <c r="I274" s="135">
        <v>392.16352499999999</v>
      </c>
      <c r="J274" s="135">
        <v>579.07057599999996</v>
      </c>
      <c r="K274" s="135">
        <v>547.93406700000003</v>
      </c>
      <c r="L274" s="135">
        <v>389.69701300000003</v>
      </c>
      <c r="M274" s="135">
        <v>812.61649999999997</v>
      </c>
      <c r="N274" s="135">
        <v>886.68147999999997</v>
      </c>
      <c r="O274" s="135">
        <v>767.25234699999999</v>
      </c>
      <c r="P274" s="135">
        <v>769.26103699999999</v>
      </c>
      <c r="Q274" s="135">
        <v>736.51564499999995</v>
      </c>
      <c r="R274" s="135">
        <v>671.27840700000002</v>
      </c>
      <c r="S274" s="135">
        <v>669.14383899999996</v>
      </c>
      <c r="T274" s="135">
        <v>776.68174599999998</v>
      </c>
    </row>
    <row r="275" spans="1:20" x14ac:dyDescent="0.25">
      <c r="A275" s="130" t="s">
        <v>128</v>
      </c>
      <c r="B275" s="135">
        <v>15.253866814060901</v>
      </c>
      <c r="C275" s="135">
        <v>14.533116</v>
      </c>
      <c r="D275" s="135">
        <v>23.138059999999999</v>
      </c>
      <c r="E275" s="135">
        <v>43.466391000000002</v>
      </c>
      <c r="F275" s="135">
        <v>95.728120000000004</v>
      </c>
      <c r="G275" s="135">
        <v>105.247945</v>
      </c>
      <c r="H275" s="135">
        <v>169.29632100000001</v>
      </c>
      <c r="I275" s="135">
        <v>239.89707100000001</v>
      </c>
      <c r="J275" s="135">
        <v>267.656811</v>
      </c>
      <c r="K275" s="135">
        <v>366.34735999999998</v>
      </c>
      <c r="L275" s="135">
        <v>353.30289499999998</v>
      </c>
      <c r="M275" s="135">
        <v>537.19931999999994</v>
      </c>
      <c r="N275" s="135">
        <v>448.52424400000001</v>
      </c>
      <c r="O275" s="135">
        <v>462.20663400000001</v>
      </c>
      <c r="P275" s="135">
        <v>530.230009</v>
      </c>
      <c r="Q275" s="135">
        <v>575.74452599999995</v>
      </c>
      <c r="R275" s="135">
        <v>466.62051300000002</v>
      </c>
      <c r="S275" s="135">
        <v>415.72547700000001</v>
      </c>
      <c r="T275" s="135">
        <v>319.62609400000002</v>
      </c>
    </row>
    <row r="276" spans="1:20" x14ac:dyDescent="0.25">
      <c r="A276" s="130" t="s">
        <v>750</v>
      </c>
      <c r="B276" s="88" t="s">
        <v>175</v>
      </c>
      <c r="C276" s="88" t="s">
        <v>175</v>
      </c>
      <c r="D276" s="88" t="s">
        <v>175</v>
      </c>
      <c r="E276" s="88" t="s">
        <v>175</v>
      </c>
      <c r="F276" s="88" t="s">
        <v>175</v>
      </c>
      <c r="G276" s="88" t="s">
        <v>175</v>
      </c>
      <c r="H276" s="88" t="s">
        <v>175</v>
      </c>
      <c r="I276" s="88" t="s">
        <v>175</v>
      </c>
      <c r="J276" s="88" t="s">
        <v>175</v>
      </c>
      <c r="K276" s="135">
        <v>159.14938799999999</v>
      </c>
      <c r="L276" s="135">
        <v>826.29055800000003</v>
      </c>
      <c r="M276" s="135">
        <v>1026.345775</v>
      </c>
      <c r="N276" s="135">
        <v>690.99010299999998</v>
      </c>
      <c r="O276" s="88" t="s">
        <v>175</v>
      </c>
      <c r="P276" s="88" t="s">
        <v>175</v>
      </c>
      <c r="Q276" s="88" t="s">
        <v>175</v>
      </c>
      <c r="R276" s="135">
        <v>316.98697199999998</v>
      </c>
      <c r="S276" s="135">
        <v>376.55134099999998</v>
      </c>
      <c r="T276" s="135">
        <v>419.60553399999998</v>
      </c>
    </row>
    <row r="277" spans="1:20" x14ac:dyDescent="0.25">
      <c r="A277" s="130" t="s">
        <v>751</v>
      </c>
      <c r="B277" s="135">
        <v>52.238636363636402</v>
      </c>
      <c r="C277" s="135">
        <v>49.923690999999998</v>
      </c>
      <c r="D277" s="135">
        <v>45.863604000000002</v>
      </c>
      <c r="E277" s="135">
        <v>30.338704</v>
      </c>
      <c r="F277" s="135">
        <v>23.637416999999999</v>
      </c>
      <c r="G277" s="135">
        <v>35.487763000000001</v>
      </c>
      <c r="H277" s="135">
        <v>41.058169999999997</v>
      </c>
      <c r="I277" s="135">
        <v>59.623783000000003</v>
      </c>
      <c r="J277" s="135">
        <v>196.98558399999999</v>
      </c>
      <c r="K277" s="135">
        <v>10.221550000000001</v>
      </c>
      <c r="L277" s="135">
        <v>184.35195999999999</v>
      </c>
      <c r="M277" s="135">
        <v>105.41241599999999</v>
      </c>
      <c r="N277" s="135">
        <v>147.21441100000001</v>
      </c>
      <c r="O277" s="135">
        <v>147.835328</v>
      </c>
      <c r="P277" s="135">
        <v>155.760436</v>
      </c>
      <c r="Q277" s="135">
        <v>121.59544099999999</v>
      </c>
      <c r="R277" s="135">
        <v>164.91632999999999</v>
      </c>
      <c r="S277" s="135">
        <v>60.949286999999998</v>
      </c>
      <c r="T277" s="135">
        <v>46.686636</v>
      </c>
    </row>
    <row r="278" spans="1:20" x14ac:dyDescent="0.25">
      <c r="A278" s="130" t="s">
        <v>752</v>
      </c>
      <c r="B278" s="135"/>
      <c r="C278" s="135">
        <v>47.335372999999997</v>
      </c>
      <c r="D278" s="135">
        <v>48.165126999999998</v>
      </c>
      <c r="E278" s="135">
        <v>37.918162000000002</v>
      </c>
      <c r="F278" s="135">
        <v>102.830189</v>
      </c>
      <c r="G278" s="135">
        <v>121.69811199999999</v>
      </c>
      <c r="H278" s="135">
        <v>128.95691099999999</v>
      </c>
      <c r="I278" s="135">
        <v>157.48944800000001</v>
      </c>
      <c r="J278" s="135">
        <v>139.250902</v>
      </c>
      <c r="K278" s="135">
        <v>114.719707</v>
      </c>
      <c r="L278" s="135">
        <v>129.40643800000001</v>
      </c>
      <c r="M278" s="135">
        <v>98.584903999999995</v>
      </c>
      <c r="N278" s="135">
        <v>110.058561</v>
      </c>
      <c r="O278" s="135">
        <v>101.403059</v>
      </c>
      <c r="P278" s="135">
        <v>82.541324000000003</v>
      </c>
      <c r="Q278" s="135">
        <v>113.964939</v>
      </c>
      <c r="R278" s="135">
        <v>90.885580000000004</v>
      </c>
      <c r="S278" s="135">
        <v>99.343827000000005</v>
      </c>
      <c r="T278" s="135">
        <v>140.80349799999999</v>
      </c>
    </row>
    <row r="279" spans="1:20" x14ac:dyDescent="0.25">
      <c r="A279" s="130" t="s">
        <v>753</v>
      </c>
      <c r="B279" s="135">
        <v>240.38972727272801</v>
      </c>
      <c r="C279" s="135">
        <v>175.09433999999999</v>
      </c>
      <c r="D279" s="135">
        <v>142.16981200000001</v>
      </c>
      <c r="E279" s="135">
        <v>124.90566</v>
      </c>
      <c r="F279" s="135">
        <v>125.188681</v>
      </c>
      <c r="G279" s="135">
        <v>159.245282</v>
      </c>
      <c r="H279" s="135">
        <v>144.245283</v>
      </c>
      <c r="I279" s="135">
        <v>166.41509600000001</v>
      </c>
      <c r="J279" s="135">
        <v>201.79245399999999</v>
      </c>
      <c r="K279" s="135">
        <v>142.866319</v>
      </c>
      <c r="L279" s="135">
        <v>118.767263</v>
      </c>
      <c r="M279" s="135">
        <v>67.720849999999999</v>
      </c>
      <c r="N279" s="135">
        <v>111.22214700000001</v>
      </c>
      <c r="O279" s="135">
        <v>78.030557999999999</v>
      </c>
      <c r="P279" s="135">
        <v>93.398915000000002</v>
      </c>
      <c r="Q279" s="135">
        <v>189.76515699999999</v>
      </c>
      <c r="R279" s="135">
        <v>82.645054999999999</v>
      </c>
      <c r="S279" s="135">
        <v>73.564077999999995</v>
      </c>
      <c r="T279" s="135">
        <v>67.650812999999999</v>
      </c>
    </row>
    <row r="280" spans="1:20" x14ac:dyDescent="0.25">
      <c r="A280" s="130"/>
      <c r="B280" s="136"/>
      <c r="C280" s="136"/>
      <c r="D280" s="136"/>
      <c r="E280" s="136"/>
      <c r="F280" s="136"/>
      <c r="G280" s="136"/>
      <c r="H280" s="136"/>
      <c r="I280" s="136"/>
      <c r="J280" s="136"/>
      <c r="K280" s="136"/>
      <c r="L280" s="136"/>
      <c r="M280" s="136"/>
      <c r="N280" s="136"/>
      <c r="O280" s="136"/>
      <c r="P280" s="136"/>
      <c r="Q280" s="136"/>
      <c r="R280" s="136"/>
      <c r="S280" s="136"/>
      <c r="T280" s="136"/>
    </row>
    <row r="281" spans="1:20" x14ac:dyDescent="0.25">
      <c r="A281" s="130" t="s">
        <v>129</v>
      </c>
      <c r="B281" s="101">
        <v>2481.2135441269002</v>
      </c>
      <c r="C281" s="101">
        <v>2031.452567</v>
      </c>
      <c r="D281" s="101">
        <v>2209.1289790000001</v>
      </c>
      <c r="E281" s="101">
        <v>2015.051543</v>
      </c>
      <c r="F281" s="101">
        <v>2402.2311450000002</v>
      </c>
      <c r="G281" s="101">
        <v>3043.221372</v>
      </c>
      <c r="H281" s="101">
        <v>3424.3207659999998</v>
      </c>
      <c r="I281" s="101">
        <v>4315.5072540000001</v>
      </c>
      <c r="J281" s="101">
        <v>6692.7311380000001</v>
      </c>
      <c r="K281" s="101">
        <v>9728.1998299999996</v>
      </c>
      <c r="L281" s="101">
        <v>8647.0332760000001</v>
      </c>
      <c r="M281" s="101">
        <v>8716.8382820000006</v>
      </c>
      <c r="N281" s="101">
        <v>10237.039319</v>
      </c>
      <c r="O281" s="101">
        <v>11406.180262</v>
      </c>
      <c r="P281" s="101">
        <v>13239.909675000001</v>
      </c>
      <c r="Q281" s="101">
        <v>13913.493973000001</v>
      </c>
      <c r="R281" s="101">
        <v>10850.752836</v>
      </c>
      <c r="S281" s="101">
        <v>10123.729882</v>
      </c>
      <c r="T281" s="136">
        <v>12247.265273000001</v>
      </c>
    </row>
    <row r="282" spans="1:20" x14ac:dyDescent="0.25">
      <c r="A282" s="130" t="s">
        <v>127</v>
      </c>
      <c r="B282" s="101">
        <v>264.0811635</v>
      </c>
      <c r="C282" s="101">
        <v>290.92530599999998</v>
      </c>
      <c r="D282" s="101">
        <v>385.67420900000002</v>
      </c>
      <c r="E282" s="101">
        <v>480.55469499999998</v>
      </c>
      <c r="F282" s="101">
        <v>533.43210099999999</v>
      </c>
      <c r="G282" s="101">
        <v>812.93998399999998</v>
      </c>
      <c r="H282" s="101">
        <v>912.16115000000002</v>
      </c>
      <c r="I282" s="101">
        <v>1151.4411399999999</v>
      </c>
      <c r="J282" s="101">
        <v>1832.766048</v>
      </c>
      <c r="K282" s="101">
        <v>2214.7600510000002</v>
      </c>
      <c r="L282" s="101">
        <v>1795.696643</v>
      </c>
      <c r="M282" s="101">
        <v>1763.382128</v>
      </c>
      <c r="N282" s="101">
        <v>2039.675974</v>
      </c>
      <c r="O282" s="101">
        <v>2463.6994410000002</v>
      </c>
      <c r="P282" s="101">
        <v>2972.1447560000001</v>
      </c>
      <c r="Q282" s="101">
        <v>3308.2803749999998</v>
      </c>
      <c r="R282" s="101">
        <v>2369.4721909999998</v>
      </c>
      <c r="S282" s="101">
        <v>2082.954205</v>
      </c>
      <c r="T282" s="136">
        <v>2784.257951</v>
      </c>
    </row>
    <row r="283" spans="1:20" x14ac:dyDescent="0.25">
      <c r="A283" s="130" t="s">
        <v>764</v>
      </c>
      <c r="B283" s="101">
        <v>30.126799999999999</v>
      </c>
      <c r="C283" s="101">
        <v>41.796860000000002</v>
      </c>
      <c r="D283" s="101">
        <v>53.81832</v>
      </c>
      <c r="E283" s="101">
        <v>110.46259999999999</v>
      </c>
      <c r="F283" s="101">
        <v>155.01228</v>
      </c>
      <c r="G283" s="101">
        <v>182.81774899999999</v>
      </c>
      <c r="H283" s="101">
        <v>244.03425999999999</v>
      </c>
      <c r="I283" s="101">
        <v>430.46812</v>
      </c>
      <c r="J283" s="101">
        <v>811.92183999999997</v>
      </c>
      <c r="K283" s="101">
        <v>1354.04612</v>
      </c>
      <c r="L283" s="101">
        <v>1653.54276</v>
      </c>
      <c r="M283" s="101">
        <v>1248.775967</v>
      </c>
      <c r="N283" s="101">
        <v>1440.5735480000001</v>
      </c>
      <c r="O283" s="101">
        <v>1890.972217</v>
      </c>
      <c r="P283" s="101">
        <v>2770.3764540000002</v>
      </c>
      <c r="Q283" s="101">
        <v>2835.1522669999999</v>
      </c>
      <c r="R283" s="101">
        <v>2371.1237999999998</v>
      </c>
      <c r="S283" s="101">
        <v>2182.6449400000001</v>
      </c>
      <c r="T283" s="136">
        <v>2932.5626980000002</v>
      </c>
    </row>
    <row r="284" spans="1:20" x14ac:dyDescent="0.25">
      <c r="A284" s="130" t="s">
        <v>765</v>
      </c>
      <c r="B284" s="101">
        <v>376.19999999999902</v>
      </c>
      <c r="C284" s="101">
        <v>244.23817</v>
      </c>
      <c r="D284" s="101">
        <v>366.42824999999999</v>
      </c>
      <c r="E284" s="101">
        <v>199.78758999999999</v>
      </c>
      <c r="F284" s="101">
        <v>261.96627899999999</v>
      </c>
      <c r="G284" s="101">
        <v>380.59088000000003</v>
      </c>
      <c r="H284" s="101">
        <v>522.68069800000001</v>
      </c>
      <c r="I284" s="101">
        <v>688.26011900000003</v>
      </c>
      <c r="J284" s="101">
        <v>793.20012099999997</v>
      </c>
      <c r="K284" s="101">
        <v>1189.9475199999999</v>
      </c>
      <c r="L284" s="101">
        <v>1218.7699789999999</v>
      </c>
      <c r="M284" s="101">
        <v>1524.96316</v>
      </c>
      <c r="N284" s="101">
        <v>1822.188897</v>
      </c>
      <c r="O284" s="101">
        <v>1872.5068369999999</v>
      </c>
      <c r="P284" s="101">
        <v>2086.118645</v>
      </c>
      <c r="Q284" s="101">
        <v>2154.4071960000001</v>
      </c>
      <c r="R284" s="101">
        <v>1361.0898219999999</v>
      </c>
      <c r="S284" s="101">
        <v>1025.8191019999999</v>
      </c>
      <c r="T284" s="136">
        <v>1209.3858</v>
      </c>
    </row>
    <row r="285" spans="1:20" x14ac:dyDescent="0.25">
      <c r="A285" s="130" t="s">
        <v>264</v>
      </c>
      <c r="B285" s="101">
        <v>73.040000000000006</v>
      </c>
      <c r="C285" s="101">
        <v>141.537881</v>
      </c>
      <c r="D285" s="101">
        <v>159.24750900000001</v>
      </c>
      <c r="E285" s="101">
        <v>107.08480299999999</v>
      </c>
      <c r="F285" s="101">
        <v>146.16085699999999</v>
      </c>
      <c r="G285" s="101">
        <v>213.793938</v>
      </c>
      <c r="H285" s="101">
        <v>257.15230200000002</v>
      </c>
      <c r="I285" s="101">
        <v>407.80573099999998</v>
      </c>
      <c r="J285" s="101">
        <v>924.10598800000002</v>
      </c>
      <c r="K285" s="101">
        <v>1348.427242</v>
      </c>
      <c r="L285" s="101">
        <v>945.35634800000003</v>
      </c>
      <c r="M285" s="101">
        <v>1164.869569</v>
      </c>
      <c r="N285" s="101">
        <v>1250.2313610000001</v>
      </c>
      <c r="O285" s="101">
        <v>1424.342854</v>
      </c>
      <c r="P285" s="101">
        <v>1194.2122010000001</v>
      </c>
      <c r="Q285" s="101">
        <v>1147.729433</v>
      </c>
      <c r="R285" s="101">
        <v>998.80276200000003</v>
      </c>
      <c r="S285" s="101">
        <v>980.71032300000002</v>
      </c>
      <c r="T285" s="136">
        <v>1320.5019749999999</v>
      </c>
    </row>
    <row r="286" spans="1:20" x14ac:dyDescent="0.25">
      <c r="A286" s="130" t="s">
        <v>592</v>
      </c>
      <c r="B286" s="101">
        <v>109.0532311</v>
      </c>
      <c r="C286" s="101">
        <v>87.606254000000007</v>
      </c>
      <c r="D286" s="101">
        <v>95.108774999999994</v>
      </c>
      <c r="E286" s="101">
        <v>99.359594000000001</v>
      </c>
      <c r="F286" s="101">
        <v>146.72770299999999</v>
      </c>
      <c r="G286" s="101">
        <v>153.93904599999999</v>
      </c>
      <c r="H286" s="101">
        <v>160.13507300000001</v>
      </c>
      <c r="I286" s="101">
        <v>186.55521100000001</v>
      </c>
      <c r="J286" s="101">
        <v>238.588729</v>
      </c>
      <c r="K286" s="101">
        <v>357.35802899999999</v>
      </c>
      <c r="L286" s="101">
        <v>295.83543300000002</v>
      </c>
      <c r="M286" s="101">
        <v>299.62635</v>
      </c>
      <c r="N286" s="101">
        <v>375.75888700000002</v>
      </c>
      <c r="O286" s="101">
        <v>476.87751300000002</v>
      </c>
      <c r="P286" s="101">
        <v>596.277379</v>
      </c>
      <c r="Q286" s="101">
        <v>639.19388800000002</v>
      </c>
      <c r="R286" s="101">
        <v>517.97101499999997</v>
      </c>
      <c r="S286" s="101">
        <v>564.99948400000005</v>
      </c>
      <c r="T286" s="136">
        <v>720.99397299999998</v>
      </c>
    </row>
    <row r="287" spans="1:20" x14ac:dyDescent="0.25">
      <c r="A287" s="130" t="s">
        <v>744</v>
      </c>
      <c r="B287" s="101">
        <v>291.7002</v>
      </c>
      <c r="C287" s="101">
        <v>222.933944</v>
      </c>
      <c r="D287" s="101">
        <v>219.039514</v>
      </c>
      <c r="E287" s="101">
        <v>216.306657</v>
      </c>
      <c r="F287" s="101">
        <v>228.66474400000001</v>
      </c>
      <c r="G287" s="101">
        <v>233.93518800000001</v>
      </c>
      <c r="H287" s="101">
        <v>301.12759799999998</v>
      </c>
      <c r="I287" s="101">
        <v>295.36393900000002</v>
      </c>
      <c r="J287" s="101">
        <v>381.45731699999999</v>
      </c>
      <c r="K287" s="101">
        <v>480.17063999999999</v>
      </c>
      <c r="L287" s="101">
        <v>492.45786099999998</v>
      </c>
      <c r="M287" s="101">
        <v>747.99884899999995</v>
      </c>
      <c r="N287" s="101">
        <v>716.29072699999995</v>
      </c>
      <c r="O287" s="101">
        <v>533.50128400000006</v>
      </c>
      <c r="P287" s="101">
        <v>588.42019500000004</v>
      </c>
      <c r="Q287" s="101">
        <v>701.00739599999997</v>
      </c>
      <c r="R287" s="101">
        <v>495.48019399999998</v>
      </c>
      <c r="S287" s="101">
        <v>510.37660899999997</v>
      </c>
      <c r="T287" s="136">
        <v>700.42000299999995</v>
      </c>
    </row>
    <row r="288" spans="1:20" x14ac:dyDescent="0.25">
      <c r="A288" s="130" t="s">
        <v>745</v>
      </c>
      <c r="B288" s="101">
        <v>386.65</v>
      </c>
      <c r="C288" s="101">
        <v>176.066</v>
      </c>
      <c r="D288" s="101">
        <v>156.56200000000001</v>
      </c>
      <c r="E288" s="101">
        <v>146.386</v>
      </c>
      <c r="F288" s="101">
        <v>272.20800000000003</v>
      </c>
      <c r="G288" s="101">
        <v>243.69399999999999</v>
      </c>
      <c r="H288" s="101">
        <v>77.91</v>
      </c>
      <c r="I288" s="101">
        <v>57.134</v>
      </c>
      <c r="J288" s="101">
        <v>94.022000000000006</v>
      </c>
      <c r="K288" s="101">
        <v>318.52999999999997</v>
      </c>
      <c r="L288" s="101">
        <v>103.244</v>
      </c>
      <c r="M288" s="101">
        <v>107.48399999999999</v>
      </c>
      <c r="N288" s="101">
        <v>108.71458800000001</v>
      </c>
      <c r="O288" s="101">
        <v>301.68771500000003</v>
      </c>
      <c r="P288" s="101">
        <v>377.82112799999999</v>
      </c>
      <c r="Q288" s="101">
        <v>225.72020699999999</v>
      </c>
      <c r="R288" s="101">
        <v>146.28698199999999</v>
      </c>
      <c r="S288" s="101">
        <v>337.06164799999999</v>
      </c>
      <c r="T288" s="136">
        <v>144.432267</v>
      </c>
    </row>
    <row r="289" spans="1:20" x14ac:dyDescent="0.25">
      <c r="A289" s="130" t="s">
        <v>619</v>
      </c>
      <c r="B289" s="101">
        <v>85.36</v>
      </c>
      <c r="C289" s="101">
        <v>120.840001</v>
      </c>
      <c r="D289" s="101">
        <v>115.835262</v>
      </c>
      <c r="E289" s="101">
        <v>72.213337999999993</v>
      </c>
      <c r="F289" s="101">
        <v>88.607456999999997</v>
      </c>
      <c r="G289" s="101">
        <v>136.251136</v>
      </c>
      <c r="H289" s="101">
        <v>159.67719</v>
      </c>
      <c r="I289" s="101">
        <v>223.33818400000001</v>
      </c>
      <c r="J289" s="101">
        <v>367.66619300000002</v>
      </c>
      <c r="K289" s="101">
        <v>630.98726199999999</v>
      </c>
      <c r="L289" s="101">
        <v>430.54263800000001</v>
      </c>
      <c r="M289" s="101">
        <v>242.18845099999999</v>
      </c>
      <c r="N289" s="101">
        <v>374.98310900000001</v>
      </c>
      <c r="O289" s="101">
        <v>462.08666399999998</v>
      </c>
      <c r="P289" s="101">
        <v>373.20537200000001</v>
      </c>
      <c r="Q289" s="101">
        <v>327.077517</v>
      </c>
      <c r="R289" s="101">
        <v>184.96718200000001</v>
      </c>
      <c r="S289" s="101">
        <v>150.936262</v>
      </c>
      <c r="T289" s="136">
        <v>155.80770899999999</v>
      </c>
    </row>
    <row r="290" spans="1:20" x14ac:dyDescent="0.25">
      <c r="A290" s="130" t="s">
        <v>746</v>
      </c>
      <c r="B290" s="101">
        <v>52.765569999999997</v>
      </c>
      <c r="C290" s="101">
        <v>50.642389000000001</v>
      </c>
      <c r="D290" s="101">
        <v>43.876693000000003</v>
      </c>
      <c r="E290" s="101">
        <v>66.682018999999997</v>
      </c>
      <c r="F290" s="101">
        <v>47.125377999999998</v>
      </c>
      <c r="G290" s="101">
        <v>73.542998999999995</v>
      </c>
      <c r="H290" s="101">
        <v>65.743230999999994</v>
      </c>
      <c r="I290" s="101">
        <v>43.160663</v>
      </c>
      <c r="J290" s="101">
        <v>71.220398000000003</v>
      </c>
      <c r="K290" s="101">
        <v>113.710037</v>
      </c>
      <c r="L290" s="101">
        <v>150.62960000000001</v>
      </c>
      <c r="M290" s="101">
        <v>141.92181400000001</v>
      </c>
      <c r="N290" s="101">
        <v>170.57495499999999</v>
      </c>
      <c r="O290" s="101">
        <v>150.029043</v>
      </c>
      <c r="P290" s="101">
        <v>128.94439199999999</v>
      </c>
      <c r="Q290" s="101">
        <v>207.40863999999999</v>
      </c>
      <c r="R290" s="101">
        <v>162.987729</v>
      </c>
      <c r="S290" s="101">
        <v>205.75795199999999</v>
      </c>
      <c r="T290" s="136">
        <v>202.345719</v>
      </c>
    </row>
    <row r="291" spans="1:20" x14ac:dyDescent="0.25">
      <c r="A291" s="130" t="s">
        <v>747</v>
      </c>
      <c r="B291" s="101">
        <v>91.952041426787503</v>
      </c>
      <c r="C291" s="101">
        <v>26.201450999999999</v>
      </c>
      <c r="D291" s="101">
        <v>18.752673000000001</v>
      </c>
      <c r="E291" s="101">
        <v>18.062111000000002</v>
      </c>
      <c r="F291" s="101">
        <v>45.969065000000001</v>
      </c>
      <c r="G291" s="101">
        <v>54.737420999999998</v>
      </c>
      <c r="H291" s="101">
        <v>37.408450000000002</v>
      </c>
      <c r="I291" s="101">
        <v>17.415664</v>
      </c>
      <c r="J291" s="101">
        <v>68.906526999999997</v>
      </c>
      <c r="K291" s="101">
        <v>81.360283999999993</v>
      </c>
      <c r="L291" s="101">
        <v>89.662623999999994</v>
      </c>
      <c r="M291" s="101">
        <v>81.949489</v>
      </c>
      <c r="N291" s="101">
        <v>247.625497</v>
      </c>
      <c r="O291" s="101">
        <v>103.577122</v>
      </c>
      <c r="P291" s="101">
        <v>129.30328600000001</v>
      </c>
      <c r="Q291" s="101">
        <v>178.184054</v>
      </c>
      <c r="R291" s="101">
        <v>268.47267099999999</v>
      </c>
      <c r="S291" s="101">
        <v>171.29959400000001</v>
      </c>
      <c r="T291" s="136">
        <v>127.989644</v>
      </c>
    </row>
    <row r="292" spans="1:20" x14ac:dyDescent="0.25">
      <c r="A292" s="112"/>
      <c r="B292" s="73"/>
      <c r="C292" s="96"/>
      <c r="D292" s="96"/>
      <c r="E292" s="96"/>
      <c r="F292" s="96"/>
      <c r="G292" s="96"/>
      <c r="H292" s="96"/>
      <c r="I292" s="96"/>
      <c r="J292" s="96"/>
      <c r="K292" s="96"/>
      <c r="L292" s="96"/>
      <c r="M292" s="96"/>
      <c r="N292" s="96"/>
      <c r="O292" s="96"/>
      <c r="P292" s="96"/>
      <c r="Q292" s="96"/>
      <c r="R292" s="96"/>
      <c r="S292" s="96"/>
      <c r="T292" s="96"/>
    </row>
    <row r="293" spans="1:20" x14ac:dyDescent="0.25">
      <c r="A293" s="134" t="s">
        <v>760</v>
      </c>
      <c r="B293" s="73"/>
      <c r="C293" s="73"/>
      <c r="D293" s="73"/>
      <c r="E293" s="73"/>
      <c r="F293" s="73"/>
      <c r="G293" s="73"/>
      <c r="H293" s="73"/>
      <c r="I293" s="73"/>
      <c r="J293" s="73"/>
      <c r="K293" s="73"/>
      <c r="L293" s="73"/>
      <c r="M293" s="73"/>
      <c r="N293" s="73"/>
      <c r="O293" s="73"/>
      <c r="P293" s="73"/>
      <c r="Q293" s="73"/>
      <c r="R293" s="73"/>
      <c r="S293" s="73"/>
      <c r="T293" s="73"/>
    </row>
    <row r="294" spans="1:20" x14ac:dyDescent="0.25">
      <c r="A294" s="113" t="s">
        <v>60</v>
      </c>
      <c r="B294" s="72">
        <v>2790</v>
      </c>
      <c r="C294" s="72">
        <v>2935</v>
      </c>
      <c r="D294" s="72">
        <v>2740</v>
      </c>
      <c r="E294" s="72">
        <v>2510</v>
      </c>
      <c r="F294" s="72">
        <v>3240</v>
      </c>
      <c r="G294" s="72">
        <v>4263</v>
      </c>
      <c r="H294" s="72">
        <v>4757</v>
      </c>
      <c r="I294" s="72">
        <v>5615</v>
      </c>
      <c r="J294" s="72">
        <v>7692</v>
      </c>
      <c r="K294" s="72">
        <v>10811</v>
      </c>
      <c r="L294" s="72">
        <v>10352</v>
      </c>
      <c r="M294" s="72">
        <v>10978</v>
      </c>
      <c r="N294" s="72">
        <v>15021.3</v>
      </c>
      <c r="O294" s="89">
        <v>13599.600000000002</v>
      </c>
      <c r="P294" s="89">
        <v>14322.7</v>
      </c>
      <c r="Q294" s="89">
        <v>13545.7</v>
      </c>
      <c r="R294" s="72">
        <v>12507.6</v>
      </c>
      <c r="S294" s="89">
        <v>12094.6</v>
      </c>
      <c r="T294" s="73">
        <v>13927.8</v>
      </c>
    </row>
    <row r="295" spans="1:20" x14ac:dyDescent="0.25">
      <c r="A295" s="113" t="s">
        <v>61</v>
      </c>
      <c r="B295" s="72">
        <v>-2587</v>
      </c>
      <c r="C295" s="72">
        <v>-2441</v>
      </c>
      <c r="D295" s="72">
        <v>-2554</v>
      </c>
      <c r="E295" s="72">
        <v>-2186</v>
      </c>
      <c r="F295" s="72">
        <v>-2405</v>
      </c>
      <c r="G295" s="72">
        <v>-3061</v>
      </c>
      <c r="H295" s="72">
        <v>-3310</v>
      </c>
      <c r="I295" s="72">
        <v>-3841</v>
      </c>
      <c r="J295" s="72">
        <v>-5797</v>
      </c>
      <c r="K295" s="72">
        <v>-8606</v>
      </c>
      <c r="L295" s="72">
        <v>-8376</v>
      </c>
      <c r="M295" s="72">
        <v>-7973</v>
      </c>
      <c r="N295" s="72">
        <v>-11344.6</v>
      </c>
      <c r="O295" s="89">
        <v>-12816.499999999998</v>
      </c>
      <c r="P295" s="89">
        <v>-13946.900000000001</v>
      </c>
      <c r="Q295" s="89">
        <v>-13984.300000000001</v>
      </c>
      <c r="R295" s="72">
        <v>-12416.6</v>
      </c>
      <c r="S295" s="89">
        <v>-12137.6</v>
      </c>
      <c r="T295" s="73">
        <v>-13055.4</v>
      </c>
    </row>
    <row r="296" spans="1:20" x14ac:dyDescent="0.25">
      <c r="A296" s="113" t="s">
        <v>58</v>
      </c>
      <c r="B296" s="72">
        <v>203</v>
      </c>
      <c r="C296" s="72">
        <v>494</v>
      </c>
      <c r="D296" s="72">
        <v>186</v>
      </c>
      <c r="E296" s="72">
        <v>324</v>
      </c>
      <c r="F296" s="72">
        <v>835</v>
      </c>
      <c r="G296" s="72">
        <v>1202</v>
      </c>
      <c r="H296" s="72">
        <v>1447</v>
      </c>
      <c r="I296" s="72">
        <v>1774</v>
      </c>
      <c r="J296" s="72">
        <v>1895</v>
      </c>
      <c r="K296" s="72">
        <v>2205</v>
      </c>
      <c r="L296" s="72">
        <v>1976</v>
      </c>
      <c r="M296" s="72">
        <v>3005</v>
      </c>
      <c r="N296" s="72">
        <v>3676.6999999999989</v>
      </c>
      <c r="O296" s="89">
        <v>783.100000000004</v>
      </c>
      <c r="P296" s="89">
        <v>375.79999999999927</v>
      </c>
      <c r="Q296" s="89">
        <v>-438.60000000000036</v>
      </c>
      <c r="R296" s="72">
        <v>91</v>
      </c>
      <c r="S296" s="72">
        <v>-43</v>
      </c>
      <c r="T296" s="72">
        <v>872.39999999999964</v>
      </c>
    </row>
    <row r="297" spans="1:20" x14ac:dyDescent="0.25">
      <c r="A297" s="109" t="s">
        <v>734</v>
      </c>
      <c r="B297" s="89">
        <v>-247</v>
      </c>
      <c r="C297" s="72">
        <v>-73</v>
      </c>
      <c r="D297" s="72">
        <v>-137</v>
      </c>
      <c r="E297" s="72">
        <v>-182</v>
      </c>
      <c r="F297" s="72">
        <v>-273</v>
      </c>
      <c r="G297" s="72">
        <v>-342</v>
      </c>
      <c r="H297" s="72">
        <v>-155</v>
      </c>
      <c r="I297" s="72">
        <v>-12</v>
      </c>
      <c r="J297" s="72">
        <v>-117</v>
      </c>
      <c r="K297" s="72">
        <v>365</v>
      </c>
      <c r="L297" s="72">
        <v>-1097</v>
      </c>
      <c r="M297" s="72">
        <v>-573</v>
      </c>
      <c r="N297" s="72">
        <v>-732</v>
      </c>
      <c r="O297" s="89">
        <v>-64</v>
      </c>
      <c r="P297" s="89">
        <v>-238</v>
      </c>
      <c r="Q297" s="89">
        <v>-49</v>
      </c>
      <c r="R297" s="72">
        <v>1033</v>
      </c>
      <c r="S297" s="89">
        <v>1118</v>
      </c>
      <c r="T297" s="73">
        <v>1812</v>
      </c>
    </row>
    <row r="298" spans="1:20" x14ac:dyDescent="0.25">
      <c r="A298" s="113" t="s">
        <v>204</v>
      </c>
      <c r="B298" s="88" t="s">
        <v>175</v>
      </c>
      <c r="C298" s="88" t="s">
        <v>125</v>
      </c>
      <c r="D298" s="88" t="s">
        <v>125</v>
      </c>
      <c r="E298" s="88" t="s">
        <v>125</v>
      </c>
      <c r="F298" s="88" t="s">
        <v>125</v>
      </c>
      <c r="G298" s="88" t="s">
        <v>125</v>
      </c>
      <c r="H298" s="88" t="s">
        <v>125</v>
      </c>
      <c r="I298" s="88" t="s">
        <v>125</v>
      </c>
      <c r="J298" s="88" t="s">
        <v>125</v>
      </c>
      <c r="K298" s="88" t="s">
        <v>125</v>
      </c>
      <c r="L298" s="88" t="s">
        <v>125</v>
      </c>
      <c r="M298" s="88" t="s">
        <v>125</v>
      </c>
      <c r="N298" s="88" t="s">
        <v>125</v>
      </c>
      <c r="O298" s="88" t="s">
        <v>175</v>
      </c>
      <c r="P298" s="88" t="s">
        <v>175</v>
      </c>
      <c r="Q298" s="88" t="s">
        <v>175</v>
      </c>
      <c r="R298" s="88" t="s">
        <v>175</v>
      </c>
      <c r="S298" s="88" t="s">
        <v>175</v>
      </c>
      <c r="T298" s="88" t="s">
        <v>175</v>
      </c>
    </row>
    <row r="299" spans="1:20" x14ac:dyDescent="0.25">
      <c r="A299" s="113" t="s">
        <v>205</v>
      </c>
      <c r="B299" s="88" t="s">
        <v>175</v>
      </c>
      <c r="C299" s="88" t="s">
        <v>125</v>
      </c>
      <c r="D299" s="88" t="s">
        <v>125</v>
      </c>
      <c r="E299" s="88" t="s">
        <v>125</v>
      </c>
      <c r="F299" s="88" t="s">
        <v>125</v>
      </c>
      <c r="G299" s="88" t="s">
        <v>125</v>
      </c>
      <c r="H299" s="88" t="s">
        <v>125</v>
      </c>
      <c r="I299" s="88" t="s">
        <v>125</v>
      </c>
      <c r="J299" s="88" t="s">
        <v>125</v>
      </c>
      <c r="K299" s="88" t="s">
        <v>125</v>
      </c>
      <c r="L299" s="88" t="s">
        <v>125</v>
      </c>
      <c r="M299" s="88" t="s">
        <v>125</v>
      </c>
      <c r="N299" s="88" t="s">
        <v>125</v>
      </c>
      <c r="O299" s="88" t="s">
        <v>175</v>
      </c>
      <c r="P299" s="88" t="s">
        <v>175</v>
      </c>
      <c r="Q299" s="88" t="s">
        <v>175</v>
      </c>
      <c r="R299" s="88" t="s">
        <v>175</v>
      </c>
      <c r="S299" s="88" t="s">
        <v>175</v>
      </c>
      <c r="T299" s="88" t="s">
        <v>175</v>
      </c>
    </row>
    <row r="300" spans="1:20" x14ac:dyDescent="0.25">
      <c r="A300" s="109" t="s">
        <v>735</v>
      </c>
      <c r="B300" s="88" t="s">
        <v>175</v>
      </c>
      <c r="C300" s="72">
        <v>13</v>
      </c>
      <c r="D300" s="72">
        <v>43</v>
      </c>
      <c r="E300" s="72">
        <v>120</v>
      </c>
      <c r="F300" s="72">
        <v>318</v>
      </c>
      <c r="G300" s="72">
        <v>354</v>
      </c>
      <c r="H300" s="72">
        <v>658</v>
      </c>
      <c r="I300" s="72">
        <v>1171</v>
      </c>
      <c r="J300" s="72">
        <v>-146</v>
      </c>
      <c r="K300" s="72">
        <v>-80</v>
      </c>
      <c r="L300" s="72">
        <v>-144</v>
      </c>
      <c r="M300" s="72">
        <v>-36</v>
      </c>
      <c r="N300" s="72">
        <v>-24</v>
      </c>
      <c r="O300" s="72">
        <v>-125</v>
      </c>
      <c r="P300" s="72">
        <v>-138</v>
      </c>
      <c r="Q300" s="72">
        <v>-151</v>
      </c>
      <c r="R300" s="72">
        <v>234</v>
      </c>
      <c r="S300" s="89">
        <v>391</v>
      </c>
      <c r="T300" s="73">
        <v>406</v>
      </c>
    </row>
    <row r="301" spans="1:20" x14ac:dyDescent="0.25">
      <c r="A301" s="113" t="s">
        <v>206</v>
      </c>
      <c r="B301" s="88" t="s">
        <v>175</v>
      </c>
      <c r="C301" s="88" t="s">
        <v>125</v>
      </c>
      <c r="D301" s="88" t="s">
        <v>125</v>
      </c>
      <c r="E301" s="88" t="s">
        <v>125</v>
      </c>
      <c r="F301" s="88" t="s">
        <v>125</v>
      </c>
      <c r="G301" s="88" t="s">
        <v>125</v>
      </c>
      <c r="H301" s="88" t="s">
        <v>125</v>
      </c>
      <c r="I301" s="88" t="s">
        <v>125</v>
      </c>
      <c r="J301" s="88" t="s">
        <v>125</v>
      </c>
      <c r="K301" s="88" t="s">
        <v>125</v>
      </c>
      <c r="L301" s="88" t="s">
        <v>125</v>
      </c>
      <c r="M301" s="88" t="s">
        <v>125</v>
      </c>
      <c r="N301" s="88" t="s">
        <v>125</v>
      </c>
      <c r="O301" s="88" t="s">
        <v>125</v>
      </c>
      <c r="P301" s="88" t="s">
        <v>125</v>
      </c>
      <c r="Q301" s="88" t="s">
        <v>125</v>
      </c>
      <c r="R301" s="88" t="s">
        <v>125</v>
      </c>
      <c r="S301" s="73" t="s">
        <v>125</v>
      </c>
      <c r="T301" s="88" t="s">
        <v>175</v>
      </c>
    </row>
    <row r="302" spans="1:20" x14ac:dyDescent="0.25">
      <c r="A302" s="113" t="s">
        <v>207</v>
      </c>
      <c r="B302" s="88" t="s">
        <v>175</v>
      </c>
      <c r="C302" s="88" t="s">
        <v>125</v>
      </c>
      <c r="D302" s="88" t="s">
        <v>125</v>
      </c>
      <c r="E302" s="88" t="s">
        <v>125</v>
      </c>
      <c r="F302" s="88" t="s">
        <v>125</v>
      </c>
      <c r="G302" s="88" t="s">
        <v>125</v>
      </c>
      <c r="H302" s="88" t="s">
        <v>125</v>
      </c>
      <c r="I302" s="88" t="s">
        <v>125</v>
      </c>
      <c r="J302" s="88" t="s">
        <v>125</v>
      </c>
      <c r="K302" s="88" t="s">
        <v>125</v>
      </c>
      <c r="L302" s="88" t="s">
        <v>125</v>
      </c>
      <c r="M302" s="88" t="s">
        <v>125</v>
      </c>
      <c r="N302" s="88" t="s">
        <v>125</v>
      </c>
      <c r="O302" s="88" t="s">
        <v>125</v>
      </c>
      <c r="P302" s="88" t="s">
        <v>125</v>
      </c>
      <c r="Q302" s="88" t="s">
        <v>125</v>
      </c>
      <c r="R302" s="88" t="s">
        <v>125</v>
      </c>
      <c r="S302" s="88" t="s">
        <v>125</v>
      </c>
      <c r="T302" s="88" t="s">
        <v>125</v>
      </c>
    </row>
    <row r="303" spans="1:20" x14ac:dyDescent="0.25">
      <c r="A303" s="113" t="s">
        <v>62</v>
      </c>
      <c r="B303" s="72">
        <v>-126</v>
      </c>
      <c r="C303" s="72">
        <v>215</v>
      </c>
      <c r="D303" s="72">
        <v>-113</v>
      </c>
      <c r="E303" s="72">
        <v>117</v>
      </c>
      <c r="F303" s="72">
        <v>881</v>
      </c>
      <c r="G303" s="72">
        <v>1215</v>
      </c>
      <c r="H303" s="72">
        <v>1949</v>
      </c>
      <c r="I303" s="72">
        <v>2933</v>
      </c>
      <c r="J303" s="72">
        <v>1632</v>
      </c>
      <c r="K303" s="72">
        <v>2485</v>
      </c>
      <c r="L303" s="72">
        <v>735</v>
      </c>
      <c r="M303" s="72">
        <v>2397</v>
      </c>
      <c r="N303" s="72">
        <v>2612</v>
      </c>
      <c r="O303" s="72">
        <v>1371</v>
      </c>
      <c r="P303" s="72">
        <v>1972</v>
      </c>
      <c r="Q303" s="72">
        <v>2576</v>
      </c>
      <c r="R303" s="72">
        <v>1358</v>
      </c>
      <c r="S303" s="72">
        <v>1466</v>
      </c>
      <c r="T303" s="72">
        <v>3090.3999999999996</v>
      </c>
    </row>
    <row r="304" spans="1:20" x14ac:dyDescent="0.25">
      <c r="A304" s="134" t="s">
        <v>768</v>
      </c>
      <c r="B304" s="88" t="s">
        <v>175</v>
      </c>
      <c r="C304" s="88" t="s">
        <v>175</v>
      </c>
      <c r="D304" s="88" t="s">
        <v>175</v>
      </c>
      <c r="E304" s="88" t="s">
        <v>175</v>
      </c>
      <c r="F304" s="72">
        <v>-414</v>
      </c>
      <c r="G304" s="72">
        <v>-702</v>
      </c>
      <c r="H304" s="72">
        <v>-1181</v>
      </c>
      <c r="I304" s="72">
        <v>-1369</v>
      </c>
      <c r="J304" s="72">
        <v>-216</v>
      </c>
      <c r="K304" s="72">
        <v>1056</v>
      </c>
      <c r="L304" s="72">
        <v>1144</v>
      </c>
      <c r="M304" s="72">
        <v>-1285</v>
      </c>
      <c r="N304" s="72">
        <v>-184</v>
      </c>
      <c r="O304" s="72">
        <v>-1387</v>
      </c>
      <c r="P304" s="72">
        <v>-1042</v>
      </c>
      <c r="Q304" s="72">
        <v>-936</v>
      </c>
      <c r="R304" s="72">
        <v>-97</v>
      </c>
      <c r="S304" s="89">
        <v>-84</v>
      </c>
      <c r="T304" s="73">
        <v>-60</v>
      </c>
    </row>
    <row r="305" spans="1:20" x14ac:dyDescent="0.25">
      <c r="A305" s="134" t="s">
        <v>446</v>
      </c>
      <c r="B305" s="88" t="s">
        <v>175</v>
      </c>
      <c r="C305" s="88" t="s">
        <v>175</v>
      </c>
      <c r="D305" s="88" t="s">
        <v>175</v>
      </c>
      <c r="E305" s="88" t="s">
        <v>175</v>
      </c>
      <c r="F305" s="72">
        <v>-324</v>
      </c>
      <c r="G305" s="72">
        <v>-497</v>
      </c>
      <c r="H305" s="72">
        <v>-1005</v>
      </c>
      <c r="I305" s="72">
        <v>-659</v>
      </c>
      <c r="J305" s="72">
        <v>-1691</v>
      </c>
      <c r="K305" s="72">
        <v>1303</v>
      </c>
      <c r="L305" s="72">
        <v>764</v>
      </c>
      <c r="M305" s="72">
        <v>-82</v>
      </c>
      <c r="N305" s="72">
        <v>-512</v>
      </c>
      <c r="O305" s="72">
        <v>-935</v>
      </c>
      <c r="P305" s="72">
        <v>-825</v>
      </c>
      <c r="Q305" s="72">
        <v>-860</v>
      </c>
      <c r="R305" s="72">
        <v>-160</v>
      </c>
      <c r="S305" s="72">
        <v>218</v>
      </c>
      <c r="T305" s="72">
        <v>-1892</v>
      </c>
    </row>
    <row r="306" spans="1:20" x14ac:dyDescent="0.25">
      <c r="A306" s="134" t="s">
        <v>769</v>
      </c>
      <c r="B306" s="89">
        <v>121</v>
      </c>
      <c r="C306" s="72">
        <v>75</v>
      </c>
      <c r="D306" s="72">
        <v>83</v>
      </c>
      <c r="E306" s="72">
        <v>65</v>
      </c>
      <c r="F306" s="72">
        <v>70</v>
      </c>
      <c r="G306" s="72">
        <v>187</v>
      </c>
      <c r="H306" s="72">
        <v>88</v>
      </c>
      <c r="I306" s="72">
        <v>195</v>
      </c>
      <c r="J306" s="72">
        <v>739</v>
      </c>
      <c r="K306" s="72">
        <v>711</v>
      </c>
      <c r="L306" s="72">
        <v>842</v>
      </c>
      <c r="M306" s="72">
        <v>1628</v>
      </c>
      <c r="N306" s="72">
        <v>1651</v>
      </c>
      <c r="O306" s="72">
        <v>889</v>
      </c>
      <c r="P306" s="72">
        <v>970</v>
      </c>
      <c r="Q306" s="72">
        <v>881</v>
      </c>
      <c r="R306" s="72">
        <v>854</v>
      </c>
      <c r="S306" s="89">
        <v>1027</v>
      </c>
      <c r="T306" s="73">
        <v>974</v>
      </c>
    </row>
    <row r="307" spans="1:20" x14ac:dyDescent="0.25">
      <c r="A307" s="134" t="s">
        <v>208</v>
      </c>
      <c r="B307" s="88" t="s">
        <v>175</v>
      </c>
      <c r="C307" s="88" t="s">
        <v>125</v>
      </c>
      <c r="D307" s="88" t="s">
        <v>125</v>
      </c>
      <c r="E307" s="88" t="s">
        <v>125</v>
      </c>
      <c r="F307" s="88"/>
      <c r="G307" s="88"/>
      <c r="H307" s="88"/>
      <c r="I307" s="88"/>
      <c r="J307" s="88"/>
      <c r="K307" s="88"/>
      <c r="L307" s="88"/>
      <c r="M307" s="88"/>
      <c r="N307" s="88"/>
      <c r="O307" s="88"/>
      <c r="P307" s="88"/>
      <c r="Q307" s="88"/>
      <c r="R307" s="88"/>
      <c r="S307" s="73"/>
      <c r="T307" s="73"/>
    </row>
    <row r="308" spans="1:20" x14ac:dyDescent="0.25">
      <c r="A308" s="109" t="s">
        <v>736</v>
      </c>
      <c r="B308" s="88" t="s">
        <v>175</v>
      </c>
      <c r="C308" s="88" t="s">
        <v>125</v>
      </c>
      <c r="D308" s="88" t="s">
        <v>125</v>
      </c>
      <c r="E308" s="88" t="s">
        <v>125</v>
      </c>
      <c r="F308" s="72">
        <v>-394</v>
      </c>
      <c r="G308" s="72">
        <v>-684</v>
      </c>
      <c r="H308" s="72">
        <v>-1093</v>
      </c>
      <c r="I308" s="72">
        <v>-854</v>
      </c>
      <c r="J308" s="72">
        <v>-2430</v>
      </c>
      <c r="K308" s="72">
        <v>592</v>
      </c>
      <c r="L308" s="72">
        <v>-78</v>
      </c>
      <c r="M308" s="72">
        <v>-1710</v>
      </c>
      <c r="N308" s="72">
        <v>-2163</v>
      </c>
      <c r="O308" s="72">
        <v>-1824</v>
      </c>
      <c r="P308" s="72">
        <v>-1795</v>
      </c>
      <c r="Q308" s="72">
        <v>-1741</v>
      </c>
      <c r="R308" s="72">
        <v>-1014</v>
      </c>
      <c r="S308" s="89">
        <v>-809</v>
      </c>
      <c r="T308" s="73">
        <v>-2866</v>
      </c>
    </row>
    <row r="309" spans="1:20" x14ac:dyDescent="0.25">
      <c r="A309" s="109" t="s">
        <v>63</v>
      </c>
      <c r="B309" s="88" t="s">
        <v>175</v>
      </c>
      <c r="C309" s="88" t="s">
        <v>125</v>
      </c>
      <c r="D309" s="88" t="s">
        <v>125</v>
      </c>
      <c r="E309" s="88" t="s">
        <v>125</v>
      </c>
      <c r="F309" s="73"/>
      <c r="G309" s="73"/>
      <c r="H309" s="73"/>
      <c r="I309" s="73"/>
      <c r="J309" s="73"/>
      <c r="K309" s="73"/>
      <c r="L309" s="73"/>
      <c r="M309" s="89"/>
      <c r="N309" s="89"/>
      <c r="O309" s="89"/>
      <c r="P309" s="89"/>
      <c r="Q309" s="89"/>
      <c r="R309" s="72"/>
      <c r="S309" s="89"/>
      <c r="T309" s="73"/>
    </row>
    <row r="310" spans="1:20" x14ac:dyDescent="0.25">
      <c r="A310" s="113" t="s">
        <v>64</v>
      </c>
      <c r="B310" s="72">
        <v>99</v>
      </c>
      <c r="C310" s="72">
        <v>96</v>
      </c>
      <c r="D310" s="72">
        <v>-16</v>
      </c>
      <c r="E310" s="72">
        <v>25</v>
      </c>
      <c r="F310" s="72">
        <v>467</v>
      </c>
      <c r="G310" s="72">
        <v>512</v>
      </c>
      <c r="H310" s="72">
        <v>768</v>
      </c>
      <c r="I310" s="72">
        <v>1564</v>
      </c>
      <c r="J310" s="72">
        <v>1416</v>
      </c>
      <c r="K310" s="72">
        <v>3541</v>
      </c>
      <c r="L310" s="72">
        <v>1879</v>
      </c>
      <c r="M310" s="72">
        <v>1111</v>
      </c>
      <c r="N310" s="72">
        <v>2427</v>
      </c>
      <c r="O310" s="72">
        <v>-15</v>
      </c>
      <c r="P310" s="72">
        <v>930</v>
      </c>
      <c r="Q310" s="72">
        <v>1640</v>
      </c>
      <c r="R310" s="72">
        <v>1101</v>
      </c>
      <c r="S310" s="72">
        <v>1600</v>
      </c>
      <c r="T310" s="72">
        <v>1138.3999999999996</v>
      </c>
    </row>
    <row r="311" spans="1:20" x14ac:dyDescent="0.25">
      <c r="A311" s="113" t="s">
        <v>65</v>
      </c>
      <c r="B311" s="72" t="s">
        <v>125</v>
      </c>
      <c r="C311" s="72" t="s">
        <v>125</v>
      </c>
      <c r="D311" s="72" t="s">
        <v>125</v>
      </c>
      <c r="E311" s="72" t="s">
        <v>125</v>
      </c>
      <c r="F311" s="72" t="s">
        <v>125</v>
      </c>
      <c r="G311" s="72" t="s">
        <v>125</v>
      </c>
      <c r="H311" s="88" t="s">
        <v>125</v>
      </c>
      <c r="I311" s="88" t="s">
        <v>125</v>
      </c>
      <c r="J311" s="88" t="s">
        <v>125</v>
      </c>
      <c r="K311" s="88" t="s">
        <v>125</v>
      </c>
      <c r="L311" s="88" t="s">
        <v>125</v>
      </c>
      <c r="M311" s="72" t="s">
        <v>125</v>
      </c>
      <c r="N311" s="72" t="s">
        <v>125</v>
      </c>
      <c r="O311" s="72" t="s">
        <v>125</v>
      </c>
      <c r="P311" s="72" t="s">
        <v>125</v>
      </c>
      <c r="Q311" s="72" t="s">
        <v>125</v>
      </c>
      <c r="R311" s="72" t="s">
        <v>125</v>
      </c>
      <c r="S311" s="89" t="s">
        <v>125</v>
      </c>
      <c r="T311" s="88" t="s">
        <v>175</v>
      </c>
    </row>
    <row r="312" spans="1:20" x14ac:dyDescent="0.25">
      <c r="A312" s="113"/>
      <c r="B312" s="88"/>
      <c r="C312" s="73"/>
      <c r="D312" s="73"/>
      <c r="E312" s="73"/>
      <c r="F312" s="73"/>
      <c r="G312" s="73"/>
      <c r="H312" s="73"/>
      <c r="I312" s="73"/>
      <c r="J312" s="73"/>
      <c r="K312" s="73"/>
      <c r="L312" s="73"/>
      <c r="M312" s="73"/>
      <c r="N312" s="73"/>
      <c r="O312" s="73"/>
      <c r="P312" s="73"/>
      <c r="Q312" s="73"/>
      <c r="R312" s="88"/>
      <c r="S312" s="88"/>
      <c r="T312" s="88"/>
    </row>
    <row r="313" spans="1:20" x14ac:dyDescent="0.25">
      <c r="A313" s="134" t="s">
        <v>761</v>
      </c>
      <c r="B313" s="88"/>
      <c r="C313" s="73"/>
      <c r="D313" s="73"/>
      <c r="E313" s="73"/>
      <c r="F313" s="73"/>
      <c r="G313" s="73"/>
      <c r="H313" s="73"/>
      <c r="I313" s="73"/>
      <c r="J313" s="73"/>
      <c r="K313" s="73"/>
      <c r="L313" s="73"/>
      <c r="M313" s="73"/>
      <c r="N313" s="73"/>
      <c r="O313" s="73"/>
      <c r="P313" s="73"/>
      <c r="Q313" s="73"/>
      <c r="R313" s="88"/>
      <c r="S313" s="88"/>
      <c r="T313" s="88"/>
    </row>
    <row r="314" spans="1:20" x14ac:dyDescent="0.25">
      <c r="A314" s="115" t="s">
        <v>32</v>
      </c>
      <c r="B314" s="72">
        <v>16.334398119154507</v>
      </c>
      <c r="C314" s="72">
        <v>21.331015842802422</v>
      </c>
      <c r="D314" s="72">
        <v>38.427438025831599</v>
      </c>
      <c r="E314" s="72">
        <v>25.412864157976223</v>
      </c>
      <c r="F314" s="72">
        <v>31.892721454693213</v>
      </c>
      <c r="G314" s="72">
        <v>35.270318693418155</v>
      </c>
      <c r="H314" s="72">
        <v>33.044032937751986</v>
      </c>
      <c r="I314" s="72">
        <v>32.310524191830488</v>
      </c>
      <c r="J314" s="72">
        <v>34.403440845548069</v>
      </c>
      <c r="K314" s="72">
        <v>36.457605297871687</v>
      </c>
      <c r="L314" s="72">
        <v>30.58389163878515</v>
      </c>
      <c r="M314" s="72">
        <v>27.774211195464535</v>
      </c>
      <c r="N314" s="72">
        <v>32.54716023132876</v>
      </c>
      <c r="O314" s="72">
        <v>26.351768033467568</v>
      </c>
      <c r="P314" s="72">
        <v>24.826683128445055</v>
      </c>
      <c r="Q314" s="72">
        <v>21.46326116936924</v>
      </c>
      <c r="R314" s="72">
        <v>18.694875448474004</v>
      </c>
      <c r="S314" s="72">
        <v>17.9323713352886</v>
      </c>
      <c r="T314" s="72">
        <v>28.036615438984619</v>
      </c>
    </row>
    <row r="315" spans="1:20" x14ac:dyDescent="0.25">
      <c r="A315" s="115" t="s">
        <v>34</v>
      </c>
      <c r="B315" s="72">
        <v>-15.145909653854016</v>
      </c>
      <c r="C315" s="72">
        <v>-17.740718798051354</v>
      </c>
      <c r="D315" s="72">
        <v>-35.818860116048867</v>
      </c>
      <c r="E315" s="72">
        <v>-22.132478505711564</v>
      </c>
      <c r="F315" s="72">
        <v>-23.673455277326291</v>
      </c>
      <c r="G315" s="72">
        <v>-25.325462237990372</v>
      </c>
      <c r="H315" s="72">
        <v>-22.992589662383661</v>
      </c>
      <c r="I315" s="72">
        <v>-22.102355017065172</v>
      </c>
      <c r="J315" s="72">
        <v>-25.927814168180202</v>
      </c>
      <c r="K315" s="72">
        <v>-29.021751104752912</v>
      </c>
      <c r="L315" s="72">
        <v>-24.746008149774383</v>
      </c>
      <c r="M315" s="72">
        <v>-20.171596453036866</v>
      </c>
      <c r="N315" s="72">
        <v>-24.580729627950458</v>
      </c>
      <c r="O315" s="72">
        <v>-24.834365349049751</v>
      </c>
      <c r="P315" s="72">
        <v>-24.175278887647604</v>
      </c>
      <c r="Q315" s="72">
        <v>-22.158226091734665</v>
      </c>
      <c r="R315" s="72">
        <v>-18.558859452934403</v>
      </c>
      <c r="S315" s="72">
        <v>-17.996126396838172</v>
      </c>
      <c r="T315" s="72">
        <v>-26.280477117859231</v>
      </c>
    </row>
    <row r="316" spans="1:20" x14ac:dyDescent="0.25">
      <c r="A316" s="115" t="s">
        <v>59</v>
      </c>
      <c r="B316" s="72">
        <v>1.1884884653004892</v>
      </c>
      <c r="C316" s="72">
        <v>3.5902970447510718</v>
      </c>
      <c r="D316" s="72">
        <v>2.6085779097827291</v>
      </c>
      <c r="E316" s="72">
        <v>3.2803856522646599</v>
      </c>
      <c r="F316" s="72">
        <v>8.219266177366924</v>
      </c>
      <c r="G316" s="72">
        <v>9.9448564554277787</v>
      </c>
      <c r="H316" s="72">
        <v>10.051443275368324</v>
      </c>
      <c r="I316" s="72">
        <v>10.208169174765326</v>
      </c>
      <c r="J316" s="72">
        <v>8.4756266773678597</v>
      </c>
      <c r="K316" s="72">
        <v>7.4358541931187734</v>
      </c>
      <c r="L316" s="72">
        <v>5.8378834890107667</v>
      </c>
      <c r="M316" s="72">
        <v>7.602614742427666</v>
      </c>
      <c r="N316" s="72">
        <v>7.9664306033782966</v>
      </c>
      <c r="O316" s="72">
        <v>1.5174026844178177</v>
      </c>
      <c r="P316" s="72">
        <v>0.65140424079744963</v>
      </c>
      <c r="Q316" s="72">
        <v>-0.6949649223654264</v>
      </c>
      <c r="R316" s="72">
        <v>0.13601599553960267</v>
      </c>
      <c r="S316" s="72">
        <v>-6.3755061549568379E-2</v>
      </c>
      <c r="T316" s="72">
        <v>1.756138321125388</v>
      </c>
    </row>
    <row r="317" spans="1:20" x14ac:dyDescent="0.25">
      <c r="A317" s="115" t="s">
        <v>66</v>
      </c>
      <c r="B317" s="72">
        <v>-0.73768249570375199</v>
      </c>
      <c r="C317" s="72">
        <v>1.5625786733228351</v>
      </c>
      <c r="D317" s="72">
        <v>-1.584781203255099</v>
      </c>
      <c r="E317" s="72">
        <v>1.1845837077622383</v>
      </c>
      <c r="F317" s="72">
        <v>8.6720640745631847</v>
      </c>
      <c r="G317" s="72">
        <v>10.052413139221922</v>
      </c>
      <c r="H317" s="72">
        <v>13.538536934134669</v>
      </c>
      <c r="I317" s="72">
        <v>16.87742964463737</v>
      </c>
      <c r="J317" s="72">
        <v>7.2993259828307897</v>
      </c>
      <c r="K317" s="72">
        <v>8.3800896462132215</v>
      </c>
      <c r="L317" s="72">
        <v>2.1714799415095714</v>
      </c>
      <c r="M317" s="72">
        <v>6.0643818760729173</v>
      </c>
      <c r="N317" s="72">
        <v>5.6595089988370324</v>
      </c>
      <c r="O317" s="72">
        <v>2.6565688677522887</v>
      </c>
      <c r="P317" s="72">
        <v>3.4182255530935954</v>
      </c>
      <c r="Q317" s="72">
        <v>4.0816909257030023</v>
      </c>
      <c r="R317" s="72">
        <v>2.0297771642063784</v>
      </c>
      <c r="S317" s="72">
        <v>2.1736027960852846</v>
      </c>
      <c r="T317" s="72">
        <v>6.220965001840784</v>
      </c>
    </row>
    <row r="318" spans="1:20" x14ac:dyDescent="0.25">
      <c r="A318" s="115" t="s">
        <v>64</v>
      </c>
      <c r="B318" s="72">
        <v>0.57960767519580503</v>
      </c>
      <c r="C318" s="72">
        <v>0.69770954715810307</v>
      </c>
      <c r="D318" s="72">
        <v>-0.22439379869098747</v>
      </c>
      <c r="E318" s="72">
        <v>0.25311617687227317</v>
      </c>
      <c r="F318" s="72">
        <v>4.596882999796831</v>
      </c>
      <c r="G318" s="72">
        <v>4.2360786232770575</v>
      </c>
      <c r="H318" s="72">
        <v>5.3348365138098641</v>
      </c>
      <c r="I318" s="72">
        <v>8.9997613243139618</v>
      </c>
      <c r="J318" s="72">
        <v>6.3332387203973033</v>
      </c>
      <c r="K318" s="72">
        <v>11.941206212169424</v>
      </c>
      <c r="L318" s="72">
        <v>5.551307224621068</v>
      </c>
      <c r="M318" s="72">
        <v>2.8108169646712606</v>
      </c>
      <c r="N318" s="72">
        <v>5.2586632236514088</v>
      </c>
      <c r="O318" s="72">
        <v>-2.9065304898821542E-2</v>
      </c>
      <c r="P318" s="72">
        <v>1.6120434910634096</v>
      </c>
      <c r="Q318" s="72">
        <v>2.5985920489724084</v>
      </c>
      <c r="R318" s="72">
        <v>1.6456440779022254</v>
      </c>
      <c r="S318" s="72">
        <v>2.3722813599839401</v>
      </c>
      <c r="T318" s="72">
        <v>2.2915954433392272</v>
      </c>
    </row>
    <row r="319" spans="1:20" x14ac:dyDescent="0.25">
      <c r="A319" s="112"/>
      <c r="B319" s="73"/>
      <c r="C319" s="96"/>
      <c r="D319" s="96"/>
      <c r="E319" s="96"/>
      <c r="F319" s="96"/>
      <c r="G319" s="96"/>
      <c r="H319" s="96"/>
      <c r="I319" s="96"/>
      <c r="J319" s="96"/>
      <c r="K319" s="96"/>
      <c r="L319" s="96"/>
      <c r="M319" s="96"/>
      <c r="N319" s="96"/>
      <c r="O319" s="96"/>
      <c r="P319" s="96"/>
      <c r="Q319" s="94"/>
      <c r="R319" s="96"/>
      <c r="S319" s="96"/>
      <c r="T319" s="96"/>
    </row>
    <row r="320" spans="1:20" x14ac:dyDescent="0.25">
      <c r="A320" s="118" t="s">
        <v>618</v>
      </c>
      <c r="B320" s="92"/>
      <c r="C320" s="96"/>
      <c r="D320" s="96"/>
      <c r="E320" s="96"/>
      <c r="F320" s="96"/>
      <c r="G320" s="96"/>
      <c r="H320" s="96"/>
      <c r="I320" s="96"/>
      <c r="J320" s="96"/>
      <c r="K320" s="96"/>
      <c r="L320" s="96"/>
      <c r="M320" s="96"/>
      <c r="N320" s="96"/>
      <c r="O320" s="96"/>
      <c r="P320" s="96"/>
      <c r="Q320" s="96"/>
      <c r="R320" s="96"/>
      <c r="S320" s="105"/>
      <c r="T320" s="105"/>
    </row>
    <row r="321" spans="1:20" x14ac:dyDescent="0.25">
      <c r="A321" s="109" t="s">
        <v>737</v>
      </c>
      <c r="B321" s="101">
        <v>1242</v>
      </c>
      <c r="C321" s="101">
        <v>1273</v>
      </c>
      <c r="D321" s="101">
        <v>1212</v>
      </c>
      <c r="E321" s="101">
        <v>1215</v>
      </c>
      <c r="F321" s="101">
        <v>1659.3</v>
      </c>
      <c r="G321" s="101">
        <v>2146.5</v>
      </c>
      <c r="H321" s="101">
        <v>2900</v>
      </c>
      <c r="I321" s="101">
        <v>4700</v>
      </c>
      <c r="J321" s="101">
        <v>7500</v>
      </c>
      <c r="K321" s="101">
        <v>9500</v>
      </c>
      <c r="L321" s="101">
        <v>12200</v>
      </c>
      <c r="M321" s="101">
        <v>14600</v>
      </c>
      <c r="N321" s="101">
        <v>18049</v>
      </c>
      <c r="O321" s="101">
        <v>22133</v>
      </c>
      <c r="P321" s="101">
        <v>22481</v>
      </c>
      <c r="Q321" s="101">
        <v>24140</v>
      </c>
      <c r="R321" s="101">
        <v>24307</v>
      </c>
      <c r="S321" s="136">
        <v>26429</v>
      </c>
      <c r="T321" s="136">
        <v>28077</v>
      </c>
    </row>
    <row r="322" spans="1:20" x14ac:dyDescent="0.25">
      <c r="A322" s="113" t="s">
        <v>68</v>
      </c>
      <c r="B322" s="101">
        <v>478.7</v>
      </c>
      <c r="C322" s="101">
        <v>589.1</v>
      </c>
      <c r="D322" s="101">
        <v>533.9</v>
      </c>
      <c r="E322" s="101">
        <v>505.8</v>
      </c>
      <c r="F322" s="101">
        <v>558</v>
      </c>
      <c r="G322" s="101">
        <v>418.5</v>
      </c>
      <c r="H322" s="88" t="s">
        <v>175</v>
      </c>
      <c r="I322" s="88" t="s">
        <v>175</v>
      </c>
      <c r="J322" s="88" t="s">
        <v>175</v>
      </c>
      <c r="K322" s="88" t="s">
        <v>175</v>
      </c>
      <c r="L322" s="88" t="s">
        <v>175</v>
      </c>
      <c r="M322" s="88" t="s">
        <v>175</v>
      </c>
      <c r="N322" s="88" t="s">
        <v>175</v>
      </c>
      <c r="O322" s="88" t="s">
        <v>175</v>
      </c>
      <c r="P322" s="101">
        <v>8399</v>
      </c>
      <c r="Q322" s="101">
        <v>10593</v>
      </c>
      <c r="R322" s="101">
        <v>10641</v>
      </c>
      <c r="S322" s="101">
        <v>12257</v>
      </c>
      <c r="T322" s="101">
        <v>14034</v>
      </c>
    </row>
    <row r="323" spans="1:20" x14ac:dyDescent="0.25">
      <c r="A323" s="113" t="s">
        <v>69</v>
      </c>
      <c r="B323" s="101">
        <v>763</v>
      </c>
      <c r="C323" s="101">
        <v>683.8</v>
      </c>
      <c r="D323" s="101">
        <v>678</v>
      </c>
      <c r="E323" s="101">
        <v>709.8</v>
      </c>
      <c r="F323" s="101">
        <v>1101.2</v>
      </c>
      <c r="G323" s="101">
        <v>1728</v>
      </c>
      <c r="H323" s="88" t="s">
        <v>175</v>
      </c>
      <c r="I323" s="88" t="s">
        <v>175</v>
      </c>
      <c r="J323" s="88" t="s">
        <v>175</v>
      </c>
      <c r="K323" s="88" t="s">
        <v>175</v>
      </c>
      <c r="L323" s="88" t="s">
        <v>175</v>
      </c>
      <c r="M323" s="88" t="s">
        <v>175</v>
      </c>
      <c r="N323" s="88" t="s">
        <v>175</v>
      </c>
      <c r="O323" s="88" t="s">
        <v>175</v>
      </c>
      <c r="P323" s="101">
        <v>13673</v>
      </c>
      <c r="Q323" s="101">
        <v>13161</v>
      </c>
      <c r="R323" s="101">
        <v>13297</v>
      </c>
      <c r="S323" s="101">
        <v>13815</v>
      </c>
      <c r="T323" s="101">
        <v>13664</v>
      </c>
    </row>
    <row r="324" spans="1:20" x14ac:dyDescent="0.25">
      <c r="A324" s="113" t="s">
        <v>449</v>
      </c>
      <c r="B324" s="134">
        <v>6.8599999999999998E-3</v>
      </c>
      <c r="C324" s="134">
        <v>6.5100000000000002E-3</v>
      </c>
      <c r="D324" s="131">
        <v>6.28E-3</v>
      </c>
      <c r="E324" s="131">
        <v>6.7999999999999996E-3</v>
      </c>
      <c r="F324" s="131">
        <v>7.43E-3</v>
      </c>
      <c r="G324" s="131">
        <v>7.77E-3</v>
      </c>
      <c r="H324" s="131">
        <v>7.1500000000000001E-3</v>
      </c>
      <c r="I324" s="131">
        <v>7.5199999999999998E-3</v>
      </c>
      <c r="J324" s="131">
        <v>7.9000000000000008E-3</v>
      </c>
      <c r="K324" s="131">
        <v>7.7000000000000002E-3</v>
      </c>
      <c r="L324" s="131">
        <v>7.8399999999999997E-3</v>
      </c>
      <c r="M324" s="131">
        <v>7.7000000000000002E-3</v>
      </c>
      <c r="N324" s="131">
        <v>7.6800000000000002E-3</v>
      </c>
      <c r="O324" s="131">
        <v>7.6800000000000002E-3</v>
      </c>
      <c r="P324" s="131">
        <v>7.7000000000000002E-3</v>
      </c>
      <c r="Q324" s="131">
        <v>7.2399999999999999E-3</v>
      </c>
      <c r="R324" s="131">
        <v>6.9300000000000004E-3</v>
      </c>
      <c r="S324" s="131">
        <v>6.7200000000000003E-3</v>
      </c>
      <c r="T324" s="131">
        <v>7.1199999999999996E-3</v>
      </c>
    </row>
    <row r="325" spans="1:20" x14ac:dyDescent="0.25">
      <c r="A325" s="113" t="s">
        <v>70</v>
      </c>
      <c r="B325" s="101">
        <v>0.56137999999999999</v>
      </c>
      <c r="C325" s="101">
        <v>0.39711999999999997</v>
      </c>
      <c r="D325" s="101">
        <v>0.77285000000000004</v>
      </c>
      <c r="E325" s="101">
        <v>1.0707800000000001</v>
      </c>
      <c r="F325" s="101">
        <v>0.10339</v>
      </c>
      <c r="G325" s="101">
        <v>3.3910000000000003E-2</v>
      </c>
      <c r="H325" s="101">
        <v>1.06E-2</v>
      </c>
      <c r="I325" s="101">
        <v>1.8010000000000002E-2</v>
      </c>
      <c r="J325" s="101">
        <v>1.9709999999999998E-2</v>
      </c>
      <c r="K325" s="101">
        <v>0.70796999999999999</v>
      </c>
      <c r="L325" s="101">
        <v>412.69774000000001</v>
      </c>
      <c r="M325" s="101">
        <v>405.41480000000001</v>
      </c>
      <c r="N325" s="101">
        <v>404.15937000000002</v>
      </c>
      <c r="O325" s="101">
        <v>404.58990999999997</v>
      </c>
      <c r="P325" s="101">
        <v>409.76686000000001</v>
      </c>
      <c r="Q325" s="101">
        <v>385.50470999999999</v>
      </c>
      <c r="R325" s="101">
        <v>368.71618999999998</v>
      </c>
      <c r="S325" s="101">
        <v>357.69049999999999</v>
      </c>
      <c r="T325" s="101">
        <v>378.93383</v>
      </c>
    </row>
    <row r="326" spans="1:20" x14ac:dyDescent="0.25">
      <c r="A326" s="113"/>
      <c r="B326" s="88"/>
      <c r="C326" s="73"/>
      <c r="D326" s="73"/>
      <c r="E326" s="73"/>
      <c r="F326" s="73"/>
      <c r="G326" s="73"/>
      <c r="H326" s="73"/>
      <c r="I326" s="73"/>
      <c r="J326" s="73"/>
      <c r="K326" s="73"/>
      <c r="L326" s="73"/>
      <c r="M326" s="73"/>
      <c r="N326" s="73"/>
      <c r="O326" s="73"/>
      <c r="P326" s="73"/>
      <c r="Q326" s="88"/>
      <c r="R326" s="88"/>
      <c r="S326" s="88"/>
      <c r="T326" s="88"/>
    </row>
    <row r="327" spans="1:20" x14ac:dyDescent="0.25">
      <c r="A327" s="140" t="s">
        <v>762</v>
      </c>
      <c r="B327" s="73"/>
      <c r="C327" s="73"/>
      <c r="D327" s="73"/>
      <c r="E327" s="73"/>
      <c r="F327" s="73"/>
      <c r="G327" s="73"/>
      <c r="H327" s="73"/>
      <c r="I327" s="73"/>
      <c r="J327" s="73"/>
      <c r="K327" s="73"/>
      <c r="L327" s="73"/>
      <c r="M327" s="73"/>
      <c r="N327" s="73"/>
      <c r="O327" s="73"/>
      <c r="P327" s="73"/>
      <c r="Q327" s="88"/>
      <c r="R327" s="92"/>
      <c r="S327" s="92"/>
      <c r="T327" s="92"/>
    </row>
    <row r="328" spans="1:20" x14ac:dyDescent="0.25">
      <c r="A328" s="139" t="s">
        <v>71</v>
      </c>
      <c r="B328" s="88" t="s">
        <v>175</v>
      </c>
      <c r="C328" s="88" t="s">
        <v>175</v>
      </c>
      <c r="D328" s="88" t="s">
        <v>175</v>
      </c>
      <c r="E328" s="88" t="s">
        <v>175</v>
      </c>
      <c r="F328" s="88" t="s">
        <v>175</v>
      </c>
      <c r="G328" s="88" t="s">
        <v>175</v>
      </c>
      <c r="H328" s="135">
        <v>1171.04</v>
      </c>
      <c r="I328" s="135">
        <v>1240</v>
      </c>
      <c r="J328" s="135">
        <v>1290</v>
      </c>
      <c r="K328" s="135">
        <v>1393</v>
      </c>
      <c r="L328" s="135">
        <v>1511.4</v>
      </c>
      <c r="M328" s="135">
        <v>1640</v>
      </c>
      <c r="N328" s="135">
        <v>1795</v>
      </c>
      <c r="O328" s="135">
        <v>1984</v>
      </c>
      <c r="P328" s="135">
        <v>2103.7408333333337</v>
      </c>
      <c r="Q328" s="135">
        <v>2319.5533333333306</v>
      </c>
      <c r="R328" s="135">
        <v>2583.5429167666666</v>
      </c>
      <c r="S328" s="135">
        <v>2981.8891664999996</v>
      </c>
      <c r="T328" s="137">
        <v>5202.7100155045546</v>
      </c>
    </row>
    <row r="329" spans="1:20" x14ac:dyDescent="0.25">
      <c r="A329" s="139" t="s">
        <v>72</v>
      </c>
      <c r="B329" s="135">
        <v>124.625</v>
      </c>
      <c r="C329" s="135">
        <v>236.60833</v>
      </c>
      <c r="D329" s="135">
        <v>690.75</v>
      </c>
      <c r="E329" s="135">
        <v>754.31</v>
      </c>
      <c r="F329" s="135">
        <v>968.98749999999995</v>
      </c>
      <c r="G329" s="135">
        <v>1014.425</v>
      </c>
      <c r="H329" s="135">
        <v>1106.1033299999999</v>
      </c>
      <c r="I329" s="135">
        <v>1215.595</v>
      </c>
      <c r="J329" s="135">
        <v>1260.8333299999999</v>
      </c>
      <c r="K329" s="135">
        <v>1314.1666700000001</v>
      </c>
      <c r="L329" s="135">
        <v>1458.75</v>
      </c>
      <c r="M329" s="135">
        <v>1578.4166700000001</v>
      </c>
      <c r="N329" s="135">
        <v>1706.6110000000001</v>
      </c>
      <c r="O329" s="135">
        <v>1897.56333</v>
      </c>
      <c r="P329" s="135">
        <v>2094.9900000000002</v>
      </c>
      <c r="Q329" s="135">
        <v>2310.9475000000002</v>
      </c>
      <c r="R329" s="135">
        <v>2567.9866666666662</v>
      </c>
      <c r="S329" s="135">
        <v>2965.2533333333336</v>
      </c>
      <c r="T329" s="138">
        <v>5113.88</v>
      </c>
    </row>
    <row r="330" spans="1:20" x14ac:dyDescent="0.25">
      <c r="A330" s="112"/>
      <c r="B330" s="73"/>
      <c r="C330" s="73"/>
      <c r="D330" s="73"/>
      <c r="E330" s="73"/>
      <c r="F330" s="73"/>
      <c r="G330" s="73"/>
      <c r="H330" s="73"/>
      <c r="I330" s="73"/>
      <c r="J330" s="73"/>
      <c r="K330" s="73"/>
      <c r="L330" s="73"/>
      <c r="M330" s="73"/>
      <c r="N330" s="73"/>
      <c r="O330" s="73"/>
      <c r="P330" s="73"/>
      <c r="Q330" s="73"/>
      <c r="R330" s="73"/>
      <c r="S330" s="90"/>
      <c r="T330" s="90"/>
    </row>
    <row r="331" spans="1:20" x14ac:dyDescent="0.25">
      <c r="A331" s="118" t="s">
        <v>450</v>
      </c>
      <c r="B331" s="92"/>
      <c r="C331" s="73"/>
      <c r="D331" s="73"/>
      <c r="E331" s="73"/>
      <c r="F331" s="73"/>
      <c r="G331" s="73"/>
      <c r="H331" s="73"/>
      <c r="I331" s="73"/>
      <c r="J331" s="73"/>
      <c r="K331" s="73"/>
      <c r="L331" s="73"/>
      <c r="M331" s="73"/>
      <c r="N331" s="73"/>
      <c r="O331" s="73"/>
      <c r="P331" s="73"/>
      <c r="Q331" s="73"/>
      <c r="R331" s="73"/>
      <c r="S331" s="90"/>
      <c r="T331" s="90"/>
    </row>
    <row r="332" spans="1:20" x14ac:dyDescent="0.25">
      <c r="A332" s="113" t="s">
        <v>73</v>
      </c>
      <c r="B332" s="135">
        <v>5310.165</v>
      </c>
      <c r="C332" s="135">
        <v>4947.9799999999996</v>
      </c>
      <c r="D332" s="135">
        <v>5211.415</v>
      </c>
      <c r="E332" s="135">
        <v>5140.3540000000003</v>
      </c>
      <c r="F332" s="135">
        <v>5321.598</v>
      </c>
      <c r="G332" s="135">
        <v>5204.7309999999998</v>
      </c>
      <c r="H332" s="135">
        <v>4631.8130000000001</v>
      </c>
      <c r="I332" s="135">
        <v>4513.826</v>
      </c>
      <c r="J332" s="135">
        <v>4655.7569999999996</v>
      </c>
      <c r="K332" s="135">
        <v>5070.4740000000002</v>
      </c>
      <c r="L332" s="135">
        <v>7027.54</v>
      </c>
      <c r="M332" s="135">
        <v>7801.7889999999998</v>
      </c>
      <c r="N332" s="135">
        <v>8299.7510000000002</v>
      </c>
      <c r="O332" s="135">
        <v>9119.15</v>
      </c>
      <c r="P332" s="135">
        <v>10679.165000000001</v>
      </c>
      <c r="Q332" s="135">
        <v>13310.866</v>
      </c>
      <c r="R332" s="135">
        <v>14854.025</v>
      </c>
      <c r="S332" s="135">
        <v>16282.526</v>
      </c>
      <c r="T332" s="88" t="s">
        <v>175</v>
      </c>
    </row>
    <row r="333" spans="1:20" x14ac:dyDescent="0.25">
      <c r="A333" s="113" t="s">
        <v>209</v>
      </c>
      <c r="B333" s="135">
        <v>4121.6639999999998</v>
      </c>
      <c r="C333" s="135">
        <v>4232.2460000000001</v>
      </c>
      <c r="D333" s="135">
        <v>4297.9449999999997</v>
      </c>
      <c r="E333" s="135">
        <v>4401.8379999999997</v>
      </c>
      <c r="F333" s="135">
        <v>4640.8819999999996</v>
      </c>
      <c r="G333" s="135">
        <v>4610.3310000000001</v>
      </c>
      <c r="H333" s="135">
        <v>4167.7190000000001</v>
      </c>
      <c r="I333" s="135">
        <v>3935.4850000000001</v>
      </c>
      <c r="J333" s="135">
        <v>4042.047</v>
      </c>
      <c r="K333" s="135">
        <v>4494.942</v>
      </c>
      <c r="L333" s="135">
        <v>6386.22</v>
      </c>
      <c r="M333" s="135">
        <v>7153.5730000000003</v>
      </c>
      <c r="N333" s="135">
        <v>7665.7849999999999</v>
      </c>
      <c r="O333" s="135">
        <v>8108.2629999999999</v>
      </c>
      <c r="P333" s="135">
        <v>9861.116</v>
      </c>
      <c r="Q333" s="135">
        <v>12434.727000000001</v>
      </c>
      <c r="R333" s="135">
        <v>13828.912</v>
      </c>
      <c r="S333" s="135">
        <v>15582.946</v>
      </c>
      <c r="T333" s="88" t="s">
        <v>175</v>
      </c>
    </row>
    <row r="334" spans="1:20" x14ac:dyDescent="0.25">
      <c r="A334" s="113" t="s">
        <v>74</v>
      </c>
      <c r="B334" s="135">
        <v>3575.4589999999998</v>
      </c>
      <c r="C334" s="135">
        <v>3765.63</v>
      </c>
      <c r="D334" s="135">
        <v>3896.9279999999999</v>
      </c>
      <c r="E334" s="135">
        <v>4004.6909999999998</v>
      </c>
      <c r="F334" s="135">
        <v>4147.8590000000004</v>
      </c>
      <c r="G334" s="135">
        <v>4107.1469999999999</v>
      </c>
      <c r="H334" s="135">
        <v>3625.89</v>
      </c>
      <c r="I334" s="135">
        <v>3318.3049999999998</v>
      </c>
      <c r="J334" s="135">
        <v>3179.4259999999999</v>
      </c>
      <c r="K334" s="135">
        <v>3188.48</v>
      </c>
      <c r="L334" s="135">
        <v>3268.819</v>
      </c>
      <c r="M334" s="135">
        <v>3423.1210000000001</v>
      </c>
      <c r="N334" s="135">
        <v>3755.7849999999999</v>
      </c>
      <c r="O334" s="135">
        <v>3983.4250000000002</v>
      </c>
      <c r="P334" s="135">
        <v>4382.817</v>
      </c>
      <c r="Q334" s="135">
        <v>5570.6360000000004</v>
      </c>
      <c r="R334" s="135">
        <v>6514.3959999999997</v>
      </c>
      <c r="S334" s="135">
        <v>7434.2460000000001</v>
      </c>
      <c r="T334" s="88" t="s">
        <v>175</v>
      </c>
    </row>
    <row r="335" spans="1:20" x14ac:dyDescent="0.25">
      <c r="A335" s="113" t="s">
        <v>210</v>
      </c>
      <c r="B335" s="135">
        <v>546.20500000000004</v>
      </c>
      <c r="C335" s="135">
        <v>466.61599999999999</v>
      </c>
      <c r="D335" s="135">
        <v>401.017</v>
      </c>
      <c r="E335" s="135">
        <v>397.14699999999999</v>
      </c>
      <c r="F335" s="135">
        <v>493.02300000000002</v>
      </c>
      <c r="G335" s="135">
        <v>503.18400000000003</v>
      </c>
      <c r="H335" s="135">
        <v>541.82899999999995</v>
      </c>
      <c r="I335" s="135">
        <v>617.17999999999995</v>
      </c>
      <c r="J335" s="135">
        <v>862.62099999999998</v>
      </c>
      <c r="K335" s="135">
        <v>1306.462</v>
      </c>
      <c r="L335" s="135">
        <v>3117.4009999999998</v>
      </c>
      <c r="M335" s="135">
        <v>3730.4520000000002</v>
      </c>
      <c r="N335" s="135">
        <v>3910</v>
      </c>
      <c r="O335" s="135">
        <v>4124.8379999999997</v>
      </c>
      <c r="P335" s="135">
        <v>5478.299</v>
      </c>
      <c r="Q335" s="135">
        <v>6864.0910000000003</v>
      </c>
      <c r="R335" s="135">
        <v>7314.5159999999996</v>
      </c>
      <c r="S335" s="135">
        <v>8148.7</v>
      </c>
      <c r="T335" s="88" t="s">
        <v>175</v>
      </c>
    </row>
    <row r="336" spans="1:20" x14ac:dyDescent="0.25">
      <c r="A336" s="113" t="s">
        <v>211</v>
      </c>
      <c r="B336" s="135">
        <v>626.28800000000001</v>
      </c>
      <c r="C336" s="135">
        <v>246.32900000000001</v>
      </c>
      <c r="D336" s="135">
        <v>504.86399999999998</v>
      </c>
      <c r="E336" s="135">
        <v>319.09199999999998</v>
      </c>
      <c r="F336" s="135">
        <v>246.98500000000001</v>
      </c>
      <c r="G336" s="135">
        <v>166.92099999999999</v>
      </c>
      <c r="H336" s="135">
        <v>88.495999999999995</v>
      </c>
      <c r="I336" s="135">
        <v>183</v>
      </c>
      <c r="J336" s="135">
        <v>198.43600000000001</v>
      </c>
      <c r="K336" s="135">
        <v>170.76400000000001</v>
      </c>
      <c r="L336" s="135">
        <v>229.34700000000001</v>
      </c>
      <c r="M336" s="135">
        <v>243.512</v>
      </c>
      <c r="N336" s="135">
        <v>230.512</v>
      </c>
      <c r="O336" s="135">
        <v>607</v>
      </c>
      <c r="P336" s="135">
        <v>413.35199999999998</v>
      </c>
      <c r="Q336" s="135">
        <v>495.40600000000001</v>
      </c>
      <c r="R336" s="135">
        <v>660.95699999999999</v>
      </c>
      <c r="S336" s="135">
        <v>346.30399999999997</v>
      </c>
      <c r="T336" s="88" t="s">
        <v>175</v>
      </c>
    </row>
    <row r="337" spans="1:20" x14ac:dyDescent="0.25">
      <c r="A337" s="113" t="s">
        <v>75</v>
      </c>
      <c r="B337" s="135">
        <v>562.21299999999997</v>
      </c>
      <c r="C337" s="135">
        <v>469.40499999999997</v>
      </c>
      <c r="D337" s="135">
        <v>408.60599999999999</v>
      </c>
      <c r="E337" s="135">
        <v>419.42399999999998</v>
      </c>
      <c r="F337" s="135">
        <v>433.73099999999999</v>
      </c>
      <c r="G337" s="135">
        <v>427.47899999999998</v>
      </c>
      <c r="H337" s="135">
        <v>375.59800000000001</v>
      </c>
      <c r="I337" s="135">
        <v>395.34100000000001</v>
      </c>
      <c r="J337" s="135">
        <v>415.274</v>
      </c>
      <c r="K337" s="135">
        <v>404.76799999999997</v>
      </c>
      <c r="L337" s="135">
        <v>411.97300000000001</v>
      </c>
      <c r="M337" s="135">
        <v>404.70400000000001</v>
      </c>
      <c r="N337" s="135">
        <v>403.45400000000001</v>
      </c>
      <c r="O337" s="135">
        <v>403.887</v>
      </c>
      <c r="P337" s="135">
        <v>404.697</v>
      </c>
      <c r="Q337" s="135">
        <v>380.733</v>
      </c>
      <c r="R337" s="135">
        <v>364.15600000000001</v>
      </c>
      <c r="S337" s="135">
        <v>353.27600000000001</v>
      </c>
      <c r="T337" s="88" t="s">
        <v>175</v>
      </c>
    </row>
    <row r="338" spans="1:20" x14ac:dyDescent="0.25">
      <c r="A338" s="113"/>
      <c r="B338" s="88"/>
      <c r="C338" s="87"/>
      <c r="D338" s="87"/>
      <c r="E338" s="87"/>
      <c r="F338" s="87"/>
      <c r="G338" s="87"/>
      <c r="H338" s="87"/>
      <c r="I338" s="87"/>
      <c r="J338" s="87"/>
      <c r="K338" s="87"/>
      <c r="L338" s="87"/>
      <c r="M338" s="87"/>
      <c r="N338" s="87"/>
      <c r="O338" s="87"/>
      <c r="P338" s="87"/>
      <c r="Q338" s="87"/>
      <c r="R338" s="88"/>
      <c r="S338" s="88"/>
      <c r="T338" s="88"/>
    </row>
    <row r="339" spans="1:20" x14ac:dyDescent="0.25">
      <c r="A339" s="115" t="s">
        <v>650</v>
      </c>
      <c r="B339" s="135">
        <v>31.40165</v>
      </c>
      <c r="C339" s="135">
        <v>36.539720000000003</v>
      </c>
      <c r="D339" s="135">
        <v>46.545650000000002</v>
      </c>
      <c r="E339" s="135">
        <v>53.865450000000003</v>
      </c>
      <c r="F339" s="135">
        <v>53.151600000000002</v>
      </c>
      <c r="G339" s="135">
        <v>43.44182</v>
      </c>
      <c r="H339" s="135">
        <v>32.428379999999997</v>
      </c>
      <c r="I339" s="135">
        <v>26.179500000000001</v>
      </c>
      <c r="J339" s="135">
        <v>20.031310000000001</v>
      </c>
      <c r="K339" s="135">
        <v>16.214379999999998</v>
      </c>
      <c r="L339" s="135">
        <v>20.318899999999999</v>
      </c>
      <c r="M339" s="135">
        <v>19.25047</v>
      </c>
      <c r="N339" s="135">
        <v>17.393460000000001</v>
      </c>
      <c r="O339" s="135">
        <v>16.854150000000001</v>
      </c>
      <c r="P339" s="135">
        <v>17.531680000000001</v>
      </c>
      <c r="Q339" s="135">
        <v>20.17061</v>
      </c>
      <c r="R339" s="135">
        <v>21.728000000000002</v>
      </c>
      <c r="S339" s="135">
        <v>23.753900000000002</v>
      </c>
      <c r="T339" s="88" t="s">
        <v>175</v>
      </c>
    </row>
    <row r="340" spans="1:20" x14ac:dyDescent="0.25">
      <c r="A340" s="115" t="s">
        <v>651</v>
      </c>
      <c r="B340" s="135">
        <v>77.618380000000002</v>
      </c>
      <c r="C340" s="135">
        <v>85.534819999999996</v>
      </c>
      <c r="D340" s="135">
        <v>82.47175</v>
      </c>
      <c r="E340" s="135">
        <v>85.63297</v>
      </c>
      <c r="F340" s="135">
        <v>87.208430000000007</v>
      </c>
      <c r="G340" s="135">
        <v>88.579620000000006</v>
      </c>
      <c r="H340" s="135">
        <v>89.980289999999997</v>
      </c>
      <c r="I340" s="135">
        <v>87.187340000000006</v>
      </c>
      <c r="J340" s="135">
        <v>86.818259999999995</v>
      </c>
      <c r="K340" s="135">
        <v>88.649349999999998</v>
      </c>
      <c r="L340" s="135">
        <v>90.874189999999999</v>
      </c>
      <c r="M340" s="135">
        <v>91.69144</v>
      </c>
      <c r="N340" s="135">
        <v>92.361630000000005</v>
      </c>
      <c r="O340" s="135">
        <v>88.914680000000004</v>
      </c>
      <c r="P340" s="135">
        <v>92.339770000000001</v>
      </c>
      <c r="Q340" s="135">
        <v>93.417869999999994</v>
      </c>
      <c r="R340" s="135">
        <v>93.098749999999995</v>
      </c>
      <c r="S340" s="135">
        <v>95.703490000000002</v>
      </c>
      <c r="T340" s="88" t="s">
        <v>175</v>
      </c>
    </row>
    <row r="341" spans="1:20" x14ac:dyDescent="0.25">
      <c r="A341" s="115" t="s">
        <v>652</v>
      </c>
      <c r="B341" s="88" t="s">
        <v>175</v>
      </c>
      <c r="C341" s="88" t="s">
        <v>175</v>
      </c>
      <c r="D341" s="88" t="s">
        <v>175</v>
      </c>
      <c r="E341" s="88" t="s">
        <v>175</v>
      </c>
      <c r="F341" s="88" t="s">
        <v>175</v>
      </c>
      <c r="G341" s="88" t="s">
        <v>175</v>
      </c>
      <c r="H341" s="88" t="s">
        <v>175</v>
      </c>
      <c r="I341" s="88" t="s">
        <v>175</v>
      </c>
      <c r="J341" s="88" t="s">
        <v>175</v>
      </c>
      <c r="K341" s="88" t="s">
        <v>175</v>
      </c>
      <c r="L341" s="88" t="s">
        <v>175</v>
      </c>
      <c r="M341" s="88" t="s">
        <v>175</v>
      </c>
      <c r="N341" s="88" t="s">
        <v>175</v>
      </c>
      <c r="O341" s="88" t="s">
        <v>175</v>
      </c>
      <c r="P341" s="88" t="s">
        <v>175</v>
      </c>
      <c r="Q341" s="88" t="s">
        <v>175</v>
      </c>
      <c r="R341" s="88" t="s">
        <v>175</v>
      </c>
      <c r="S341" s="88" t="s">
        <v>175</v>
      </c>
      <c r="T341" s="88" t="s">
        <v>175</v>
      </c>
    </row>
    <row r="342" spans="1:20" x14ac:dyDescent="0.25">
      <c r="A342" s="115" t="s">
        <v>653</v>
      </c>
      <c r="B342" s="88" t="s">
        <v>175</v>
      </c>
      <c r="C342" s="88" t="s">
        <v>175</v>
      </c>
      <c r="D342" s="88" t="s">
        <v>175</v>
      </c>
      <c r="E342" s="88" t="s">
        <v>175</v>
      </c>
      <c r="F342" s="88" t="s">
        <v>175</v>
      </c>
      <c r="G342" s="88" t="s">
        <v>175</v>
      </c>
      <c r="H342" s="88" t="s">
        <v>175</v>
      </c>
      <c r="I342" s="88" t="s">
        <v>175</v>
      </c>
      <c r="J342" s="88" t="s">
        <v>175</v>
      </c>
      <c r="K342" s="88" t="s">
        <v>175</v>
      </c>
      <c r="L342" s="88" t="s">
        <v>175</v>
      </c>
      <c r="M342" s="88" t="s">
        <v>175</v>
      </c>
      <c r="N342" s="88" t="s">
        <v>175</v>
      </c>
      <c r="O342" s="88" t="s">
        <v>175</v>
      </c>
      <c r="P342" s="88" t="s">
        <v>175</v>
      </c>
      <c r="Q342" s="88" t="s">
        <v>175</v>
      </c>
      <c r="R342" s="88" t="s">
        <v>175</v>
      </c>
      <c r="S342" s="88" t="s">
        <v>175</v>
      </c>
      <c r="T342" s="88" t="s">
        <v>175</v>
      </c>
    </row>
    <row r="343" spans="1:20" x14ac:dyDescent="0.25">
      <c r="A343" s="113"/>
      <c r="B343" s="88"/>
      <c r="C343" s="73"/>
      <c r="D343" s="73"/>
      <c r="E343" s="73"/>
      <c r="F343" s="73"/>
      <c r="G343" s="73"/>
      <c r="H343" s="73"/>
      <c r="I343" s="73"/>
      <c r="J343" s="73"/>
      <c r="K343" s="73"/>
      <c r="L343" s="73"/>
      <c r="M343" s="73"/>
      <c r="N343" s="73"/>
      <c r="O343" s="73"/>
      <c r="P343" s="73"/>
      <c r="Q343" s="88"/>
      <c r="R343" s="88"/>
      <c r="S343" s="88"/>
      <c r="T343" s="88"/>
    </row>
    <row r="344" spans="1:20" x14ac:dyDescent="0.25">
      <c r="A344" s="113" t="s">
        <v>437</v>
      </c>
      <c r="B344" s="136"/>
      <c r="C344" s="136"/>
      <c r="D344" s="136"/>
      <c r="E344" s="136"/>
      <c r="F344" s="136"/>
      <c r="G344" s="136"/>
      <c r="H344" s="136"/>
      <c r="I344" s="136"/>
      <c r="J344" s="136"/>
      <c r="K344" s="136"/>
      <c r="L344" s="136"/>
      <c r="M344" s="136"/>
      <c r="N344" s="136"/>
      <c r="O344" s="136"/>
      <c r="P344" s="136"/>
      <c r="Q344" s="136"/>
      <c r="R344" s="136"/>
      <c r="S344" s="136"/>
      <c r="T344" s="136"/>
    </row>
    <row r="345" spans="1:20" x14ac:dyDescent="0.25">
      <c r="A345" s="113" t="s">
        <v>212</v>
      </c>
      <c r="B345" s="135">
        <v>338.68700000000001</v>
      </c>
      <c r="C345" s="135">
        <v>589.28499999999997</v>
      </c>
      <c r="D345" s="135">
        <v>595.67899999999997</v>
      </c>
      <c r="E345" s="135">
        <v>560.21600000000001</v>
      </c>
      <c r="F345" s="135">
        <v>638.22799999999995</v>
      </c>
      <c r="G345" s="135">
        <v>694.69399999999996</v>
      </c>
      <c r="H345" s="135">
        <v>620.27599999999995</v>
      </c>
      <c r="I345" s="135">
        <v>668.54899999999998</v>
      </c>
      <c r="J345" s="135">
        <v>645.63800000000003</v>
      </c>
      <c r="K345" s="135">
        <v>710.31399999999996</v>
      </c>
      <c r="L345" s="135">
        <v>712.93399999999997</v>
      </c>
      <c r="M345" s="135">
        <v>492.81099999999998</v>
      </c>
      <c r="N345" s="135">
        <v>460.40699999999998</v>
      </c>
      <c r="O345" s="135">
        <v>516.40899999999999</v>
      </c>
      <c r="P345" s="135">
        <v>528.87599999999998</v>
      </c>
      <c r="Q345" s="135">
        <v>674.27800000000002</v>
      </c>
      <c r="R345" s="135">
        <v>957.84100000000001</v>
      </c>
      <c r="S345" s="135">
        <v>1003.173</v>
      </c>
      <c r="T345" s="135">
        <v>2588.4769999999999</v>
      </c>
    </row>
    <row r="346" spans="1:20" x14ac:dyDescent="0.25">
      <c r="A346" s="113" t="s">
        <v>76</v>
      </c>
      <c r="B346" s="135">
        <v>177.495</v>
      </c>
      <c r="C346" s="135">
        <v>206.608</v>
      </c>
      <c r="D346" s="135">
        <v>207.99</v>
      </c>
      <c r="E346" s="135">
        <v>164.9</v>
      </c>
      <c r="F346" s="135">
        <v>141.12200000000001</v>
      </c>
      <c r="G346" s="135">
        <v>139.536</v>
      </c>
      <c r="H346" s="135">
        <v>140.17099999999999</v>
      </c>
      <c r="I346" s="135">
        <v>168.05</v>
      </c>
      <c r="J346" s="135">
        <v>167.89699999999999</v>
      </c>
      <c r="K346" s="135">
        <v>140.80799999999999</v>
      </c>
      <c r="L346" s="135">
        <v>120.09699999999999</v>
      </c>
      <c r="M346" s="135">
        <v>118.155</v>
      </c>
      <c r="N346" s="135">
        <v>158.19999999999999</v>
      </c>
      <c r="O346" s="135">
        <v>172.51300000000001</v>
      </c>
      <c r="P346" s="135">
        <v>163.244</v>
      </c>
      <c r="Q346" s="135">
        <v>205.81200000000001</v>
      </c>
      <c r="R346" s="135">
        <v>301.798</v>
      </c>
      <c r="S346" s="135">
        <v>352.41800000000001</v>
      </c>
      <c r="T346" s="135">
        <v>369.32</v>
      </c>
    </row>
    <row r="347" spans="1:20" x14ac:dyDescent="0.25">
      <c r="A347" s="113" t="s">
        <v>77</v>
      </c>
      <c r="B347" s="135">
        <v>20.172000000000001</v>
      </c>
      <c r="C347" s="135">
        <v>22.55</v>
      </c>
      <c r="D347" s="135">
        <v>15.564</v>
      </c>
      <c r="E347" s="135">
        <v>14.12</v>
      </c>
      <c r="F347" s="135">
        <v>5.5970000000000004</v>
      </c>
      <c r="G347" s="135">
        <v>5.79</v>
      </c>
      <c r="H347" s="135">
        <v>3.96</v>
      </c>
      <c r="I347" s="135">
        <v>3.2749999999999999</v>
      </c>
      <c r="J347" s="135">
        <v>7.32</v>
      </c>
      <c r="K347" s="135">
        <v>8.0180000000000007</v>
      </c>
      <c r="L347" s="135">
        <v>2.2530000000000001</v>
      </c>
      <c r="M347" s="135">
        <v>5.8</v>
      </c>
      <c r="N347" s="135">
        <v>7.2</v>
      </c>
      <c r="O347" s="135">
        <v>9.5</v>
      </c>
      <c r="P347" s="135">
        <v>8.5</v>
      </c>
      <c r="Q347" s="135">
        <v>6.5380000000000003</v>
      </c>
      <c r="R347" s="135">
        <v>9.9320000000000004</v>
      </c>
      <c r="S347" s="135">
        <v>7.13</v>
      </c>
      <c r="T347" s="88" t="s">
        <v>175</v>
      </c>
    </row>
    <row r="348" spans="1:20" x14ac:dyDescent="0.25">
      <c r="A348" s="113"/>
      <c r="B348" s="88"/>
      <c r="C348" s="87"/>
      <c r="D348" s="87"/>
      <c r="E348" s="87"/>
      <c r="F348" s="87"/>
      <c r="G348" s="87"/>
      <c r="H348" s="87"/>
      <c r="I348" s="87"/>
      <c r="J348" s="87"/>
      <c r="K348" s="87"/>
      <c r="L348" s="87"/>
      <c r="M348" s="87"/>
      <c r="N348" s="87"/>
      <c r="O348" s="87"/>
      <c r="P348" s="87"/>
      <c r="Q348" s="87"/>
      <c r="R348" s="88"/>
      <c r="S348" s="88"/>
      <c r="T348" s="88"/>
    </row>
    <row r="349" spans="1:20" x14ac:dyDescent="0.25">
      <c r="A349" s="113" t="s">
        <v>78</v>
      </c>
      <c r="B349" s="136"/>
      <c r="C349" s="136"/>
      <c r="D349" s="136"/>
      <c r="E349" s="136"/>
      <c r="F349" s="136"/>
      <c r="G349" s="136"/>
      <c r="H349" s="136"/>
      <c r="I349" s="136"/>
      <c r="J349" s="136"/>
      <c r="K349" s="136"/>
      <c r="L349" s="136"/>
      <c r="M349" s="136"/>
      <c r="N349" s="136"/>
      <c r="O349" s="136"/>
      <c r="P349" s="136"/>
      <c r="Q349" s="136"/>
      <c r="R349" s="136"/>
      <c r="S349" s="136"/>
      <c r="T349" s="136"/>
    </row>
    <row r="350" spans="1:20" x14ac:dyDescent="0.25">
      <c r="A350" s="113" t="s">
        <v>433</v>
      </c>
      <c r="B350" s="135">
        <v>4.8597000000000001</v>
      </c>
      <c r="C350" s="135">
        <v>6.3868</v>
      </c>
      <c r="D350" s="135">
        <v>4.6879999999999997</v>
      </c>
      <c r="E350" s="135">
        <v>3.7368000000000001</v>
      </c>
      <c r="F350" s="135">
        <v>2.9830999999999999</v>
      </c>
      <c r="G350" s="135">
        <v>2.2107999999999999</v>
      </c>
      <c r="H350" s="135">
        <v>1.9488000000000001</v>
      </c>
      <c r="I350" s="135">
        <v>3.2646999999999999</v>
      </c>
      <c r="J350" s="135">
        <v>2.8302999999999998</v>
      </c>
      <c r="K350" s="135">
        <v>2.6141999999999999</v>
      </c>
      <c r="L350" s="135">
        <v>1.3416999999999999</v>
      </c>
      <c r="M350" s="135">
        <v>1.5412999999999999</v>
      </c>
      <c r="N350" s="135">
        <v>1.0496000000000001</v>
      </c>
      <c r="O350" s="135">
        <v>1.3514999999999999</v>
      </c>
      <c r="P350" s="135">
        <v>1.5989</v>
      </c>
      <c r="Q350" s="135">
        <v>1.1948000000000001</v>
      </c>
      <c r="R350" s="135">
        <v>1.9109</v>
      </c>
      <c r="S350" s="135">
        <v>1.4137</v>
      </c>
      <c r="T350" s="88" t="s">
        <v>175</v>
      </c>
    </row>
    <row r="351" spans="1:20" x14ac:dyDescent="0.25">
      <c r="A351" s="113" t="s">
        <v>434</v>
      </c>
      <c r="B351" s="135">
        <v>12.3634</v>
      </c>
      <c r="C351" s="135">
        <v>15.3177</v>
      </c>
      <c r="D351" s="135">
        <v>13.676399999999999</v>
      </c>
      <c r="E351" s="135">
        <v>19.144500000000001</v>
      </c>
      <c r="F351" s="135">
        <v>13.356299999999999</v>
      </c>
      <c r="G351" s="135">
        <v>25.436399999999999</v>
      </c>
      <c r="H351" s="135">
        <v>25.577999999999999</v>
      </c>
      <c r="I351" s="135">
        <v>18.7422</v>
      </c>
      <c r="J351" s="135">
        <v>20.285399999999999</v>
      </c>
      <c r="K351" s="135">
        <v>23.453199999999999</v>
      </c>
      <c r="L351" s="135">
        <v>26.958400000000001</v>
      </c>
      <c r="M351" s="135">
        <v>23.247199999999999</v>
      </c>
      <c r="N351" s="135">
        <v>25.7608</v>
      </c>
      <c r="O351" s="135">
        <v>20.526900000000001</v>
      </c>
      <c r="P351" s="135">
        <v>19.955200000000001</v>
      </c>
      <c r="Q351" s="135">
        <v>28.1738</v>
      </c>
      <c r="R351" s="135">
        <v>21.158899999999999</v>
      </c>
      <c r="S351" s="135">
        <v>21.924600000000002</v>
      </c>
      <c r="T351" s="88" t="s">
        <v>175</v>
      </c>
    </row>
    <row r="352" spans="1:20" x14ac:dyDescent="0.25">
      <c r="A352" s="113" t="s">
        <v>435</v>
      </c>
      <c r="B352" s="135">
        <v>3.1425000000000001</v>
      </c>
      <c r="C352" s="135">
        <v>3.5152999999999999</v>
      </c>
      <c r="D352" s="135">
        <v>2.8643999999999998</v>
      </c>
      <c r="E352" s="135">
        <v>4.7382999999999997</v>
      </c>
      <c r="F352" s="135">
        <v>2.3622000000000001</v>
      </c>
      <c r="G352" s="135">
        <v>6.2458</v>
      </c>
      <c r="H352" s="135">
        <v>7.5563000000000002</v>
      </c>
      <c r="I352" s="135">
        <v>5.2914000000000003</v>
      </c>
      <c r="J352" s="135">
        <v>5.7594000000000003</v>
      </c>
      <c r="K352" s="135">
        <v>5.9169</v>
      </c>
      <c r="L352" s="135">
        <v>6.9343000000000004</v>
      </c>
      <c r="M352" s="135">
        <v>6.2221000000000002</v>
      </c>
      <c r="N352" s="135">
        <v>3.8643999999999998</v>
      </c>
      <c r="O352" s="135">
        <v>4.4573999999999998</v>
      </c>
      <c r="P352" s="135">
        <v>3.7092999999999998</v>
      </c>
      <c r="Q352" s="135">
        <v>6.7237</v>
      </c>
      <c r="R352" s="135">
        <v>5.2926000000000002</v>
      </c>
      <c r="S352" s="135">
        <v>4.351</v>
      </c>
      <c r="T352" s="88" t="s">
        <v>175</v>
      </c>
    </row>
    <row r="353" spans="1:20" x14ac:dyDescent="0.25">
      <c r="A353" s="113" t="s">
        <v>436</v>
      </c>
      <c r="B353" s="135">
        <v>24.970400000000001</v>
      </c>
      <c r="C353" s="135">
        <v>19.812799999999999</v>
      </c>
      <c r="D353" s="135">
        <v>25.392299999999999</v>
      </c>
      <c r="E353" s="135">
        <v>36.684699999999999</v>
      </c>
      <c r="F353" s="135">
        <v>31.470300000000002</v>
      </c>
      <c r="G353" s="135">
        <v>55.806199999999997</v>
      </c>
      <c r="H353" s="135">
        <v>59.311799999999998</v>
      </c>
      <c r="I353" s="135">
        <v>41.771000000000001</v>
      </c>
      <c r="J353" s="135">
        <v>47.942700000000002</v>
      </c>
      <c r="K353" s="135">
        <v>52.579799999999999</v>
      </c>
      <c r="L353" s="135">
        <v>63.632399999999997</v>
      </c>
      <c r="M353" s="135">
        <v>59.517899999999997</v>
      </c>
      <c r="N353" s="135">
        <v>62.660800000000002</v>
      </c>
      <c r="O353" s="135">
        <v>54.515599999999999</v>
      </c>
      <c r="P353" s="135">
        <v>51.192999999999998</v>
      </c>
      <c r="Q353" s="135">
        <v>65.985100000000003</v>
      </c>
      <c r="R353" s="135">
        <v>54.743099999999998</v>
      </c>
      <c r="S353" s="135">
        <v>57.6785</v>
      </c>
      <c r="T353" s="88" t="s">
        <v>175</v>
      </c>
    </row>
    <row r="354" spans="1:20" x14ac:dyDescent="0.25">
      <c r="A354" s="110"/>
      <c r="B354" s="50"/>
      <c r="C354" s="50"/>
      <c r="D354" s="50"/>
      <c r="E354" s="50"/>
      <c r="F354" s="50"/>
      <c r="G354" s="50"/>
      <c r="H354" s="50"/>
      <c r="I354" s="50"/>
      <c r="J354" s="50"/>
      <c r="K354" s="50"/>
      <c r="L354" s="50"/>
      <c r="M354" s="50"/>
      <c r="N354" s="50"/>
      <c r="O354" s="50"/>
      <c r="P354" s="50"/>
      <c r="Q354" s="50"/>
      <c r="R354" s="50"/>
      <c r="S354" s="50"/>
      <c r="T354" s="50"/>
    </row>
    <row r="355" spans="1:20" x14ac:dyDescent="0.25">
      <c r="A355" s="110"/>
      <c r="B355" s="50"/>
      <c r="C355" s="50"/>
      <c r="D355" s="50"/>
      <c r="E355" s="50"/>
      <c r="F355" s="50"/>
      <c r="G355" s="50"/>
      <c r="H355" s="50"/>
      <c r="I355" s="50"/>
      <c r="J355" s="50"/>
      <c r="K355" s="50"/>
      <c r="L355" s="50"/>
      <c r="M355" s="50"/>
      <c r="N355" s="50"/>
      <c r="O355" s="50"/>
      <c r="P355" s="50"/>
      <c r="Q355" s="50"/>
      <c r="R355" s="50"/>
      <c r="S355" s="50"/>
      <c r="T355" s="50"/>
    </row>
    <row r="356" spans="1:20" x14ac:dyDescent="0.25">
      <c r="A356" s="110"/>
      <c r="B356" s="50"/>
      <c r="C356" s="50"/>
      <c r="D356" s="50"/>
      <c r="E356" s="50"/>
      <c r="F356" s="50"/>
      <c r="G356" s="50"/>
      <c r="H356" s="50"/>
      <c r="I356" s="50"/>
      <c r="J356" s="50"/>
      <c r="K356" s="50"/>
      <c r="L356" s="50"/>
      <c r="M356" s="50"/>
      <c r="N356" s="50"/>
      <c r="O356" s="50"/>
      <c r="P356" s="50"/>
      <c r="Q356" s="50"/>
      <c r="R356" s="50"/>
      <c r="S356" s="50"/>
      <c r="T356" s="50"/>
    </row>
    <row r="357" spans="1:20" x14ac:dyDescent="0.25">
      <c r="A357" s="110"/>
      <c r="B357" s="50"/>
      <c r="C357" s="50"/>
      <c r="D357" s="50"/>
      <c r="E357" s="50"/>
      <c r="F357" s="50"/>
      <c r="G357" s="50"/>
      <c r="H357" s="50"/>
      <c r="I357" s="50"/>
      <c r="J357" s="50"/>
      <c r="K357" s="50"/>
      <c r="L357" s="50"/>
      <c r="M357" s="50"/>
      <c r="N357" s="50"/>
      <c r="O357" s="50"/>
      <c r="P357" s="50"/>
      <c r="Q357" s="50"/>
      <c r="R357" s="50"/>
      <c r="S357" s="50"/>
      <c r="T357" s="50"/>
    </row>
    <row r="358" spans="1:20" x14ac:dyDescent="0.25">
      <c r="A358" s="110"/>
      <c r="B358" s="50"/>
      <c r="C358" s="50"/>
      <c r="D358" s="50"/>
      <c r="E358" s="50"/>
      <c r="F358" s="50"/>
      <c r="G358" s="50"/>
      <c r="H358" s="50"/>
      <c r="I358" s="50"/>
      <c r="J358" s="50"/>
      <c r="K358" s="50"/>
      <c r="L358" s="50"/>
      <c r="M358" s="50"/>
      <c r="N358" s="50"/>
      <c r="O358" s="50"/>
      <c r="P358" s="50"/>
      <c r="Q358" s="50"/>
      <c r="R358" s="50"/>
      <c r="S358" s="50"/>
      <c r="T358" s="50"/>
    </row>
    <row r="359" spans="1:20" x14ac:dyDescent="0.25">
      <c r="A359" s="110"/>
      <c r="B359" s="50"/>
      <c r="C359" s="50"/>
      <c r="D359" s="50"/>
      <c r="E359" s="50"/>
      <c r="F359" s="50"/>
      <c r="G359" s="50"/>
      <c r="H359" s="50"/>
      <c r="I359" s="50"/>
      <c r="J359" s="50"/>
      <c r="K359" s="50"/>
      <c r="L359" s="50"/>
      <c r="M359" s="50"/>
      <c r="N359" s="50"/>
      <c r="O359" s="50"/>
      <c r="P359" s="50"/>
      <c r="Q359" s="50"/>
      <c r="R359" s="50"/>
      <c r="S359" s="50"/>
      <c r="T359" s="50"/>
    </row>
    <row r="360" spans="1:20" x14ac:dyDescent="0.25">
      <c r="A360" s="110"/>
      <c r="B360" s="50"/>
      <c r="C360" s="50"/>
      <c r="D360" s="50"/>
      <c r="E360" s="50"/>
      <c r="F360" s="50"/>
      <c r="G360" s="50"/>
      <c r="H360" s="50"/>
      <c r="I360" s="50"/>
      <c r="J360" s="50"/>
      <c r="K360" s="50"/>
      <c r="L360" s="50"/>
      <c r="M360" s="50"/>
      <c r="N360" s="50"/>
      <c r="O360" s="50"/>
      <c r="P360" s="50"/>
      <c r="Q360" s="50"/>
      <c r="R360" s="50"/>
      <c r="S360" s="50"/>
      <c r="T360" s="50"/>
    </row>
    <row r="361" spans="1:20" x14ac:dyDescent="0.25">
      <c r="A361" s="110"/>
      <c r="B361" s="50"/>
      <c r="C361" s="50"/>
      <c r="D361" s="50"/>
      <c r="E361" s="50"/>
      <c r="F361" s="50"/>
      <c r="G361" s="50"/>
      <c r="H361" s="50"/>
      <c r="I361" s="50"/>
      <c r="J361" s="50"/>
      <c r="K361" s="50"/>
      <c r="L361" s="50"/>
      <c r="M361" s="50"/>
      <c r="N361" s="50"/>
      <c r="O361" s="50"/>
      <c r="P361" s="50"/>
      <c r="Q361" s="50"/>
      <c r="R361" s="50"/>
      <c r="S361" s="50"/>
      <c r="T361" s="50"/>
    </row>
    <row r="362" spans="1:20" x14ac:dyDescent="0.25">
      <c r="A362" s="110"/>
      <c r="B362" s="50"/>
      <c r="C362" s="50"/>
      <c r="D362" s="50"/>
      <c r="E362" s="50"/>
      <c r="F362" s="50"/>
      <c r="G362" s="50"/>
      <c r="H362" s="50"/>
      <c r="I362" s="50"/>
      <c r="J362" s="50"/>
      <c r="K362" s="50"/>
      <c r="L362" s="50"/>
      <c r="M362" s="50"/>
      <c r="N362" s="50"/>
      <c r="O362" s="50"/>
      <c r="P362" s="50"/>
      <c r="Q362" s="50"/>
      <c r="R362" s="50"/>
      <c r="S362" s="50"/>
      <c r="T362" s="50"/>
    </row>
    <row r="363" spans="1:20" x14ac:dyDescent="0.25">
      <c r="A363" s="110"/>
      <c r="B363" s="50"/>
      <c r="C363" s="50"/>
      <c r="D363" s="50"/>
      <c r="E363" s="50"/>
      <c r="F363" s="50"/>
      <c r="G363" s="50"/>
      <c r="H363" s="50"/>
      <c r="I363" s="50"/>
      <c r="J363" s="50"/>
      <c r="K363" s="50"/>
      <c r="L363" s="50"/>
      <c r="M363" s="50"/>
      <c r="N363" s="50"/>
      <c r="O363" s="50"/>
      <c r="P363" s="50"/>
      <c r="Q363" s="50"/>
      <c r="R363" s="50"/>
      <c r="S363" s="50"/>
      <c r="T363" s="50"/>
    </row>
    <row r="364" spans="1:20" x14ac:dyDescent="0.25">
      <c r="A364" s="110"/>
      <c r="B364" s="50"/>
      <c r="C364" s="50"/>
      <c r="D364" s="50"/>
      <c r="E364" s="50"/>
      <c r="F364" s="50"/>
      <c r="G364" s="50"/>
      <c r="H364" s="50"/>
      <c r="I364" s="50"/>
      <c r="J364" s="50"/>
      <c r="K364" s="50"/>
      <c r="L364" s="50"/>
      <c r="M364" s="50"/>
      <c r="N364" s="50"/>
      <c r="O364" s="50"/>
      <c r="P364" s="50"/>
      <c r="Q364" s="50"/>
      <c r="R364" s="50"/>
      <c r="S364" s="50"/>
      <c r="T364" s="50"/>
    </row>
    <row r="365" spans="1:20" x14ac:dyDescent="0.25">
      <c r="A365" s="110"/>
      <c r="B365" s="50"/>
      <c r="C365" s="50"/>
      <c r="D365" s="50"/>
      <c r="E365" s="50"/>
      <c r="F365" s="50"/>
      <c r="G365" s="50"/>
      <c r="H365" s="50"/>
      <c r="I365" s="50"/>
      <c r="J365" s="50"/>
      <c r="K365" s="50"/>
      <c r="L365" s="50"/>
      <c r="M365" s="50"/>
      <c r="N365" s="50"/>
      <c r="O365" s="50"/>
      <c r="P365" s="50"/>
      <c r="Q365" s="50"/>
      <c r="R365" s="50"/>
      <c r="S365" s="50"/>
      <c r="T365" s="50"/>
    </row>
    <row r="366" spans="1:20" x14ac:dyDescent="0.25">
      <c r="A366" s="110"/>
      <c r="B366" s="50"/>
      <c r="C366" s="50"/>
      <c r="D366" s="50"/>
      <c r="E366" s="50"/>
      <c r="F366" s="50"/>
      <c r="G366" s="50"/>
      <c r="H366" s="50"/>
      <c r="I366" s="50"/>
      <c r="J366" s="50"/>
      <c r="K366" s="50"/>
      <c r="L366" s="50"/>
      <c r="M366" s="50"/>
      <c r="N366" s="50"/>
      <c r="O366" s="50"/>
      <c r="P366" s="50"/>
      <c r="Q366" s="50"/>
      <c r="R366" s="50"/>
      <c r="S366" s="50"/>
      <c r="T366" s="50"/>
    </row>
    <row r="367" spans="1:20" x14ac:dyDescent="0.25">
      <c r="A367" s="110"/>
      <c r="B367" s="50"/>
      <c r="C367" s="50"/>
      <c r="D367" s="50"/>
      <c r="E367" s="50"/>
      <c r="F367" s="50"/>
      <c r="G367" s="50"/>
      <c r="H367" s="50"/>
      <c r="I367" s="50"/>
      <c r="J367" s="50"/>
      <c r="K367" s="50"/>
      <c r="L367" s="50"/>
      <c r="M367" s="50"/>
      <c r="N367" s="50"/>
      <c r="O367" s="50"/>
      <c r="P367" s="50"/>
      <c r="Q367" s="50"/>
      <c r="R367" s="50"/>
      <c r="S367" s="50"/>
      <c r="T367" s="50"/>
    </row>
    <row r="368" spans="1:20" x14ac:dyDescent="0.25">
      <c r="A368" s="110"/>
      <c r="B368" s="50"/>
      <c r="C368" s="50"/>
      <c r="D368" s="50"/>
      <c r="E368" s="50"/>
      <c r="F368" s="50"/>
      <c r="G368" s="50"/>
      <c r="H368" s="50"/>
      <c r="I368" s="50"/>
      <c r="J368" s="50"/>
      <c r="K368" s="50"/>
      <c r="L368" s="50"/>
      <c r="M368" s="50"/>
      <c r="N368" s="50"/>
      <c r="O368" s="50"/>
      <c r="P368" s="50"/>
      <c r="Q368" s="50"/>
      <c r="R368" s="50"/>
      <c r="S368" s="50"/>
      <c r="T368" s="50"/>
    </row>
    <row r="369" spans="1:20" x14ac:dyDescent="0.25">
      <c r="A369" s="110"/>
      <c r="B369" s="50"/>
      <c r="C369" s="50"/>
      <c r="D369" s="50"/>
      <c r="E369" s="50"/>
      <c r="F369" s="50"/>
      <c r="G369" s="50"/>
      <c r="H369" s="50"/>
      <c r="I369" s="50"/>
      <c r="J369" s="50"/>
      <c r="K369" s="50"/>
      <c r="L369" s="50"/>
      <c r="M369" s="50"/>
      <c r="N369" s="50"/>
      <c r="O369" s="50"/>
      <c r="P369" s="50"/>
      <c r="Q369" s="50"/>
      <c r="R369" s="50"/>
      <c r="S369" s="50"/>
      <c r="T369" s="50"/>
    </row>
    <row r="370" spans="1:20" x14ac:dyDescent="0.25">
      <c r="A370" s="110"/>
      <c r="B370" s="50"/>
      <c r="C370" s="50"/>
      <c r="D370" s="50"/>
      <c r="E370" s="50"/>
      <c r="F370" s="50"/>
      <c r="G370" s="50"/>
      <c r="H370" s="50"/>
      <c r="I370" s="50"/>
      <c r="J370" s="50"/>
      <c r="K370" s="50"/>
      <c r="L370" s="50"/>
      <c r="M370" s="50"/>
      <c r="N370" s="50"/>
      <c r="O370" s="50"/>
      <c r="P370" s="50"/>
      <c r="Q370" s="50"/>
      <c r="R370" s="50"/>
      <c r="S370" s="50"/>
      <c r="T370" s="50"/>
    </row>
    <row r="371" spans="1:20" x14ac:dyDescent="0.25">
      <c r="A371" s="110"/>
      <c r="B371" s="50"/>
      <c r="C371" s="50"/>
      <c r="D371" s="50"/>
      <c r="E371" s="50"/>
      <c r="F371" s="50"/>
      <c r="G371" s="50"/>
      <c r="H371" s="50"/>
      <c r="I371" s="50"/>
      <c r="J371" s="50"/>
      <c r="K371" s="50"/>
      <c r="L371" s="50"/>
      <c r="M371" s="50"/>
      <c r="N371" s="50"/>
      <c r="O371" s="50"/>
      <c r="P371" s="50"/>
      <c r="Q371" s="50"/>
      <c r="R371" s="50"/>
      <c r="S371" s="50"/>
      <c r="T371" s="50"/>
    </row>
    <row r="372" spans="1:20" x14ac:dyDescent="0.25">
      <c r="A372" s="110"/>
      <c r="B372" s="50"/>
      <c r="C372" s="50"/>
      <c r="D372" s="50"/>
      <c r="E372" s="50"/>
      <c r="F372" s="50"/>
      <c r="G372" s="50"/>
      <c r="H372" s="50"/>
      <c r="I372" s="50"/>
      <c r="J372" s="50"/>
      <c r="K372" s="50"/>
      <c r="L372" s="50"/>
      <c r="M372" s="50"/>
      <c r="N372" s="50"/>
      <c r="O372" s="50"/>
      <c r="P372" s="50"/>
      <c r="Q372" s="50"/>
      <c r="R372" s="50"/>
      <c r="S372" s="50"/>
      <c r="T372" s="50"/>
    </row>
    <row r="373" spans="1:20" x14ac:dyDescent="0.25">
      <c r="A373" s="110"/>
      <c r="B373" s="50"/>
      <c r="C373" s="50"/>
      <c r="D373" s="50"/>
      <c r="E373" s="50"/>
      <c r="F373" s="50"/>
      <c r="G373" s="50"/>
      <c r="H373" s="50"/>
      <c r="I373" s="50"/>
      <c r="J373" s="50"/>
      <c r="K373" s="50"/>
      <c r="L373" s="50"/>
      <c r="M373" s="50"/>
      <c r="N373" s="50"/>
      <c r="O373" s="50"/>
      <c r="P373" s="50"/>
      <c r="Q373" s="50"/>
      <c r="R373" s="50"/>
      <c r="S373" s="50"/>
      <c r="T373" s="50"/>
    </row>
    <row r="374" spans="1:20" x14ac:dyDescent="0.25">
      <c r="A374" s="110"/>
      <c r="B374" s="50"/>
      <c r="C374" s="50"/>
      <c r="D374" s="50"/>
      <c r="E374" s="50"/>
      <c r="F374" s="50"/>
      <c r="G374" s="50"/>
      <c r="H374" s="50"/>
      <c r="I374" s="50"/>
      <c r="J374" s="50"/>
      <c r="K374" s="50"/>
      <c r="L374" s="50"/>
      <c r="M374" s="50"/>
      <c r="N374" s="50"/>
      <c r="O374" s="50"/>
      <c r="P374" s="50"/>
      <c r="Q374" s="50"/>
      <c r="R374" s="50"/>
      <c r="S374" s="50"/>
      <c r="T374" s="50"/>
    </row>
    <row r="375" spans="1:20" x14ac:dyDescent="0.25">
      <c r="A375" s="110"/>
      <c r="B375" s="50"/>
      <c r="C375" s="50"/>
      <c r="D375" s="50"/>
      <c r="E375" s="50"/>
      <c r="F375" s="50"/>
      <c r="G375" s="50"/>
      <c r="H375" s="50"/>
      <c r="I375" s="50"/>
      <c r="J375" s="50"/>
      <c r="K375" s="50"/>
      <c r="L375" s="50"/>
      <c r="M375" s="50"/>
      <c r="N375" s="50"/>
      <c r="O375" s="50"/>
      <c r="P375" s="50"/>
      <c r="Q375" s="50"/>
      <c r="R375" s="50"/>
      <c r="S375" s="50"/>
      <c r="T375" s="50"/>
    </row>
    <row r="376" spans="1:20" x14ac:dyDescent="0.25">
      <c r="A376" s="110"/>
      <c r="B376" s="50"/>
      <c r="C376" s="50"/>
      <c r="D376" s="50"/>
      <c r="E376" s="50"/>
      <c r="F376" s="50"/>
      <c r="G376" s="50"/>
      <c r="H376" s="50"/>
      <c r="I376" s="50"/>
      <c r="J376" s="50"/>
      <c r="K376" s="50"/>
      <c r="L376" s="50"/>
      <c r="M376" s="50"/>
      <c r="N376" s="50"/>
      <c r="O376" s="50"/>
      <c r="P376" s="50"/>
      <c r="Q376" s="50"/>
      <c r="R376" s="50"/>
      <c r="S376" s="50"/>
      <c r="T376" s="50"/>
    </row>
    <row r="377" spans="1:20" x14ac:dyDescent="0.25">
      <c r="A377" s="110"/>
      <c r="B377" s="50"/>
      <c r="C377" s="50"/>
      <c r="D377" s="50"/>
      <c r="E377" s="50"/>
      <c r="F377" s="50"/>
      <c r="G377" s="50"/>
      <c r="H377" s="50"/>
      <c r="I377" s="50"/>
      <c r="J377" s="50"/>
      <c r="K377" s="50"/>
      <c r="L377" s="50"/>
      <c r="M377" s="50"/>
      <c r="N377" s="50"/>
      <c r="O377" s="50"/>
      <c r="P377" s="50"/>
      <c r="Q377" s="50"/>
      <c r="R377" s="50"/>
      <c r="S377" s="50"/>
      <c r="T377" s="50"/>
    </row>
    <row r="378" spans="1:20" x14ac:dyDescent="0.25">
      <c r="A378" s="110"/>
      <c r="B378" s="50"/>
      <c r="C378" s="50"/>
      <c r="D378" s="50"/>
      <c r="E378" s="50"/>
      <c r="F378" s="50"/>
      <c r="G378" s="50"/>
      <c r="H378" s="50"/>
      <c r="I378" s="50"/>
      <c r="J378" s="50"/>
      <c r="K378" s="50"/>
      <c r="L378" s="50"/>
      <c r="M378" s="50"/>
      <c r="N378" s="50"/>
      <c r="O378" s="50"/>
      <c r="P378" s="50"/>
      <c r="Q378" s="50"/>
      <c r="R378" s="50"/>
      <c r="S378" s="50"/>
      <c r="T378" s="50"/>
    </row>
    <row r="379" spans="1:20" x14ac:dyDescent="0.25">
      <c r="A379" s="110"/>
      <c r="B379" s="50"/>
      <c r="C379" s="50"/>
      <c r="D379" s="50"/>
      <c r="E379" s="50"/>
      <c r="F379" s="50"/>
      <c r="G379" s="50"/>
      <c r="H379" s="50"/>
      <c r="I379" s="50"/>
      <c r="J379" s="50"/>
      <c r="K379" s="50"/>
      <c r="L379" s="50"/>
      <c r="M379" s="50"/>
      <c r="N379" s="50"/>
      <c r="O379" s="50"/>
      <c r="P379" s="50"/>
      <c r="Q379" s="50"/>
      <c r="R379" s="50"/>
      <c r="S379" s="50"/>
      <c r="T379" s="50"/>
    </row>
    <row r="380" spans="1:20" x14ac:dyDescent="0.25">
      <c r="A380" s="110"/>
      <c r="B380" s="50"/>
      <c r="C380" s="50"/>
      <c r="D380" s="50"/>
      <c r="E380" s="50"/>
      <c r="F380" s="50"/>
      <c r="G380" s="50"/>
      <c r="H380" s="50"/>
      <c r="I380" s="50"/>
      <c r="J380" s="50"/>
      <c r="K380" s="50"/>
      <c r="L380" s="50"/>
      <c r="M380" s="50"/>
      <c r="N380" s="50"/>
      <c r="O380" s="50"/>
      <c r="P380" s="50"/>
      <c r="Q380" s="50"/>
      <c r="R380" s="50"/>
      <c r="S380" s="50"/>
      <c r="T380" s="50"/>
    </row>
    <row r="381" spans="1:20" x14ac:dyDescent="0.25">
      <c r="A381" s="110"/>
      <c r="B381" s="50"/>
      <c r="C381" s="50"/>
      <c r="D381" s="50"/>
      <c r="E381" s="50"/>
      <c r="F381" s="50"/>
      <c r="G381" s="50"/>
      <c r="H381" s="50"/>
      <c r="I381" s="50"/>
      <c r="J381" s="50"/>
      <c r="K381" s="50"/>
      <c r="L381" s="50"/>
      <c r="M381" s="50"/>
      <c r="N381" s="50"/>
      <c r="O381" s="50"/>
      <c r="P381" s="50"/>
      <c r="Q381" s="50"/>
      <c r="R381" s="50"/>
      <c r="S381" s="50"/>
      <c r="T381" s="50"/>
    </row>
    <row r="382" spans="1:20" x14ac:dyDescent="0.25">
      <c r="A382" s="110"/>
      <c r="B382" s="50"/>
      <c r="C382" s="50"/>
      <c r="D382" s="50"/>
      <c r="E382" s="50"/>
      <c r="F382" s="50"/>
      <c r="G382" s="50"/>
      <c r="H382" s="50"/>
      <c r="I382" s="50"/>
      <c r="J382" s="50"/>
      <c r="K382" s="50"/>
      <c r="L382" s="50"/>
      <c r="M382" s="50"/>
      <c r="N382" s="50"/>
      <c r="O382" s="50"/>
      <c r="P382" s="50"/>
      <c r="Q382" s="50"/>
      <c r="R382" s="50"/>
      <c r="S382" s="50"/>
      <c r="T382" s="50"/>
    </row>
    <row r="383" spans="1:20" x14ac:dyDescent="0.25">
      <c r="A383" s="110"/>
      <c r="B383" s="50"/>
      <c r="C383" s="50"/>
      <c r="D383" s="50"/>
      <c r="E383" s="50"/>
      <c r="F383" s="50"/>
      <c r="G383" s="50"/>
      <c r="H383" s="50"/>
      <c r="I383" s="50"/>
      <c r="J383" s="50"/>
      <c r="K383" s="50"/>
      <c r="L383" s="50"/>
      <c r="M383" s="50"/>
      <c r="N383" s="50"/>
      <c r="O383" s="50"/>
      <c r="P383" s="50"/>
      <c r="Q383" s="50"/>
      <c r="R383" s="50"/>
      <c r="S383" s="50"/>
      <c r="T383" s="50"/>
    </row>
    <row r="384" spans="1:20" x14ac:dyDescent="0.25">
      <c r="A384" s="110"/>
      <c r="B384" s="50"/>
      <c r="C384" s="50"/>
      <c r="D384" s="50"/>
      <c r="E384" s="50"/>
      <c r="F384" s="50"/>
      <c r="G384" s="50"/>
      <c r="H384" s="50"/>
      <c r="I384" s="50"/>
      <c r="J384" s="50"/>
      <c r="K384" s="50"/>
      <c r="L384" s="50"/>
      <c r="M384" s="50"/>
      <c r="N384" s="50"/>
      <c r="O384" s="50"/>
      <c r="P384" s="50"/>
      <c r="Q384" s="50"/>
      <c r="R384" s="50"/>
      <c r="S384" s="50"/>
      <c r="T384" s="50"/>
    </row>
    <row r="385" spans="1:20" x14ac:dyDescent="0.25">
      <c r="A385" s="110"/>
      <c r="B385" s="50"/>
      <c r="C385" s="50"/>
      <c r="D385" s="50"/>
      <c r="E385" s="50"/>
      <c r="F385" s="50"/>
      <c r="G385" s="50"/>
      <c r="H385" s="50"/>
      <c r="I385" s="50"/>
      <c r="J385" s="50"/>
      <c r="K385" s="50"/>
      <c r="L385" s="50"/>
      <c r="M385" s="50"/>
      <c r="N385" s="50"/>
      <c r="O385" s="50"/>
      <c r="P385" s="50"/>
      <c r="Q385" s="50"/>
      <c r="R385" s="50"/>
      <c r="S385" s="50"/>
      <c r="T385" s="50"/>
    </row>
    <row r="386" spans="1:20" x14ac:dyDescent="0.25">
      <c r="A386" s="110"/>
      <c r="B386" s="50"/>
      <c r="C386" s="50"/>
      <c r="D386" s="50"/>
      <c r="E386" s="50"/>
      <c r="F386" s="50"/>
      <c r="G386" s="50"/>
      <c r="H386" s="50"/>
      <c r="I386" s="50"/>
      <c r="J386" s="50"/>
      <c r="K386" s="50"/>
      <c r="L386" s="50"/>
      <c r="M386" s="50"/>
      <c r="N386" s="50"/>
      <c r="O386" s="50"/>
      <c r="P386" s="50"/>
      <c r="Q386" s="50"/>
      <c r="R386" s="50"/>
      <c r="S386" s="50"/>
      <c r="T386" s="50"/>
    </row>
    <row r="387" spans="1:20" x14ac:dyDescent="0.25">
      <c r="A387" s="110"/>
      <c r="B387" s="50"/>
      <c r="C387" s="50"/>
      <c r="D387" s="50"/>
      <c r="E387" s="50"/>
      <c r="F387" s="50"/>
      <c r="G387" s="50"/>
      <c r="H387" s="50"/>
      <c r="I387" s="50"/>
      <c r="J387" s="50"/>
      <c r="K387" s="50"/>
      <c r="L387" s="50"/>
      <c r="M387" s="50"/>
      <c r="N387" s="50"/>
      <c r="O387" s="50"/>
      <c r="P387" s="50"/>
      <c r="Q387" s="50"/>
      <c r="R387" s="50"/>
      <c r="S387" s="50"/>
      <c r="T387" s="50"/>
    </row>
    <row r="388" spans="1:20" x14ac:dyDescent="0.25">
      <c r="A388" s="110"/>
      <c r="B388" s="50"/>
      <c r="C388" s="50"/>
      <c r="D388" s="50"/>
      <c r="E388" s="50"/>
      <c r="F388" s="50"/>
      <c r="G388" s="50"/>
      <c r="H388" s="50"/>
      <c r="I388" s="50"/>
      <c r="J388" s="50"/>
      <c r="K388" s="50"/>
      <c r="L388" s="50"/>
      <c r="M388" s="50"/>
      <c r="N388" s="50"/>
      <c r="O388" s="50"/>
      <c r="P388" s="50"/>
      <c r="Q388" s="50"/>
      <c r="R388" s="50"/>
      <c r="S388" s="50"/>
      <c r="T388" s="50"/>
    </row>
    <row r="389" spans="1:20" x14ac:dyDescent="0.25">
      <c r="A389" s="110"/>
      <c r="B389" s="50"/>
      <c r="C389" s="50"/>
      <c r="D389" s="50"/>
      <c r="E389" s="50"/>
      <c r="F389" s="50"/>
      <c r="G389" s="50"/>
      <c r="H389" s="50"/>
      <c r="I389" s="50"/>
      <c r="J389" s="50"/>
      <c r="K389" s="50"/>
      <c r="L389" s="50"/>
      <c r="M389" s="50"/>
      <c r="N389" s="50"/>
      <c r="O389" s="50"/>
      <c r="P389" s="50"/>
      <c r="Q389" s="50"/>
      <c r="R389" s="50"/>
      <c r="S389" s="50"/>
      <c r="T389" s="50"/>
    </row>
    <row r="390" spans="1:20" x14ac:dyDescent="0.25">
      <c r="A390" s="110"/>
      <c r="B390" s="50"/>
      <c r="C390" s="50"/>
      <c r="D390" s="50"/>
      <c r="E390" s="50"/>
      <c r="F390" s="50"/>
      <c r="G390" s="50"/>
      <c r="H390" s="50"/>
      <c r="I390" s="50"/>
      <c r="J390" s="50"/>
      <c r="K390" s="50"/>
      <c r="L390" s="50"/>
      <c r="M390" s="50"/>
      <c r="N390" s="50"/>
      <c r="O390" s="50"/>
      <c r="P390" s="50"/>
      <c r="Q390" s="50"/>
      <c r="R390" s="50"/>
      <c r="S390" s="50"/>
      <c r="T390" s="50"/>
    </row>
    <row r="391" spans="1:20" x14ac:dyDescent="0.25">
      <c r="A391" s="110"/>
      <c r="B391" s="50"/>
      <c r="C391" s="50"/>
      <c r="D391" s="50"/>
      <c r="E391" s="50"/>
      <c r="F391" s="50"/>
      <c r="G391" s="50"/>
      <c r="H391" s="50"/>
      <c r="I391" s="50"/>
      <c r="J391" s="50"/>
      <c r="K391" s="50"/>
      <c r="L391" s="50"/>
      <c r="M391" s="50"/>
      <c r="N391" s="50"/>
      <c r="O391" s="50"/>
      <c r="P391" s="50"/>
      <c r="Q391" s="50"/>
      <c r="R391" s="50"/>
      <c r="S391" s="50"/>
      <c r="T391" s="50"/>
    </row>
    <row r="392" spans="1:20" x14ac:dyDescent="0.25">
      <c r="A392" s="110"/>
      <c r="B392" s="50"/>
      <c r="C392" s="50"/>
      <c r="D392" s="50"/>
      <c r="E392" s="50"/>
      <c r="F392" s="50"/>
      <c r="G392" s="50"/>
      <c r="H392" s="50"/>
      <c r="I392" s="50"/>
      <c r="J392" s="50"/>
      <c r="K392" s="50"/>
      <c r="L392" s="50"/>
      <c r="M392" s="50"/>
      <c r="N392" s="50"/>
      <c r="O392" s="50"/>
      <c r="P392" s="50"/>
      <c r="Q392" s="50"/>
      <c r="R392" s="50"/>
      <c r="S392" s="50"/>
      <c r="T392" s="50"/>
    </row>
    <row r="393" spans="1:20" x14ac:dyDescent="0.25">
      <c r="A393" s="110"/>
      <c r="B393" s="50"/>
      <c r="C393" s="50"/>
      <c r="D393" s="50"/>
      <c r="E393" s="50"/>
      <c r="F393" s="50"/>
      <c r="G393" s="50"/>
      <c r="H393" s="50"/>
      <c r="I393" s="50"/>
      <c r="J393" s="50"/>
      <c r="K393" s="50"/>
      <c r="L393" s="50"/>
      <c r="M393" s="50"/>
      <c r="N393" s="50"/>
      <c r="O393" s="50"/>
      <c r="P393" s="50"/>
      <c r="Q393" s="50"/>
      <c r="R393" s="50"/>
      <c r="S393" s="50"/>
      <c r="T393" s="50"/>
    </row>
    <row r="394" spans="1:20" x14ac:dyDescent="0.25">
      <c r="A394" s="110"/>
      <c r="B394" s="50"/>
      <c r="C394" s="50"/>
      <c r="D394" s="50"/>
      <c r="E394" s="50"/>
      <c r="F394" s="50"/>
      <c r="G394" s="50"/>
      <c r="H394" s="50"/>
      <c r="I394" s="50"/>
      <c r="J394" s="50"/>
      <c r="K394" s="50"/>
      <c r="L394" s="50"/>
      <c r="M394" s="50"/>
      <c r="N394" s="50"/>
      <c r="O394" s="50"/>
      <c r="P394" s="50"/>
      <c r="Q394" s="50"/>
      <c r="R394" s="50"/>
      <c r="S394" s="50"/>
      <c r="T394" s="50"/>
    </row>
    <row r="395" spans="1:20" x14ac:dyDescent="0.25">
      <c r="A395" s="110"/>
      <c r="B395" s="50"/>
      <c r="C395" s="50"/>
      <c r="D395" s="50"/>
      <c r="E395" s="50"/>
      <c r="F395" s="50"/>
      <c r="G395" s="50"/>
      <c r="H395" s="50"/>
      <c r="I395" s="50"/>
      <c r="J395" s="50"/>
      <c r="K395" s="50"/>
      <c r="L395" s="50"/>
      <c r="M395" s="50"/>
      <c r="N395" s="50"/>
      <c r="O395" s="50"/>
      <c r="P395" s="50"/>
      <c r="Q395" s="50"/>
      <c r="R395" s="50"/>
      <c r="S395" s="50"/>
      <c r="T395" s="50"/>
    </row>
    <row r="396" spans="1:20" x14ac:dyDescent="0.25">
      <c r="A396" s="110"/>
      <c r="B396" s="50"/>
      <c r="C396" s="50"/>
      <c r="D396" s="50"/>
      <c r="E396" s="50"/>
      <c r="F396" s="50"/>
      <c r="G396" s="50"/>
      <c r="H396" s="50"/>
      <c r="I396" s="50"/>
      <c r="J396" s="50"/>
      <c r="K396" s="50"/>
      <c r="L396" s="50"/>
      <c r="M396" s="50"/>
      <c r="N396" s="50"/>
      <c r="O396" s="50"/>
      <c r="P396" s="50"/>
      <c r="Q396" s="50"/>
      <c r="R396" s="50"/>
      <c r="S396" s="50"/>
      <c r="T396" s="50"/>
    </row>
    <row r="397" spans="1:20" x14ac:dyDescent="0.25">
      <c r="A397" s="110"/>
      <c r="B397" s="50"/>
      <c r="C397" s="50"/>
      <c r="D397" s="50"/>
      <c r="E397" s="50"/>
      <c r="F397" s="50"/>
      <c r="G397" s="50"/>
      <c r="H397" s="50"/>
      <c r="I397" s="50"/>
      <c r="J397" s="50"/>
      <c r="K397" s="50"/>
      <c r="L397" s="50"/>
      <c r="M397" s="50"/>
      <c r="N397" s="50"/>
      <c r="O397" s="50"/>
      <c r="P397" s="50"/>
      <c r="Q397" s="50"/>
      <c r="R397" s="50"/>
      <c r="S397" s="50"/>
      <c r="T397" s="50"/>
    </row>
    <row r="398" spans="1:20" x14ac:dyDescent="0.25">
      <c r="A398" s="110"/>
      <c r="B398" s="50"/>
      <c r="C398" s="50"/>
      <c r="D398" s="50"/>
      <c r="E398" s="50"/>
      <c r="F398" s="50"/>
      <c r="G398" s="50"/>
      <c r="H398" s="50"/>
      <c r="I398" s="50"/>
      <c r="J398" s="50"/>
      <c r="K398" s="50"/>
      <c r="L398" s="50"/>
      <c r="M398" s="50"/>
      <c r="N398" s="50"/>
      <c r="O398" s="50"/>
      <c r="P398" s="50"/>
      <c r="Q398" s="50"/>
      <c r="R398" s="50"/>
      <c r="S398" s="50"/>
      <c r="T398" s="50"/>
    </row>
    <row r="399" spans="1:20" x14ac:dyDescent="0.25">
      <c r="A399" s="110"/>
      <c r="B399" s="50"/>
      <c r="C399" s="50"/>
      <c r="D399" s="50"/>
      <c r="E399" s="50"/>
      <c r="F399" s="50"/>
      <c r="G399" s="50"/>
      <c r="H399" s="50"/>
      <c r="I399" s="50"/>
      <c r="J399" s="50"/>
      <c r="K399" s="50"/>
      <c r="L399" s="50"/>
      <c r="M399" s="50"/>
      <c r="N399" s="50"/>
      <c r="O399" s="50"/>
      <c r="P399" s="50"/>
      <c r="Q399" s="50"/>
      <c r="R399" s="50"/>
      <c r="S399" s="50"/>
      <c r="T399" s="50"/>
    </row>
    <row r="400" spans="1:20" x14ac:dyDescent="0.25">
      <c r="A400" s="110"/>
      <c r="B400" s="50"/>
      <c r="C400" s="50"/>
      <c r="D400" s="50"/>
      <c r="E400" s="50"/>
      <c r="F400" s="50"/>
      <c r="G400" s="50"/>
      <c r="H400" s="50"/>
      <c r="I400" s="50"/>
      <c r="J400" s="50"/>
      <c r="K400" s="50"/>
      <c r="L400" s="50"/>
      <c r="M400" s="50"/>
      <c r="N400" s="50"/>
      <c r="O400" s="50"/>
      <c r="P400" s="50"/>
      <c r="Q400" s="50"/>
      <c r="R400" s="50"/>
      <c r="S400" s="50"/>
      <c r="T400" s="50"/>
    </row>
    <row r="401" spans="1:20" x14ac:dyDescent="0.25">
      <c r="A401" s="110"/>
      <c r="B401" s="50"/>
      <c r="C401" s="50"/>
      <c r="D401" s="50"/>
      <c r="E401" s="50"/>
      <c r="F401" s="50"/>
      <c r="G401" s="50"/>
      <c r="H401" s="50"/>
      <c r="I401" s="50"/>
      <c r="J401" s="50"/>
      <c r="K401" s="50"/>
      <c r="L401" s="50"/>
      <c r="M401" s="50"/>
      <c r="N401" s="50"/>
      <c r="O401" s="50"/>
      <c r="P401" s="50"/>
      <c r="Q401" s="50"/>
      <c r="R401" s="50"/>
      <c r="S401" s="50"/>
      <c r="T401" s="50"/>
    </row>
    <row r="402" spans="1:20" x14ac:dyDescent="0.25">
      <c r="A402" s="110"/>
      <c r="B402" s="50"/>
      <c r="C402" s="50"/>
      <c r="D402" s="50"/>
      <c r="E402" s="50"/>
      <c r="F402" s="50"/>
      <c r="G402" s="50"/>
      <c r="H402" s="50"/>
      <c r="I402" s="50"/>
      <c r="J402" s="50"/>
      <c r="K402" s="50"/>
      <c r="L402" s="50"/>
      <c r="M402" s="50"/>
      <c r="N402" s="50"/>
      <c r="O402" s="50"/>
      <c r="P402" s="50"/>
      <c r="Q402" s="50"/>
      <c r="R402" s="50"/>
      <c r="S402" s="50"/>
      <c r="T402" s="50"/>
    </row>
    <row r="403" spans="1:20" x14ac:dyDescent="0.25">
      <c r="A403" s="110"/>
      <c r="B403" s="50"/>
      <c r="C403" s="50"/>
      <c r="D403" s="50"/>
      <c r="E403" s="50"/>
      <c r="F403" s="50"/>
      <c r="G403" s="50"/>
      <c r="H403" s="50"/>
      <c r="I403" s="50"/>
      <c r="J403" s="50"/>
      <c r="K403" s="50"/>
      <c r="L403" s="50"/>
      <c r="M403" s="50"/>
      <c r="N403" s="50"/>
      <c r="O403" s="50"/>
      <c r="P403" s="50"/>
      <c r="Q403" s="50"/>
      <c r="R403" s="50"/>
      <c r="S403" s="50"/>
      <c r="T403" s="50"/>
    </row>
    <row r="404" spans="1:20" x14ac:dyDescent="0.25">
      <c r="A404" s="110"/>
      <c r="B404" s="50"/>
      <c r="C404" s="50"/>
      <c r="D404" s="50"/>
      <c r="E404" s="50"/>
      <c r="F404" s="50"/>
      <c r="G404" s="50"/>
      <c r="H404" s="50"/>
      <c r="I404" s="50"/>
      <c r="J404" s="50"/>
      <c r="K404" s="50"/>
      <c r="L404" s="50"/>
      <c r="M404" s="50"/>
      <c r="N404" s="50"/>
      <c r="O404" s="50"/>
      <c r="P404" s="50"/>
      <c r="Q404" s="50"/>
      <c r="R404" s="50"/>
      <c r="S404" s="50"/>
      <c r="T404" s="50"/>
    </row>
    <row r="405" spans="1:20" x14ac:dyDescent="0.25">
      <c r="A405" s="110"/>
      <c r="B405" s="50"/>
      <c r="C405" s="50"/>
      <c r="D405" s="50"/>
      <c r="E405" s="50"/>
      <c r="F405" s="50"/>
      <c r="G405" s="50"/>
      <c r="H405" s="50"/>
      <c r="I405" s="50"/>
      <c r="J405" s="50"/>
      <c r="K405" s="50"/>
      <c r="L405" s="50"/>
      <c r="M405" s="50"/>
      <c r="N405" s="50"/>
      <c r="O405" s="50"/>
      <c r="P405" s="50"/>
      <c r="Q405" s="50"/>
      <c r="R405" s="50"/>
      <c r="S405" s="50"/>
      <c r="T405" s="50"/>
    </row>
    <row r="406" spans="1:20" x14ac:dyDescent="0.25">
      <c r="A406" s="110"/>
      <c r="B406" s="50"/>
      <c r="C406" s="50"/>
      <c r="D406" s="50"/>
      <c r="E406" s="50"/>
      <c r="F406" s="50"/>
      <c r="G406" s="50"/>
      <c r="H406" s="50"/>
      <c r="I406" s="50"/>
      <c r="J406" s="50"/>
      <c r="K406" s="50"/>
      <c r="L406" s="50"/>
      <c r="M406" s="50"/>
      <c r="N406" s="50"/>
      <c r="O406" s="50"/>
      <c r="P406" s="50"/>
      <c r="Q406" s="50"/>
      <c r="R406" s="50"/>
      <c r="S406" s="50"/>
      <c r="T406" s="50"/>
    </row>
    <row r="407" spans="1:20" x14ac:dyDescent="0.25">
      <c r="A407" s="110"/>
      <c r="B407" s="50"/>
      <c r="C407" s="50"/>
      <c r="D407" s="50"/>
      <c r="E407" s="50"/>
      <c r="F407" s="50"/>
      <c r="G407" s="50"/>
      <c r="H407" s="50"/>
      <c r="I407" s="50"/>
      <c r="J407" s="50"/>
      <c r="K407" s="50"/>
      <c r="L407" s="50"/>
      <c r="M407" s="50"/>
      <c r="N407" s="50"/>
      <c r="O407" s="50"/>
      <c r="P407" s="50"/>
      <c r="Q407" s="50"/>
      <c r="R407" s="50"/>
      <c r="S407" s="50"/>
      <c r="T407" s="50"/>
    </row>
    <row r="408" spans="1:20" x14ac:dyDescent="0.25">
      <c r="A408" s="110"/>
      <c r="B408" s="50"/>
      <c r="C408" s="50"/>
      <c r="D408" s="50"/>
      <c r="E408" s="50"/>
      <c r="F408" s="50"/>
      <c r="G408" s="50"/>
      <c r="H408" s="50"/>
      <c r="I408" s="50"/>
      <c r="J408" s="50"/>
      <c r="K408" s="50"/>
      <c r="L408" s="50"/>
      <c r="M408" s="50"/>
      <c r="N408" s="50"/>
      <c r="O408" s="50"/>
      <c r="P408" s="50"/>
      <c r="Q408" s="50"/>
      <c r="R408" s="50"/>
      <c r="S408" s="50"/>
      <c r="T408" s="50"/>
    </row>
    <row r="409" spans="1:20" x14ac:dyDescent="0.25">
      <c r="A409" s="110"/>
      <c r="B409" s="50"/>
      <c r="C409" s="50"/>
      <c r="D409" s="50"/>
      <c r="E409" s="50"/>
      <c r="F409" s="50"/>
      <c r="G409" s="50"/>
      <c r="H409" s="50"/>
      <c r="I409" s="50"/>
      <c r="J409" s="50"/>
      <c r="K409" s="50"/>
      <c r="L409" s="50"/>
      <c r="M409" s="50"/>
      <c r="N409" s="50"/>
      <c r="O409" s="50"/>
      <c r="P409" s="50"/>
      <c r="Q409" s="50"/>
      <c r="R409" s="50"/>
      <c r="S409" s="50"/>
      <c r="T409" s="50"/>
    </row>
    <row r="410" spans="1:20" x14ac:dyDescent="0.25">
      <c r="A410" s="110"/>
      <c r="B410" s="50"/>
      <c r="C410" s="50"/>
      <c r="D410" s="50"/>
      <c r="E410" s="50"/>
      <c r="F410" s="50"/>
      <c r="G410" s="50"/>
      <c r="H410" s="50"/>
      <c r="I410" s="50"/>
      <c r="J410" s="50"/>
      <c r="K410" s="50"/>
      <c r="L410" s="50"/>
      <c r="M410" s="50"/>
      <c r="N410" s="50"/>
      <c r="O410" s="50"/>
      <c r="P410" s="50"/>
      <c r="Q410" s="50"/>
      <c r="R410" s="50"/>
      <c r="S410" s="50"/>
      <c r="T410" s="50"/>
    </row>
    <row r="411" spans="1:20" x14ac:dyDescent="0.25">
      <c r="A411" s="110"/>
      <c r="B411" s="50"/>
      <c r="C411" s="50"/>
      <c r="D411" s="50"/>
      <c r="E411" s="50"/>
      <c r="F411" s="50"/>
      <c r="G411" s="50"/>
      <c r="H411" s="50"/>
      <c r="I411" s="50"/>
      <c r="J411" s="50"/>
      <c r="K411" s="50"/>
      <c r="L411" s="50"/>
      <c r="M411" s="50"/>
      <c r="N411" s="50"/>
      <c r="O411" s="50"/>
      <c r="P411" s="50"/>
      <c r="Q411" s="50"/>
      <c r="R411" s="50"/>
      <c r="S411" s="50"/>
      <c r="T411" s="50"/>
    </row>
    <row r="412" spans="1:20" x14ac:dyDescent="0.25">
      <c r="A412" s="110"/>
      <c r="B412" s="50"/>
      <c r="C412" s="50"/>
      <c r="D412" s="50"/>
      <c r="E412" s="50"/>
      <c r="F412" s="50"/>
      <c r="G412" s="50"/>
      <c r="H412" s="50"/>
      <c r="I412" s="50"/>
      <c r="J412" s="50"/>
      <c r="K412" s="50"/>
      <c r="L412" s="50"/>
      <c r="M412" s="50"/>
      <c r="N412" s="50"/>
      <c r="O412" s="50"/>
      <c r="P412" s="50"/>
      <c r="Q412" s="50"/>
      <c r="R412" s="50"/>
      <c r="S412" s="50"/>
      <c r="T412" s="50"/>
    </row>
    <row r="413" spans="1:20" x14ac:dyDescent="0.25">
      <c r="A413" s="110"/>
      <c r="B413" s="50"/>
      <c r="C413" s="50"/>
      <c r="D413" s="50"/>
      <c r="E413" s="50"/>
      <c r="F413" s="50"/>
      <c r="G413" s="50"/>
      <c r="H413" s="50"/>
      <c r="I413" s="50"/>
      <c r="J413" s="50"/>
      <c r="K413" s="50"/>
      <c r="L413" s="50"/>
      <c r="M413" s="50"/>
      <c r="N413" s="50"/>
      <c r="O413" s="50"/>
      <c r="P413" s="50"/>
      <c r="Q413" s="50"/>
      <c r="R413" s="50"/>
      <c r="S413" s="50"/>
      <c r="T413" s="50"/>
    </row>
    <row r="414" spans="1:20" x14ac:dyDescent="0.25">
      <c r="A414" s="110"/>
      <c r="B414" s="50"/>
      <c r="C414" s="50"/>
      <c r="D414" s="50"/>
      <c r="E414" s="50"/>
      <c r="F414" s="50"/>
      <c r="G414" s="50"/>
      <c r="H414" s="50"/>
      <c r="I414" s="50"/>
      <c r="J414" s="50"/>
      <c r="K414" s="50"/>
      <c r="L414" s="50"/>
      <c r="M414" s="50"/>
      <c r="N414" s="50"/>
      <c r="O414" s="50"/>
      <c r="P414" s="50"/>
      <c r="Q414" s="50"/>
      <c r="R414" s="50"/>
      <c r="S414" s="50"/>
      <c r="T414" s="50"/>
    </row>
    <row r="415" spans="1:20" x14ac:dyDescent="0.25">
      <c r="A415" s="110"/>
      <c r="B415" s="50"/>
      <c r="C415" s="50"/>
      <c r="D415" s="50"/>
      <c r="E415" s="50"/>
      <c r="F415" s="50"/>
      <c r="G415" s="50"/>
      <c r="H415" s="50"/>
      <c r="I415" s="50"/>
      <c r="J415" s="50"/>
      <c r="K415" s="50"/>
      <c r="L415" s="50"/>
      <c r="M415" s="50"/>
      <c r="N415" s="50"/>
      <c r="O415" s="50"/>
      <c r="P415" s="50"/>
      <c r="Q415" s="50"/>
      <c r="R415" s="50"/>
      <c r="S415" s="50"/>
      <c r="T415" s="50"/>
    </row>
    <row r="416" spans="1:20" x14ac:dyDescent="0.25">
      <c r="A416" s="110"/>
      <c r="B416" s="50"/>
      <c r="C416" s="50"/>
      <c r="D416" s="50"/>
      <c r="E416" s="50"/>
      <c r="F416" s="50"/>
      <c r="G416" s="50"/>
      <c r="H416" s="50"/>
      <c r="I416" s="50"/>
      <c r="J416" s="50"/>
      <c r="K416" s="50"/>
      <c r="L416" s="50"/>
      <c r="M416" s="50"/>
      <c r="N416" s="50"/>
      <c r="O416" s="50"/>
      <c r="P416" s="50"/>
      <c r="Q416" s="50"/>
      <c r="R416" s="50"/>
      <c r="S416" s="50"/>
      <c r="T416" s="50"/>
    </row>
    <row r="417" spans="1:20" x14ac:dyDescent="0.25">
      <c r="A417" s="110"/>
      <c r="B417" s="50"/>
      <c r="C417" s="50"/>
      <c r="D417" s="50"/>
      <c r="E417" s="50"/>
      <c r="F417" s="50"/>
      <c r="G417" s="50"/>
      <c r="H417" s="50"/>
      <c r="I417" s="50"/>
      <c r="J417" s="50"/>
      <c r="K417" s="50"/>
      <c r="L417" s="50"/>
      <c r="M417" s="50"/>
      <c r="N417" s="50"/>
      <c r="O417" s="50"/>
      <c r="P417" s="50"/>
      <c r="Q417" s="50"/>
      <c r="R417" s="50"/>
      <c r="S417" s="50"/>
      <c r="T417" s="50"/>
    </row>
    <row r="418" spans="1:20" x14ac:dyDescent="0.25">
      <c r="A418" s="110"/>
      <c r="B418" s="50"/>
      <c r="C418" s="50"/>
      <c r="D418" s="50"/>
      <c r="E418" s="50"/>
      <c r="F418" s="50"/>
      <c r="G418" s="50"/>
      <c r="H418" s="50"/>
      <c r="I418" s="50"/>
      <c r="J418" s="50"/>
      <c r="K418" s="50"/>
      <c r="L418" s="50"/>
      <c r="M418" s="50"/>
      <c r="N418" s="50"/>
      <c r="O418" s="50"/>
      <c r="P418" s="50"/>
      <c r="Q418" s="50"/>
      <c r="R418" s="50"/>
      <c r="S418" s="50"/>
      <c r="T418" s="50"/>
    </row>
    <row r="419" spans="1:20" x14ac:dyDescent="0.25">
      <c r="A419" s="110"/>
      <c r="B419" s="50"/>
      <c r="C419" s="50"/>
      <c r="D419" s="50"/>
      <c r="E419" s="50"/>
      <c r="F419" s="50"/>
      <c r="G419" s="50"/>
      <c r="H419" s="50"/>
      <c r="I419" s="50"/>
      <c r="J419" s="50"/>
      <c r="K419" s="50"/>
      <c r="L419" s="50"/>
      <c r="M419" s="50"/>
      <c r="N419" s="50"/>
      <c r="O419" s="50"/>
      <c r="P419" s="50"/>
      <c r="Q419" s="50"/>
      <c r="R419" s="50"/>
      <c r="S419" s="50"/>
      <c r="T419" s="50"/>
    </row>
    <row r="420" spans="1:20" x14ac:dyDescent="0.25">
      <c r="A420" s="110"/>
      <c r="B420" s="50"/>
      <c r="C420" s="50"/>
      <c r="D420" s="50"/>
      <c r="E420" s="50"/>
      <c r="F420" s="50"/>
      <c r="G420" s="50"/>
      <c r="H420" s="50"/>
      <c r="I420" s="50"/>
      <c r="J420" s="50"/>
      <c r="K420" s="50"/>
      <c r="L420" s="50"/>
      <c r="M420" s="50"/>
      <c r="N420" s="50"/>
      <c r="O420" s="50"/>
      <c r="P420" s="50"/>
      <c r="Q420" s="50"/>
      <c r="R420" s="50"/>
      <c r="S420" s="50"/>
      <c r="T420" s="50"/>
    </row>
    <row r="421" spans="1:20" x14ac:dyDescent="0.25">
      <c r="A421" s="110"/>
      <c r="B421" s="50"/>
      <c r="C421" s="50"/>
      <c r="D421" s="50"/>
      <c r="E421" s="50"/>
      <c r="F421" s="50"/>
      <c r="G421" s="50"/>
      <c r="H421" s="50"/>
      <c r="I421" s="50"/>
      <c r="J421" s="50"/>
      <c r="K421" s="50"/>
      <c r="L421" s="50"/>
      <c r="M421" s="50"/>
      <c r="N421" s="50"/>
      <c r="O421" s="50"/>
      <c r="P421" s="50"/>
      <c r="Q421" s="50"/>
      <c r="R421" s="50"/>
      <c r="S421" s="50"/>
      <c r="T421" s="50"/>
    </row>
    <row r="422" spans="1:20" x14ac:dyDescent="0.25">
      <c r="A422" s="110"/>
      <c r="B422" s="50"/>
      <c r="C422" s="50"/>
      <c r="D422" s="50"/>
      <c r="E422" s="50"/>
      <c r="F422" s="50"/>
      <c r="G422" s="50"/>
      <c r="H422" s="50"/>
      <c r="I422" s="50"/>
      <c r="J422" s="50"/>
      <c r="K422" s="50"/>
      <c r="L422" s="50"/>
      <c r="M422" s="50"/>
      <c r="N422" s="50"/>
      <c r="O422" s="50"/>
      <c r="P422" s="50"/>
      <c r="Q422" s="50"/>
      <c r="R422" s="50"/>
      <c r="S422" s="50"/>
      <c r="T422" s="50"/>
    </row>
    <row r="423" spans="1:20" x14ac:dyDescent="0.25">
      <c r="A423" s="110"/>
      <c r="B423" s="50"/>
      <c r="C423" s="50"/>
      <c r="D423" s="50"/>
      <c r="E423" s="50"/>
      <c r="F423" s="50"/>
      <c r="G423" s="50"/>
      <c r="H423" s="50"/>
      <c r="I423" s="50"/>
      <c r="J423" s="50"/>
      <c r="K423" s="50"/>
      <c r="L423" s="50"/>
      <c r="M423" s="50"/>
      <c r="N423" s="50"/>
      <c r="O423" s="50"/>
      <c r="P423" s="50"/>
      <c r="Q423" s="50"/>
      <c r="R423" s="50"/>
      <c r="S423" s="50"/>
      <c r="T423" s="50"/>
    </row>
    <row r="424" spans="1:20" x14ac:dyDescent="0.25">
      <c r="A424" s="110"/>
      <c r="B424" s="50"/>
      <c r="C424" s="50"/>
      <c r="D424" s="50"/>
      <c r="E424" s="50"/>
      <c r="F424" s="50"/>
      <c r="G424" s="50"/>
      <c r="H424" s="50"/>
      <c r="I424" s="50"/>
      <c r="J424" s="50"/>
      <c r="K424" s="50"/>
      <c r="L424" s="50"/>
      <c r="M424" s="50"/>
      <c r="N424" s="50"/>
      <c r="O424" s="50"/>
      <c r="P424" s="50"/>
      <c r="Q424" s="50"/>
      <c r="R424" s="50"/>
      <c r="S424" s="50"/>
      <c r="T424" s="50"/>
    </row>
    <row r="425" spans="1:20" x14ac:dyDescent="0.25">
      <c r="A425" s="110"/>
      <c r="B425" s="50"/>
      <c r="C425" s="50"/>
      <c r="D425" s="50"/>
      <c r="E425" s="50"/>
      <c r="F425" s="50"/>
      <c r="G425" s="50"/>
      <c r="H425" s="50"/>
      <c r="I425" s="50"/>
      <c r="J425" s="50"/>
      <c r="K425" s="50"/>
      <c r="L425" s="50"/>
      <c r="M425" s="50"/>
      <c r="N425" s="50"/>
      <c r="O425" s="50"/>
      <c r="P425" s="50"/>
      <c r="Q425" s="50"/>
      <c r="R425" s="50"/>
      <c r="S425" s="50"/>
      <c r="T425" s="50"/>
    </row>
    <row r="426" spans="1:20" x14ac:dyDescent="0.25">
      <c r="A426" s="110"/>
      <c r="B426" s="50"/>
      <c r="C426" s="50"/>
      <c r="D426" s="50"/>
      <c r="E426" s="50"/>
      <c r="F426" s="50"/>
      <c r="G426" s="50"/>
      <c r="H426" s="50"/>
      <c r="I426" s="50"/>
      <c r="J426" s="50"/>
      <c r="K426" s="50"/>
      <c r="L426" s="50"/>
      <c r="M426" s="50"/>
      <c r="N426" s="50"/>
      <c r="O426" s="50"/>
      <c r="P426" s="50"/>
      <c r="Q426" s="50"/>
      <c r="R426" s="50"/>
      <c r="S426" s="50"/>
      <c r="T426" s="50"/>
    </row>
    <row r="427" spans="1:20" x14ac:dyDescent="0.25">
      <c r="A427" s="110"/>
      <c r="B427" s="50"/>
      <c r="C427" s="50"/>
      <c r="D427" s="50"/>
      <c r="E427" s="50"/>
      <c r="F427" s="50"/>
      <c r="G427" s="50"/>
      <c r="H427" s="50"/>
      <c r="I427" s="50"/>
      <c r="J427" s="50"/>
      <c r="K427" s="50"/>
      <c r="L427" s="50"/>
      <c r="M427" s="50"/>
      <c r="N427" s="50"/>
      <c r="O427" s="50"/>
      <c r="P427" s="50"/>
      <c r="Q427" s="50"/>
      <c r="R427" s="50"/>
      <c r="S427" s="50"/>
      <c r="T427" s="50"/>
    </row>
    <row r="428" spans="1:20" x14ac:dyDescent="0.25">
      <c r="A428" s="110"/>
      <c r="B428" s="50"/>
      <c r="C428" s="50"/>
      <c r="D428" s="50"/>
      <c r="E428" s="50"/>
      <c r="F428" s="50"/>
      <c r="G428" s="50"/>
      <c r="H428" s="50"/>
      <c r="I428" s="50"/>
      <c r="J428" s="50"/>
      <c r="K428" s="50"/>
      <c r="L428" s="50"/>
      <c r="M428" s="50"/>
      <c r="N428" s="50"/>
      <c r="O428" s="50"/>
      <c r="P428" s="50"/>
      <c r="Q428" s="50"/>
      <c r="R428" s="50"/>
      <c r="S428" s="50"/>
      <c r="T428" s="50"/>
    </row>
    <row r="429" spans="1:20" x14ac:dyDescent="0.25">
      <c r="A429" s="110"/>
      <c r="B429" s="50"/>
      <c r="C429" s="50"/>
      <c r="D429" s="50"/>
      <c r="E429" s="50"/>
      <c r="F429" s="50"/>
      <c r="G429" s="50"/>
      <c r="H429" s="50"/>
      <c r="I429" s="50"/>
      <c r="J429" s="50"/>
      <c r="K429" s="50"/>
      <c r="L429" s="50"/>
      <c r="M429" s="50"/>
      <c r="N429" s="50"/>
      <c r="O429" s="50"/>
      <c r="P429" s="50"/>
      <c r="Q429" s="50"/>
      <c r="R429" s="50"/>
      <c r="S429" s="50"/>
      <c r="T429" s="50"/>
    </row>
    <row r="430" spans="1:20" x14ac:dyDescent="0.25">
      <c r="A430" s="110"/>
      <c r="B430" s="50"/>
      <c r="C430" s="50"/>
      <c r="D430" s="50"/>
      <c r="E430" s="50"/>
      <c r="F430" s="50"/>
      <c r="G430" s="50"/>
      <c r="H430" s="50"/>
      <c r="I430" s="50"/>
      <c r="J430" s="50"/>
      <c r="K430" s="50"/>
      <c r="L430" s="50"/>
      <c r="M430" s="50"/>
      <c r="N430" s="50"/>
      <c r="O430" s="50"/>
      <c r="P430" s="50"/>
      <c r="Q430" s="50"/>
      <c r="R430" s="50"/>
      <c r="S430" s="50"/>
      <c r="T430" s="50"/>
    </row>
    <row r="431" spans="1:20" x14ac:dyDescent="0.25">
      <c r="A431" s="110"/>
      <c r="B431" s="50"/>
      <c r="C431" s="50"/>
      <c r="D431" s="50"/>
      <c r="E431" s="50"/>
      <c r="F431" s="50"/>
      <c r="G431" s="50"/>
      <c r="H431" s="50"/>
      <c r="I431" s="50"/>
      <c r="J431" s="50"/>
      <c r="K431" s="50"/>
      <c r="L431" s="50"/>
      <c r="M431" s="50"/>
      <c r="N431" s="50"/>
      <c r="O431" s="50"/>
      <c r="P431" s="50"/>
      <c r="Q431" s="50"/>
      <c r="R431" s="50"/>
      <c r="S431" s="50"/>
      <c r="T431" s="50"/>
    </row>
    <row r="432" spans="1:20" x14ac:dyDescent="0.25">
      <c r="A432" s="110"/>
      <c r="B432" s="50"/>
      <c r="C432" s="50"/>
      <c r="D432" s="50"/>
      <c r="E432" s="50"/>
      <c r="F432" s="50"/>
      <c r="G432" s="50"/>
      <c r="H432" s="50"/>
      <c r="I432" s="50"/>
      <c r="J432" s="50"/>
      <c r="K432" s="50"/>
      <c r="L432" s="50"/>
      <c r="M432" s="50"/>
      <c r="N432" s="50"/>
      <c r="O432" s="50"/>
      <c r="P432" s="50"/>
      <c r="Q432" s="50"/>
      <c r="R432" s="50"/>
      <c r="S432" s="50"/>
      <c r="T432" s="50"/>
    </row>
    <row r="433" spans="1:20" x14ac:dyDescent="0.25">
      <c r="A433" s="110"/>
      <c r="B433" s="50"/>
      <c r="C433" s="50"/>
      <c r="D433" s="50"/>
      <c r="E433" s="50"/>
      <c r="F433" s="50"/>
      <c r="G433" s="50"/>
      <c r="H433" s="50"/>
      <c r="I433" s="50"/>
      <c r="J433" s="50"/>
      <c r="K433" s="50"/>
      <c r="L433" s="50"/>
      <c r="M433" s="50"/>
      <c r="N433" s="50"/>
      <c r="O433" s="50"/>
      <c r="P433" s="50"/>
      <c r="Q433" s="50"/>
      <c r="R433" s="50"/>
      <c r="S433" s="50"/>
      <c r="T433" s="50"/>
    </row>
    <row r="434" spans="1:20" x14ac:dyDescent="0.25">
      <c r="A434" s="110"/>
      <c r="B434" s="50"/>
      <c r="C434" s="50"/>
      <c r="D434" s="50"/>
      <c r="E434" s="50"/>
      <c r="F434" s="50"/>
      <c r="G434" s="50"/>
      <c r="H434" s="50"/>
      <c r="I434" s="50"/>
      <c r="J434" s="50"/>
      <c r="K434" s="50"/>
      <c r="L434" s="50"/>
      <c r="M434" s="50"/>
      <c r="N434" s="50"/>
      <c r="O434" s="50"/>
      <c r="P434" s="50"/>
      <c r="Q434" s="50"/>
      <c r="R434" s="50"/>
      <c r="S434" s="50"/>
      <c r="T434" s="50"/>
    </row>
    <row r="435" spans="1:20" x14ac:dyDescent="0.25">
      <c r="A435" s="110"/>
      <c r="B435" s="50"/>
      <c r="C435" s="50"/>
      <c r="D435" s="50"/>
      <c r="E435" s="50"/>
      <c r="F435" s="50"/>
      <c r="G435" s="50"/>
      <c r="H435" s="50"/>
      <c r="I435" s="50"/>
      <c r="J435" s="50"/>
      <c r="K435" s="50"/>
      <c r="L435" s="50"/>
      <c r="M435" s="50"/>
      <c r="N435" s="50"/>
      <c r="O435" s="50"/>
      <c r="P435" s="50"/>
      <c r="Q435" s="50"/>
      <c r="R435" s="50"/>
      <c r="S435" s="50"/>
      <c r="T435" s="50"/>
    </row>
    <row r="436" spans="1:20" x14ac:dyDescent="0.25">
      <c r="A436" s="110"/>
      <c r="B436" s="50"/>
      <c r="C436" s="50"/>
      <c r="D436" s="50"/>
      <c r="E436" s="50"/>
      <c r="F436" s="50"/>
      <c r="G436" s="50"/>
      <c r="H436" s="50"/>
      <c r="I436" s="50"/>
      <c r="J436" s="50"/>
      <c r="K436" s="50"/>
      <c r="L436" s="50"/>
      <c r="M436" s="50"/>
      <c r="N436" s="50"/>
      <c r="O436" s="50"/>
      <c r="P436" s="50"/>
      <c r="Q436" s="50"/>
      <c r="R436" s="50"/>
      <c r="S436" s="50"/>
      <c r="T436" s="50"/>
    </row>
    <row r="437" spans="1:20" x14ac:dyDescent="0.25">
      <c r="A437" s="110"/>
      <c r="B437" s="50"/>
      <c r="C437" s="50"/>
      <c r="D437" s="50"/>
      <c r="E437" s="50"/>
      <c r="F437" s="50"/>
      <c r="G437" s="50"/>
      <c r="H437" s="50"/>
      <c r="I437" s="50"/>
      <c r="J437" s="50"/>
      <c r="K437" s="50"/>
      <c r="L437" s="50"/>
      <c r="M437" s="50"/>
      <c r="N437" s="50"/>
      <c r="O437" s="50"/>
      <c r="P437" s="50"/>
      <c r="Q437" s="50"/>
      <c r="R437" s="50"/>
      <c r="S437" s="50"/>
      <c r="T437" s="50"/>
    </row>
    <row r="438" spans="1:20" x14ac:dyDescent="0.25">
      <c r="A438" s="110"/>
      <c r="B438" s="50"/>
      <c r="C438" s="50"/>
      <c r="D438" s="50"/>
      <c r="E438" s="50"/>
      <c r="F438" s="50"/>
      <c r="G438" s="50"/>
      <c r="H438" s="50"/>
      <c r="I438" s="50"/>
      <c r="J438" s="50"/>
      <c r="K438" s="50"/>
      <c r="L438" s="50"/>
      <c r="M438" s="50"/>
      <c r="N438" s="50"/>
      <c r="O438" s="50"/>
      <c r="P438" s="50"/>
      <c r="Q438" s="50"/>
      <c r="R438" s="50"/>
      <c r="S438" s="50"/>
      <c r="T438" s="50"/>
    </row>
    <row r="439" spans="1:20" x14ac:dyDescent="0.25">
      <c r="A439" s="110"/>
      <c r="B439" s="50"/>
      <c r="C439" s="50"/>
      <c r="D439" s="50"/>
      <c r="E439" s="50"/>
      <c r="F439" s="50"/>
      <c r="G439" s="50"/>
      <c r="H439" s="50"/>
      <c r="I439" s="50"/>
      <c r="J439" s="50"/>
      <c r="K439" s="50"/>
      <c r="L439" s="50"/>
      <c r="M439" s="50"/>
      <c r="N439" s="50"/>
      <c r="O439" s="50"/>
      <c r="P439" s="50"/>
      <c r="Q439" s="50"/>
      <c r="R439" s="50"/>
      <c r="S439" s="50"/>
      <c r="T439" s="50"/>
    </row>
    <row r="440" spans="1:20" x14ac:dyDescent="0.25">
      <c r="A440" s="110"/>
      <c r="B440" s="50"/>
      <c r="C440" s="50"/>
      <c r="D440" s="50"/>
      <c r="E440" s="50"/>
      <c r="F440" s="50"/>
      <c r="G440" s="50"/>
      <c r="H440" s="50"/>
      <c r="I440" s="50"/>
      <c r="J440" s="50"/>
      <c r="K440" s="50"/>
      <c r="L440" s="50"/>
      <c r="M440" s="50"/>
      <c r="N440" s="50"/>
      <c r="O440" s="50"/>
      <c r="P440" s="50"/>
      <c r="Q440" s="50"/>
      <c r="R440" s="50"/>
      <c r="S440" s="50"/>
      <c r="T440" s="50"/>
    </row>
    <row r="441" spans="1:20" x14ac:dyDescent="0.25">
      <c r="A441" s="110"/>
      <c r="B441" s="50"/>
      <c r="C441" s="50"/>
      <c r="D441" s="50"/>
      <c r="E441" s="50"/>
      <c r="F441" s="50"/>
      <c r="G441" s="50"/>
      <c r="H441" s="50"/>
      <c r="I441" s="50"/>
      <c r="J441" s="50"/>
      <c r="K441" s="50"/>
      <c r="L441" s="50"/>
      <c r="M441" s="50"/>
      <c r="N441" s="50"/>
      <c r="O441" s="50"/>
      <c r="P441" s="50"/>
      <c r="Q441" s="50"/>
      <c r="R441" s="50"/>
      <c r="S441" s="50"/>
      <c r="T441" s="50"/>
    </row>
    <row r="442" spans="1:20" x14ac:dyDescent="0.25">
      <c r="A442" s="110"/>
      <c r="B442" s="50"/>
      <c r="C442" s="50"/>
      <c r="D442" s="50"/>
      <c r="E442" s="50"/>
      <c r="F442" s="50"/>
      <c r="G442" s="50"/>
      <c r="H442" s="50"/>
      <c r="I442" s="50"/>
      <c r="J442" s="50"/>
      <c r="K442" s="50"/>
      <c r="L442" s="50"/>
      <c r="M442" s="50"/>
      <c r="N442" s="50"/>
      <c r="O442" s="50"/>
      <c r="P442" s="50"/>
      <c r="Q442" s="50"/>
      <c r="R442" s="50"/>
      <c r="S442" s="50"/>
      <c r="T442" s="50"/>
    </row>
    <row r="443" spans="1:20" x14ac:dyDescent="0.25">
      <c r="A443" s="110"/>
      <c r="B443" s="50"/>
      <c r="C443" s="50"/>
      <c r="D443" s="50"/>
      <c r="E443" s="50"/>
      <c r="F443" s="50"/>
      <c r="G443" s="50"/>
      <c r="H443" s="50"/>
      <c r="I443" s="50"/>
      <c r="J443" s="50"/>
      <c r="K443" s="50"/>
      <c r="L443" s="50"/>
      <c r="M443" s="50"/>
      <c r="N443" s="50"/>
      <c r="O443" s="50"/>
      <c r="P443" s="50"/>
      <c r="Q443" s="50"/>
      <c r="R443" s="50"/>
      <c r="S443" s="50"/>
      <c r="T443" s="50"/>
    </row>
    <row r="444" spans="1:20" x14ac:dyDescent="0.25">
      <c r="A444" s="110"/>
      <c r="B444" s="50"/>
      <c r="C444" s="50"/>
      <c r="D444" s="50"/>
      <c r="E444" s="50"/>
      <c r="F444" s="50"/>
      <c r="G444" s="50"/>
      <c r="H444" s="50"/>
      <c r="I444" s="50"/>
      <c r="J444" s="50"/>
      <c r="K444" s="50"/>
      <c r="L444" s="50"/>
      <c r="M444" s="50"/>
      <c r="N444" s="50"/>
      <c r="O444" s="50"/>
      <c r="P444" s="50"/>
      <c r="Q444" s="50"/>
      <c r="R444" s="50"/>
      <c r="S444" s="50"/>
      <c r="T444" s="50"/>
    </row>
    <row r="445" spans="1:20" x14ac:dyDescent="0.25">
      <c r="A445" s="110"/>
      <c r="B445" s="50"/>
      <c r="C445" s="50"/>
      <c r="D445" s="50"/>
      <c r="E445" s="50"/>
      <c r="F445" s="50"/>
      <c r="G445" s="50"/>
      <c r="H445" s="50"/>
      <c r="I445" s="50"/>
      <c r="J445" s="50"/>
      <c r="K445" s="50"/>
      <c r="L445" s="50"/>
      <c r="M445" s="50"/>
      <c r="N445" s="50"/>
      <c r="O445" s="50"/>
      <c r="P445" s="50"/>
      <c r="Q445" s="50"/>
      <c r="R445" s="50"/>
      <c r="S445" s="50"/>
      <c r="T445" s="50"/>
    </row>
    <row r="446" spans="1:20" x14ac:dyDescent="0.25">
      <c r="A446" s="110"/>
      <c r="B446" s="50"/>
      <c r="C446" s="50"/>
      <c r="D446" s="50"/>
      <c r="E446" s="50"/>
      <c r="F446" s="50"/>
      <c r="G446" s="50"/>
      <c r="H446" s="50"/>
      <c r="I446" s="50"/>
      <c r="J446" s="50"/>
      <c r="K446" s="50"/>
      <c r="L446" s="50"/>
      <c r="M446" s="50"/>
      <c r="N446" s="50"/>
      <c r="O446" s="50"/>
      <c r="P446" s="50"/>
      <c r="Q446" s="50"/>
      <c r="R446" s="50"/>
      <c r="S446" s="50"/>
      <c r="T446" s="50"/>
    </row>
    <row r="447" spans="1:20" x14ac:dyDescent="0.25">
      <c r="A447" s="110"/>
      <c r="B447" s="50"/>
      <c r="C447" s="50"/>
      <c r="D447" s="50"/>
      <c r="E447" s="50"/>
      <c r="F447" s="50"/>
      <c r="G447" s="50"/>
      <c r="H447" s="50"/>
      <c r="I447" s="50"/>
      <c r="J447" s="50"/>
      <c r="K447" s="50"/>
      <c r="L447" s="50"/>
      <c r="M447" s="50"/>
      <c r="N447" s="50"/>
      <c r="O447" s="50"/>
      <c r="P447" s="50"/>
      <c r="Q447" s="50"/>
      <c r="R447" s="50"/>
      <c r="S447" s="50"/>
      <c r="T447" s="50"/>
    </row>
    <row r="448" spans="1:20" x14ac:dyDescent="0.25">
      <c r="A448" s="110"/>
      <c r="B448" s="50"/>
      <c r="C448" s="50"/>
      <c r="D448" s="50"/>
      <c r="E448" s="50"/>
      <c r="F448" s="50"/>
      <c r="G448" s="50"/>
      <c r="H448" s="50"/>
      <c r="I448" s="50"/>
      <c r="J448" s="50"/>
      <c r="K448" s="50"/>
      <c r="L448" s="50"/>
      <c r="M448" s="50"/>
      <c r="N448" s="50"/>
      <c r="O448" s="50"/>
      <c r="P448" s="50"/>
      <c r="Q448" s="50"/>
      <c r="R448" s="50"/>
      <c r="S448" s="50"/>
      <c r="T448" s="50"/>
    </row>
    <row r="449" spans="1:20" x14ac:dyDescent="0.25">
      <c r="A449" s="110"/>
      <c r="B449" s="50"/>
      <c r="C449" s="50"/>
      <c r="D449" s="50"/>
      <c r="E449" s="50"/>
      <c r="F449" s="50"/>
      <c r="G449" s="50"/>
      <c r="H449" s="50"/>
      <c r="I449" s="50"/>
      <c r="J449" s="50"/>
      <c r="K449" s="50"/>
      <c r="L449" s="50"/>
      <c r="M449" s="50"/>
      <c r="N449" s="50"/>
      <c r="O449" s="50"/>
      <c r="P449" s="50"/>
      <c r="Q449" s="50"/>
      <c r="R449" s="50"/>
      <c r="S449" s="50"/>
      <c r="T449" s="50"/>
    </row>
    <row r="450" spans="1:20" x14ac:dyDescent="0.25">
      <c r="A450" s="110"/>
      <c r="B450" s="50"/>
      <c r="C450" s="50"/>
      <c r="D450" s="50"/>
      <c r="E450" s="50"/>
      <c r="F450" s="50"/>
      <c r="G450" s="50"/>
      <c r="H450" s="50"/>
      <c r="I450" s="50"/>
      <c r="J450" s="50"/>
      <c r="K450" s="50"/>
      <c r="L450" s="50"/>
      <c r="M450" s="50"/>
      <c r="N450" s="50"/>
      <c r="O450" s="50"/>
      <c r="P450" s="50"/>
      <c r="Q450" s="50"/>
      <c r="R450" s="50"/>
      <c r="S450" s="50"/>
      <c r="T450" s="50"/>
    </row>
    <row r="451" spans="1:20" x14ac:dyDescent="0.25">
      <c r="A451" s="110"/>
      <c r="B451" s="50"/>
      <c r="C451" s="50"/>
      <c r="D451" s="50"/>
      <c r="E451" s="50"/>
      <c r="F451" s="50"/>
      <c r="G451" s="50"/>
      <c r="H451" s="50"/>
      <c r="I451" s="50"/>
      <c r="J451" s="50"/>
      <c r="K451" s="50"/>
      <c r="L451" s="50"/>
      <c r="M451" s="50"/>
      <c r="N451" s="50"/>
      <c r="O451" s="50"/>
      <c r="P451" s="50"/>
      <c r="Q451" s="50"/>
      <c r="R451" s="50"/>
      <c r="S451" s="50"/>
      <c r="T451" s="50"/>
    </row>
    <row r="452" spans="1:20" x14ac:dyDescent="0.25">
      <c r="A452" s="110"/>
      <c r="B452" s="50"/>
      <c r="C452" s="50"/>
      <c r="D452" s="50"/>
      <c r="E452" s="50"/>
      <c r="F452" s="50"/>
      <c r="G452" s="50"/>
      <c r="H452" s="50"/>
      <c r="I452" s="50"/>
      <c r="J452" s="50"/>
      <c r="K452" s="50"/>
      <c r="L452" s="50"/>
      <c r="M452" s="50"/>
      <c r="N452" s="50"/>
      <c r="O452" s="50"/>
      <c r="P452" s="50"/>
      <c r="Q452" s="50"/>
      <c r="R452" s="50"/>
      <c r="S452" s="50"/>
      <c r="T452" s="50"/>
    </row>
    <row r="453" spans="1:20" x14ac:dyDescent="0.25">
      <c r="A453" s="110"/>
      <c r="B453" s="50"/>
      <c r="C453" s="50"/>
      <c r="D453" s="50"/>
      <c r="E453" s="50"/>
      <c r="F453" s="50"/>
      <c r="G453" s="50"/>
      <c r="H453" s="50"/>
      <c r="I453" s="50"/>
      <c r="J453" s="50"/>
      <c r="K453" s="50"/>
      <c r="L453" s="50"/>
      <c r="M453" s="50"/>
      <c r="N453" s="50"/>
      <c r="O453" s="50"/>
      <c r="P453" s="50"/>
      <c r="Q453" s="50"/>
      <c r="R453" s="50"/>
      <c r="S453" s="50"/>
      <c r="T453" s="50"/>
    </row>
    <row r="454" spans="1:20" x14ac:dyDescent="0.25">
      <c r="A454" s="110"/>
      <c r="B454" s="50"/>
      <c r="C454" s="50"/>
      <c r="D454" s="50"/>
      <c r="E454" s="50"/>
      <c r="F454" s="50"/>
      <c r="G454" s="50"/>
      <c r="H454" s="50"/>
      <c r="I454" s="50"/>
      <c r="J454" s="50"/>
      <c r="K454" s="50"/>
      <c r="L454" s="50"/>
      <c r="M454" s="50"/>
      <c r="N454" s="50"/>
      <c r="O454" s="50"/>
      <c r="P454" s="50"/>
      <c r="Q454" s="50"/>
      <c r="R454" s="50"/>
      <c r="S454" s="50"/>
      <c r="T454" s="50"/>
    </row>
    <row r="455" spans="1:20" x14ac:dyDescent="0.25">
      <c r="A455" s="110"/>
      <c r="B455" s="50"/>
      <c r="C455" s="50"/>
      <c r="D455" s="50"/>
      <c r="E455" s="50"/>
      <c r="F455" s="50"/>
      <c r="G455" s="50"/>
      <c r="H455" s="50"/>
      <c r="I455" s="50"/>
      <c r="J455" s="50"/>
      <c r="K455" s="50"/>
      <c r="L455" s="50"/>
      <c r="M455" s="50"/>
      <c r="N455" s="50"/>
      <c r="O455" s="50"/>
      <c r="P455" s="50"/>
      <c r="Q455" s="50"/>
      <c r="R455" s="50"/>
      <c r="S455" s="50"/>
      <c r="T455" s="50"/>
    </row>
    <row r="456" spans="1:20" x14ac:dyDescent="0.25">
      <c r="A456" s="110"/>
      <c r="B456" s="50"/>
      <c r="C456" s="50"/>
      <c r="D456" s="50"/>
      <c r="E456" s="50"/>
      <c r="F456" s="50"/>
      <c r="G456" s="50"/>
      <c r="H456" s="50"/>
      <c r="I456" s="50"/>
      <c r="J456" s="50"/>
      <c r="K456" s="50"/>
      <c r="L456" s="50"/>
      <c r="M456" s="50"/>
      <c r="N456" s="50"/>
      <c r="O456" s="50"/>
      <c r="P456" s="50"/>
      <c r="Q456" s="50"/>
      <c r="R456" s="50"/>
      <c r="S456" s="50"/>
      <c r="T456" s="50"/>
    </row>
    <row r="457" spans="1:20" x14ac:dyDescent="0.25">
      <c r="A457" s="110"/>
      <c r="B457" s="50"/>
      <c r="C457" s="50"/>
      <c r="D457" s="50"/>
      <c r="E457" s="50"/>
      <c r="F457" s="50"/>
      <c r="G457" s="50"/>
      <c r="H457" s="50"/>
      <c r="I457" s="50"/>
      <c r="J457" s="50"/>
      <c r="K457" s="50"/>
      <c r="L457" s="50"/>
      <c r="M457" s="50"/>
      <c r="N457" s="50"/>
      <c r="O457" s="50"/>
      <c r="P457" s="50"/>
      <c r="Q457" s="50"/>
      <c r="R457" s="50"/>
      <c r="S457" s="50"/>
      <c r="T457" s="50"/>
    </row>
    <row r="458" spans="1:20" x14ac:dyDescent="0.25">
      <c r="A458" s="110"/>
      <c r="B458" s="50"/>
      <c r="C458" s="50"/>
      <c r="D458" s="50"/>
      <c r="E458" s="50"/>
      <c r="F458" s="50"/>
      <c r="G458" s="50"/>
      <c r="H458" s="50"/>
      <c r="I458" s="50"/>
      <c r="J458" s="50"/>
      <c r="K458" s="50"/>
      <c r="L458" s="50"/>
      <c r="M458" s="50"/>
      <c r="N458" s="50"/>
      <c r="O458" s="50"/>
      <c r="P458" s="50"/>
      <c r="Q458" s="50"/>
      <c r="R458" s="50"/>
      <c r="S458" s="50"/>
      <c r="T458" s="50"/>
    </row>
    <row r="459" spans="1:20" x14ac:dyDescent="0.25">
      <c r="A459" s="110"/>
      <c r="B459" s="50"/>
      <c r="C459" s="50"/>
      <c r="D459" s="50"/>
      <c r="E459" s="50"/>
      <c r="F459" s="50"/>
      <c r="G459" s="50"/>
      <c r="H459" s="50"/>
      <c r="I459" s="50"/>
      <c r="J459" s="50"/>
      <c r="K459" s="50"/>
      <c r="L459" s="50"/>
      <c r="M459" s="50"/>
      <c r="N459" s="50"/>
      <c r="O459" s="50"/>
      <c r="P459" s="50"/>
      <c r="Q459" s="50"/>
      <c r="R459" s="50"/>
      <c r="S459" s="50"/>
      <c r="T459" s="50"/>
    </row>
    <row r="460" spans="1:20" x14ac:dyDescent="0.25">
      <c r="A460" s="110"/>
      <c r="B460" s="50"/>
      <c r="C460" s="50"/>
      <c r="D460" s="50"/>
      <c r="E460" s="50"/>
      <c r="F460" s="50"/>
      <c r="G460" s="50"/>
      <c r="H460" s="50"/>
      <c r="I460" s="50"/>
      <c r="J460" s="50"/>
      <c r="K460" s="50"/>
      <c r="L460" s="50"/>
      <c r="M460" s="50"/>
      <c r="N460" s="50"/>
      <c r="O460" s="50"/>
      <c r="P460" s="50"/>
      <c r="Q460" s="50"/>
      <c r="R460" s="50"/>
      <c r="S460" s="50"/>
      <c r="T460" s="50"/>
    </row>
    <row r="461" spans="1:20" x14ac:dyDescent="0.25">
      <c r="A461" s="110"/>
      <c r="B461" s="50"/>
      <c r="C461" s="50"/>
      <c r="D461" s="50"/>
      <c r="E461" s="50"/>
      <c r="F461" s="50"/>
      <c r="G461" s="50"/>
      <c r="H461" s="50"/>
      <c r="I461" s="50"/>
      <c r="J461" s="50"/>
      <c r="K461" s="50"/>
      <c r="L461" s="50"/>
      <c r="M461" s="50"/>
      <c r="N461" s="50"/>
      <c r="O461" s="50"/>
      <c r="P461" s="50"/>
      <c r="Q461" s="50"/>
      <c r="R461" s="50"/>
      <c r="S461" s="50"/>
      <c r="T461" s="50"/>
    </row>
    <row r="462" spans="1:20" x14ac:dyDescent="0.25">
      <c r="A462" s="110"/>
      <c r="B462" s="50"/>
      <c r="C462" s="50"/>
      <c r="D462" s="50"/>
      <c r="E462" s="50"/>
      <c r="F462" s="50"/>
      <c r="G462" s="50"/>
      <c r="H462" s="50"/>
      <c r="I462" s="50"/>
      <c r="J462" s="50"/>
      <c r="K462" s="50"/>
      <c r="L462" s="50"/>
      <c r="M462" s="50"/>
      <c r="N462" s="50"/>
      <c r="O462" s="50"/>
      <c r="P462" s="50"/>
      <c r="Q462" s="50"/>
      <c r="R462" s="50"/>
      <c r="S462" s="50"/>
      <c r="T462" s="50"/>
    </row>
    <row r="463" spans="1:20" x14ac:dyDescent="0.25">
      <c r="A463" s="110"/>
      <c r="B463" s="50"/>
      <c r="C463" s="50"/>
      <c r="D463" s="50"/>
      <c r="E463" s="50"/>
      <c r="F463" s="50"/>
      <c r="G463" s="50"/>
      <c r="H463" s="50"/>
      <c r="I463" s="50"/>
      <c r="J463" s="50"/>
      <c r="K463" s="50"/>
      <c r="L463" s="50"/>
      <c r="M463" s="50"/>
      <c r="N463" s="50"/>
      <c r="O463" s="50"/>
      <c r="P463" s="50"/>
      <c r="Q463" s="50"/>
      <c r="R463" s="50"/>
      <c r="S463" s="50"/>
      <c r="T463" s="50"/>
    </row>
    <row r="464" spans="1:20" x14ac:dyDescent="0.25">
      <c r="A464" s="110"/>
      <c r="B464" s="50"/>
      <c r="C464" s="50"/>
      <c r="D464" s="50"/>
      <c r="E464" s="50"/>
      <c r="F464" s="50"/>
      <c r="G464" s="50"/>
      <c r="H464" s="50"/>
      <c r="I464" s="50"/>
      <c r="J464" s="50"/>
      <c r="K464" s="50"/>
      <c r="L464" s="50"/>
      <c r="M464" s="50"/>
      <c r="N464" s="50"/>
      <c r="O464" s="50"/>
      <c r="P464" s="50"/>
      <c r="Q464" s="50"/>
      <c r="R464" s="50"/>
      <c r="S464" s="50"/>
      <c r="T464" s="50"/>
    </row>
    <row r="465" spans="1:20" x14ac:dyDescent="0.25">
      <c r="A465" s="110"/>
      <c r="B465" s="50"/>
      <c r="C465" s="50"/>
      <c r="D465" s="50"/>
      <c r="E465" s="50"/>
      <c r="F465" s="50"/>
      <c r="G465" s="50"/>
      <c r="H465" s="50"/>
      <c r="I465" s="50"/>
      <c r="J465" s="50"/>
      <c r="K465" s="50"/>
      <c r="L465" s="50"/>
      <c r="M465" s="50"/>
      <c r="N465" s="50"/>
      <c r="O465" s="50"/>
      <c r="P465" s="50"/>
      <c r="Q465" s="50"/>
      <c r="R465" s="50"/>
      <c r="S465" s="50"/>
      <c r="T465" s="50"/>
    </row>
    <row r="466" spans="1:20" x14ac:dyDescent="0.25">
      <c r="A466" s="110"/>
      <c r="B466" s="50"/>
      <c r="C466" s="50"/>
      <c r="D466" s="50"/>
      <c r="E466" s="50"/>
      <c r="F466" s="50"/>
      <c r="G466" s="50"/>
      <c r="H466" s="50"/>
      <c r="I466" s="50"/>
      <c r="J466" s="50"/>
      <c r="K466" s="50"/>
      <c r="L466" s="50"/>
      <c r="M466" s="50"/>
      <c r="N466" s="50"/>
      <c r="O466" s="50"/>
      <c r="P466" s="50"/>
      <c r="Q466" s="50"/>
      <c r="R466" s="50"/>
      <c r="S466" s="50"/>
      <c r="T466" s="50"/>
    </row>
    <row r="467" spans="1:20" x14ac:dyDescent="0.25">
      <c r="A467" s="110"/>
      <c r="B467" s="50"/>
      <c r="C467" s="50"/>
      <c r="D467" s="50"/>
      <c r="E467" s="50"/>
      <c r="F467" s="50"/>
      <c r="G467" s="50"/>
      <c r="H467" s="50"/>
      <c r="I467" s="50"/>
      <c r="J467" s="50"/>
      <c r="K467" s="50"/>
      <c r="L467" s="50"/>
      <c r="M467" s="50"/>
      <c r="N467" s="50"/>
      <c r="O467" s="50"/>
      <c r="P467" s="50"/>
      <c r="Q467" s="50"/>
      <c r="R467" s="50"/>
      <c r="S467" s="50"/>
      <c r="T467" s="50"/>
    </row>
    <row r="468" spans="1:20" x14ac:dyDescent="0.25">
      <c r="A468" s="110"/>
      <c r="B468" s="50"/>
      <c r="C468" s="50"/>
      <c r="D468" s="50"/>
      <c r="E468" s="50"/>
      <c r="F468" s="50"/>
      <c r="G468" s="50"/>
      <c r="H468" s="50"/>
      <c r="I468" s="50"/>
      <c r="J468" s="50"/>
      <c r="K468" s="50"/>
      <c r="L468" s="50"/>
      <c r="M468" s="50"/>
      <c r="N468" s="50"/>
      <c r="O468" s="50"/>
      <c r="P468" s="50"/>
      <c r="Q468" s="50"/>
      <c r="R468" s="50"/>
      <c r="S468" s="50"/>
      <c r="T468" s="50"/>
    </row>
    <row r="469" spans="1:20" x14ac:dyDescent="0.25">
      <c r="A469" s="110"/>
      <c r="B469" s="50"/>
      <c r="C469" s="50"/>
      <c r="D469" s="50"/>
      <c r="E469" s="50"/>
      <c r="F469" s="50"/>
      <c r="G469" s="50"/>
      <c r="H469" s="50"/>
      <c r="I469" s="50"/>
      <c r="J469" s="50"/>
      <c r="K469" s="50"/>
      <c r="L469" s="50"/>
      <c r="M469" s="50"/>
      <c r="N469" s="50"/>
      <c r="O469" s="50"/>
      <c r="P469" s="50"/>
      <c r="Q469" s="50"/>
      <c r="R469" s="50"/>
      <c r="S469" s="50"/>
      <c r="T469" s="50"/>
    </row>
    <row r="470" spans="1:20" x14ac:dyDescent="0.25">
      <c r="A470" s="110"/>
      <c r="B470" s="50"/>
      <c r="C470" s="50"/>
      <c r="D470" s="50"/>
      <c r="E470" s="50"/>
      <c r="F470" s="50"/>
      <c r="G470" s="50"/>
      <c r="H470" s="50"/>
      <c r="I470" s="50"/>
      <c r="J470" s="50"/>
      <c r="K470" s="50"/>
      <c r="L470" s="50"/>
      <c r="M470" s="50"/>
      <c r="N470" s="50"/>
      <c r="O470" s="50"/>
      <c r="P470" s="50"/>
      <c r="Q470" s="50"/>
      <c r="R470" s="50"/>
      <c r="S470" s="50"/>
      <c r="T470" s="50"/>
    </row>
    <row r="471" spans="1:20" x14ac:dyDescent="0.25">
      <c r="A471" s="110"/>
      <c r="B471" s="50"/>
      <c r="C471" s="50"/>
      <c r="D471" s="50"/>
      <c r="E471" s="50"/>
      <c r="F471" s="50"/>
      <c r="G471" s="50"/>
      <c r="H471" s="50"/>
      <c r="I471" s="50"/>
      <c r="J471" s="50"/>
      <c r="K471" s="50"/>
      <c r="L471" s="50"/>
      <c r="M471" s="50"/>
      <c r="N471" s="50"/>
      <c r="O471" s="50"/>
      <c r="P471" s="50"/>
      <c r="Q471" s="50"/>
      <c r="R471" s="50"/>
      <c r="S471" s="50"/>
      <c r="T471" s="50"/>
    </row>
    <row r="472" spans="1:20" x14ac:dyDescent="0.25">
      <c r="A472" s="110"/>
      <c r="B472" s="50"/>
      <c r="C472" s="50"/>
      <c r="D472" s="50"/>
      <c r="E472" s="50"/>
      <c r="F472" s="50"/>
      <c r="G472" s="50"/>
      <c r="H472" s="50"/>
      <c r="I472" s="50"/>
      <c r="J472" s="50"/>
      <c r="K472" s="50"/>
      <c r="L472" s="50"/>
      <c r="M472" s="50"/>
      <c r="N472" s="50"/>
      <c r="O472" s="50"/>
      <c r="P472" s="50"/>
      <c r="Q472" s="50"/>
      <c r="R472" s="50"/>
      <c r="S472" s="50"/>
      <c r="T472" s="50"/>
    </row>
    <row r="473" spans="1:20" x14ac:dyDescent="0.25">
      <c r="A473" s="110"/>
      <c r="B473" s="50"/>
      <c r="C473" s="50"/>
      <c r="D473" s="50"/>
      <c r="E473" s="50"/>
      <c r="F473" s="50"/>
      <c r="G473" s="50"/>
      <c r="H473" s="50"/>
      <c r="I473" s="50"/>
      <c r="J473" s="50"/>
      <c r="K473" s="50"/>
      <c r="L473" s="50"/>
      <c r="M473" s="50"/>
      <c r="N473" s="50"/>
      <c r="O473" s="50"/>
      <c r="P473" s="50"/>
      <c r="Q473" s="50"/>
      <c r="R473" s="50"/>
      <c r="S473" s="50"/>
      <c r="T473" s="50"/>
    </row>
    <row r="474" spans="1:20" x14ac:dyDescent="0.25">
      <c r="A474" s="110"/>
      <c r="B474" s="50"/>
      <c r="C474" s="50"/>
      <c r="D474" s="50"/>
      <c r="E474" s="50"/>
      <c r="F474" s="50"/>
      <c r="G474" s="50"/>
      <c r="H474" s="50"/>
      <c r="I474" s="50"/>
      <c r="J474" s="50"/>
      <c r="K474" s="50"/>
      <c r="L474" s="50"/>
      <c r="M474" s="50"/>
      <c r="N474" s="50"/>
      <c r="O474" s="50"/>
      <c r="P474" s="50"/>
      <c r="Q474" s="50"/>
      <c r="R474" s="50"/>
      <c r="S474" s="50"/>
      <c r="T474" s="50"/>
    </row>
    <row r="475" spans="1:20" x14ac:dyDescent="0.25">
      <c r="A475" s="110"/>
      <c r="B475" s="50"/>
      <c r="C475" s="50"/>
      <c r="D475" s="50"/>
      <c r="E475" s="50"/>
      <c r="F475" s="50"/>
      <c r="G475" s="50"/>
      <c r="H475" s="50"/>
      <c r="I475" s="50"/>
      <c r="J475" s="50"/>
      <c r="K475" s="50"/>
      <c r="L475" s="50"/>
      <c r="M475" s="50"/>
      <c r="N475" s="50"/>
      <c r="O475" s="50"/>
      <c r="P475" s="50"/>
      <c r="Q475" s="50"/>
      <c r="R475" s="50"/>
      <c r="S475" s="50"/>
      <c r="T475" s="50"/>
    </row>
    <row r="476" spans="1:20" x14ac:dyDescent="0.25">
      <c r="A476" s="110"/>
      <c r="B476" s="50"/>
      <c r="C476" s="50"/>
      <c r="D476" s="50"/>
      <c r="E476" s="50"/>
      <c r="F476" s="50"/>
      <c r="G476" s="50"/>
      <c r="H476" s="50"/>
      <c r="I476" s="50"/>
      <c r="J476" s="50"/>
      <c r="K476" s="50"/>
      <c r="L476" s="50"/>
      <c r="M476" s="50"/>
      <c r="N476" s="50"/>
      <c r="O476" s="50"/>
      <c r="P476" s="50"/>
      <c r="Q476" s="50"/>
      <c r="R476" s="50"/>
      <c r="S476" s="50"/>
      <c r="T476" s="50"/>
    </row>
    <row r="477" spans="1:20" x14ac:dyDescent="0.25">
      <c r="A477" s="110"/>
      <c r="B477" s="50"/>
      <c r="C477" s="50"/>
      <c r="D477" s="50"/>
      <c r="E477" s="50"/>
      <c r="F477" s="50"/>
      <c r="G477" s="50"/>
      <c r="H477" s="50"/>
      <c r="I477" s="50"/>
      <c r="J477" s="50"/>
      <c r="K477" s="50"/>
      <c r="L477" s="50"/>
      <c r="M477" s="50"/>
      <c r="N477" s="50"/>
      <c r="O477" s="50"/>
      <c r="P477" s="50"/>
      <c r="Q477" s="50"/>
      <c r="R477" s="50"/>
      <c r="S477" s="50"/>
      <c r="T477" s="50"/>
    </row>
    <row r="478" spans="1:20" x14ac:dyDescent="0.25">
      <c r="A478" s="110"/>
      <c r="B478" s="50"/>
      <c r="C478" s="50"/>
      <c r="D478" s="50"/>
      <c r="E478" s="50"/>
      <c r="F478" s="50"/>
      <c r="G478" s="50"/>
      <c r="H478" s="50"/>
      <c r="I478" s="50"/>
      <c r="J478" s="50"/>
      <c r="K478" s="50"/>
      <c r="L478" s="50"/>
      <c r="M478" s="50"/>
      <c r="N478" s="50"/>
      <c r="O478" s="50"/>
      <c r="P478" s="50"/>
      <c r="Q478" s="50"/>
      <c r="R478" s="50"/>
      <c r="S478" s="50"/>
      <c r="T478" s="50"/>
    </row>
    <row r="479" spans="1:20" x14ac:dyDescent="0.25">
      <c r="A479" s="110"/>
      <c r="B479" s="50"/>
      <c r="C479" s="50"/>
      <c r="D479" s="50"/>
      <c r="E479" s="50"/>
      <c r="F479" s="50"/>
      <c r="G479" s="50"/>
      <c r="H479" s="50"/>
      <c r="I479" s="50"/>
      <c r="J479" s="50"/>
      <c r="K479" s="50"/>
      <c r="L479" s="50"/>
      <c r="M479" s="50"/>
      <c r="N479" s="50"/>
      <c r="O479" s="50"/>
      <c r="P479" s="50"/>
      <c r="Q479" s="50"/>
      <c r="R479" s="50"/>
      <c r="S479" s="50"/>
      <c r="T479" s="50"/>
    </row>
  </sheetData>
  <hyperlinks>
    <hyperlink ref="Q27" tooltip="Comment by pl3 on 08 Jun 2018 06:59 PM:_x000d__x000a_   Please make sure that 0s are reflected in the typesetting/copyediting files._x000d__x000a__x000d__x000a_Comment by e5s on 27 Jun 2018 10:30 AM:_x000d__x000a_   Noted." display=" .02652" xr:uid="{2DB49228-32A2-4166-A9B2-D51A30968CD0}"/>
    <hyperlink ref="R27" tooltip="Comment by pl3 on 08 Jun 2018 06:59 PM:_x000d__x000a_   Please make sure that 0s are reflected in the typesetting/copyediting files._x000d__x000a__x000d__x000a_Comment by e5s on 27 Jun 2018 10:30 AM:_x000d__x000a_   Noted." display=" .02067" xr:uid="{D74B76DE-8733-424C-A385-9D809846D9A8}"/>
    <hyperlink ref="S27" tooltip="Comment by pl3 on 08 Jun 2018 06:59 PM:_x000d__x000a_   Please make sure that 0s are reflected in the typesetting/copyediting files._x000d__x000a__x000d__x000a_Comment by e5s on 27 Jun 2018 10:30 AM:_x000d__x000a_   Noted." display=" .03758" xr:uid="{F299249E-AB20-4237-94BB-AD51FB02479D}"/>
    <hyperlink ref="A122" tooltip="Comment by pl3 on 08 Jun 2018 07:01 PM:_x000d__x000a_   Please make sure that the formula check reflects the correct computation for previous year's market prices. E.g. for 2017 = ((cons 2017/curr 2016)-1)*100_x000d__x000a__x000d__x000a_Comment by e5s on 27 Jun 2018 10:37 AM:_x000d__x000a_   Noted. For" display="Agriculture" xr:uid="{9D334437-C58D-43E8-94E1-57308BC6658C}"/>
    <hyperlink ref="A123" tooltip="Comment by pl3 on 08 Jun 2018 07:01 PM:_x000d__x000a_   Please make sure that the formula check reflects the correct computation for previous year's market prices. E.g. for 2017 = ((cons 2017/curr 2016)-1)*100_x000d__x000a__x000d__x000a_Comment by e5s on 27 Jun 2018 10:37 AM:_x000d__x000a_   Noted. For" display="Industry" xr:uid="{1B4F20E0-B084-4AF1-AF0B-F9C753A90741}"/>
    <hyperlink ref="A124" tooltip="Comment by pl3 on 08 Jun 2018 07:01 PM:_x000d__x000a_   Please make sure that the formula check reflects the correct computation for previous year's market prices. E.g. for 2017 = ((cons 2017/curr 2016)-1)*100_x000d__x000a__x000d__x000a_Comment by e5s on 27 Jun 2018 10:37 AM:_x000d__x000a_   Noted. For" display="Services" xr:uid="{4F0532F4-4472-465F-83BF-49BB0CCADD24}"/>
    <hyperlink ref="A184" tooltip="Comment by pl3 on 08 Jun 2018 07:03 PM:_x000d__x000a_   Please make sure that the formula check reflects the correct computation for previous year's market prices. E.g. index-100_x000d__x000a__x000d__x000a_Comment by e5s on 27 Jun 2018 10:46 AM:_x000d__x000a_   Noted as validated in Formula worksheet." display="Food price index" xr:uid="{DCD9BFF4-E9AA-4A9D-94D2-09BADC44B21A}"/>
    <hyperlink ref="A185" tooltip="Comment by pl3 on 08 Jun 2018 07:03 PM:_x000d__x000a_   Please make sure that the formula check reflects the correct computation for previous year's market prices. E.g. index-100_x000d__x000a__x000d__x000a_Comment by e5s on 27 Jun 2018 10:46 AM:_x000d__x000a_   Noted as validated in Formula worksheet." display="Nonfood price index" xr:uid="{9B72D873-D08B-4492-84DF-607D0D2A7A0C}"/>
    <hyperlink ref="A186" tooltip="Comment by pl3 on 08 Jun 2018 07:03 PM:_x000d__x000a_   Please make sure that the formula check reflects the correct computation for previous year's market prices. E.g. index-100_x000d__x000a__x000d__x000a_Comment by e5s on 27 Jun 2018 10:46 AM:_x000d__x000a_   Noted as validated in Formula worksheet." display="Producer price index" xr:uid="{E16F8C2A-BE42-45F1-A9BE-64BA818A4859}"/>
    <hyperlink ref="A187" tooltip="Comment by pl3 on 08 Jun 2018 07:03 PM:_x000d__x000a_   Please make sure that the formula check reflects the correct computation for previous year's market prices. E.g. index-100_x000d__x000a__x000d__x000a_Comment by e5s on 27 Jun 2018 10:46 AM:_x000d__x000a_   Noted as validated in Formula worksheet." display="Implicit GDP deflator" xr:uid="{75CD1673-1713-44A6-8A8C-E78717A57878}"/>
    <hyperlink ref="A270"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1. Switzerland" xr:uid="{EA866714-A02D-4DB8-AE98-E46B16B0B3C8}"/>
    <hyperlink ref="A271"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2. China, People's Rep. of" xr:uid="{7FA31556-FCD1-471E-AABD-A498D2F1FE81}"/>
    <hyperlink ref="A272"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3. Russian Federation" xr:uid="{21CE99BD-EFAC-44B3-AF84-427FD5508AED}"/>
    <hyperlink ref="A273"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4. Kazakhstan" xr:uid="{6708487F-AEF4-414E-B506-5F0978ADD95F}"/>
    <hyperlink ref="A274"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5. Turkey" xr:uid="{0D062FE7-9EAE-4D63-A592-1EE19C133750}"/>
    <hyperlink ref="A275"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6. Bangladesh" xr:uid="{8813F1BC-C59C-4086-9BAA-D203104F052A}"/>
    <hyperlink ref="A276"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7. Afghanistan" xr:uid="{7E11CBAF-D991-44E7-B336-723DD5D70487}"/>
    <hyperlink ref="A277"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8. France" xr:uid="{626DBA2F-FCF7-4EBC-AE2A-BF1A83AEB886}"/>
    <hyperlink ref="A278"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9. Iran" xr:uid="{EAD5DE8E-3CE4-44F6-93EF-6A29645C5AA8}"/>
    <hyperlink ref="A279"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10. Tajikistan" xr:uid="{60E7EF2A-BB86-4A77-BE57-F4BD91F99D39}"/>
    <hyperlink ref="A280" tooltip="Comment by pl3 on 08 Jun 2018 07:05 PM:_x000d__x000a_   Please make sure that you use the correct naming convention following ADB guidelines._x000d__x000a__x000d__x000a_Comment by e5s on 27 Jun 2018 10:49 AM:_x000d__x000a_   Noted. Also, revised country name based on 2017 HSU." xr:uid="{9951C3B0-6B8B-40DC-904E-CAE5B4301D75}"/>
    <hyperlink ref="A281"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Imports, total" xr:uid="{AD217DF5-928B-4D62-BA1E-7481B79EAB1A}"/>
    <hyperlink ref="A282"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1. Russian Federation" xr:uid="{AAE45472-2BEF-4619-8B63-678140CCC1F7}"/>
    <hyperlink ref="A283"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2. China, People's Rep. of" xr:uid="{D22B7392-DF62-45C3-AD68-A0A46172AA58}"/>
    <hyperlink ref="A284"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3. Korea, Rep. of" xr:uid="{E8FE5FB8-D7B1-4D73-8D67-28EFE2EDA121}"/>
    <hyperlink ref="A285"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4. Kazakhstan" xr:uid="{36327C11-5EEB-457D-A05B-3C0C162A0BD4}"/>
    <hyperlink ref="A286"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5. Turkey" xr:uid="{3198D077-601F-421B-9629-C774767B3EED}"/>
    <hyperlink ref="A287"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6. Germany" xr:uid="{966C7A6D-E64F-4442-BC99-1DC146AC51AE}"/>
    <hyperlink ref="A288"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7. United States" xr:uid="{EAE7A395-EFAB-4643-ABCF-6659D48D1EC3}"/>
    <hyperlink ref="A289"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8. Ukraine" xr:uid="{BF903893-063F-4F76-B43C-22979532F485}"/>
    <hyperlink ref="A290"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9. Italy" xr:uid="{7BA7E68D-C4EE-41D1-B23E-2895AB1945CB}"/>
    <hyperlink ref="A291" tooltip="Comment by pl3 on 08 Jun 2018 07:05 PM:_x000d__x000a_   Please make sure that you use the correct naming convention following ADB guidelines._x000d__x000a__x000d__x000a_Comment by e5s on 27 Jun 2018 10:49 AM:_x000d__x000a_   Noted. Also, revised country name based on 2017 HSU." display="  10. Japan" xr:uid="{5621B87C-9FDF-47C6-906E-CFB0C89FA810}"/>
    <hyperlink ref="D324" tooltip="Comment by pl3 on 08 Jun 2018 07:09 PM:_x000d__x000a_   Please reflect 0s during typesetting/copyediting. _x000d__x000a__x000d__x000a_Comment by e5s on 27 Jun 2018 11:42 AM:_x000d__x000a_   Noted." display=" .00628" xr:uid="{DD138448-C453-4330-9907-B116C395AD94}"/>
    <hyperlink ref="E324" tooltip="Comment by pl3 on 08 Jun 2018 07:09 PM:_x000d__x000a_   Please reflect 0s during typesetting/copyediting. _x000d__x000a__x000d__x000a_Comment by e5s on 27 Jun 2018 11:42 AM:_x000d__x000a_   Noted." display=" .0068" xr:uid="{BC9A1C2F-AE28-4FDE-ABEE-9E5566EA71EF}"/>
    <hyperlink ref="F324" tooltip="Comment by pl3 on 08 Jun 2018 07:09 PM:_x000d__x000a_   Please reflect 0s during typesetting/copyediting. _x000d__x000a__x000d__x000a_Comment by e5s on 27 Jun 2018 11:42 AM:_x000d__x000a_   Noted." display=" .00743" xr:uid="{48E99C93-686E-4BED-B6A9-AF060A80E3A2}"/>
    <hyperlink ref="G324" tooltip="Comment by pl3 on 08 Jun 2018 07:09 PM:_x000d__x000a_   Please reflect 0s during typesetting/copyediting. _x000d__x000a__x000d__x000a_Comment by e5s on 27 Jun 2018 11:42 AM:_x000d__x000a_   Noted." display=" .00777" xr:uid="{2A3EFF9B-D399-4D13-B7BE-B2EFEA026C79}"/>
    <hyperlink ref="H324" tooltip="Comment by pl3 on 08 Jun 2018 07:09 PM:_x000d__x000a_   Please reflect 0s during typesetting/copyediting. _x000d__x000a__x000d__x000a_Comment by e5s on 27 Jun 2018 11:42 AM:_x000d__x000a_   Noted." display=" .00715" xr:uid="{D8585585-25DE-4D3E-A9B2-EBE5A402479F}"/>
    <hyperlink ref="I324" tooltip="Comment by pl3 on 08 Jun 2018 07:09 PM:_x000d__x000a_   Please reflect 0s during typesetting/copyediting. _x000d__x000a__x000d__x000a_Comment by e5s on 27 Jun 2018 11:42 AM:_x000d__x000a_   Noted." display=" .00752" xr:uid="{0608EA4A-83FF-4F22-BD99-971C1C5CBF33}"/>
    <hyperlink ref="J324" tooltip="Comment by pl3 on 08 Jun 2018 07:09 PM:_x000d__x000a_   Please reflect 0s during typesetting/copyediting. _x000d__x000a__x000d__x000a_Comment by e5s on 27 Jun 2018 11:42 AM:_x000d__x000a_   Noted." display=" .0079" xr:uid="{9C081897-ECBD-47FB-8E9D-FB1EB791E30D}"/>
    <hyperlink ref="K324" tooltip="Comment by pl3 on 08 Jun 2018 07:09 PM:_x000d__x000a_   Please reflect 0s during typesetting/copyediting. _x000d__x000a__x000d__x000a_Comment by e5s on 27 Jun 2018 11:42 AM:_x000d__x000a_   Noted." display=" .0077" xr:uid="{CE8F8900-3972-48E6-8023-9CD4C98C666E}"/>
    <hyperlink ref="L324" tooltip="Comment by pl3 on 08 Jun 2018 07:09 PM:_x000d__x000a_   Please reflect 0s during typesetting/copyediting. _x000d__x000a__x000d__x000a_Comment by e5s on 27 Jun 2018 11:42 AM:_x000d__x000a_   Noted." display=" .00784" xr:uid="{BD2FBC99-F573-4F0D-9326-C718DB992AD9}"/>
    <hyperlink ref="M324" tooltip="Comment by pl3 on 08 Jun 2018 07:09 PM:_x000d__x000a_   Please reflect 0s during typesetting/copyediting. _x000d__x000a__x000d__x000a_Comment by e5s on 27 Jun 2018 11:42 AM:_x000d__x000a_   Noted." display=" .0077" xr:uid="{36C0E0E1-2D36-4F6B-AAA3-9783D8AFAB53}"/>
    <hyperlink ref="N324" tooltip="Comment by pl3 on 08 Jun 2018 07:09 PM:_x000d__x000a_   Please reflect 0s during typesetting/copyediting. _x000d__x000a__x000d__x000a_Comment by e5s on 27 Jun 2018 11:42 AM:_x000d__x000a_   Noted." display=" .00768" xr:uid="{09168782-B53B-4820-ADFF-5AB7810EC069}"/>
    <hyperlink ref="O324" tooltip="Comment by pl3 on 08 Jun 2018 07:09 PM:_x000d__x000a_   Please reflect 0s during typesetting/copyediting. _x000d__x000a__x000d__x000a_Comment by e5s on 27 Jun 2018 11:42 AM:_x000d__x000a_   Noted." display=" .00768" xr:uid="{9728F3E3-70C7-4452-8BA9-B79000B43B2B}"/>
    <hyperlink ref="P324" tooltip="Comment by pl3 on 08 Jun 2018 07:09 PM:_x000d__x000a_   Please reflect 0s during typesetting/copyediting. _x000d__x000a__x000d__x000a_Comment by e5s on 27 Jun 2018 11:42 AM:_x000d__x000a_   Noted." display=" .0077" xr:uid="{160FDA95-E3D6-487E-9F0E-002D0F4F83D2}"/>
    <hyperlink ref="Q324" tooltip="Comment by pl3 on 08 Jun 2018 07:09 PM:_x000d__x000a_   Please reflect 0s during typesetting/copyediting. _x000d__x000a__x000d__x000a_Comment by e5s on 27 Jun 2018 11:42 AM:_x000d__x000a_   Noted." display=" .00724" xr:uid="{1B39D81E-1313-46C3-A820-6971C923D805}"/>
    <hyperlink ref="R324" tooltip="Comment by pl3 on 08 Jun 2018 07:09 PM:_x000d__x000a_   Please reflect 0s during typesetting/copyediting. _x000d__x000a__x000d__x000a_Comment by e5s on 27 Jun 2018 11:42 AM:_x000d__x000a_   Noted." display=" .00693" xr:uid="{E6B5B95A-5E46-4BFE-95E8-63E05F1DC14B}"/>
    <hyperlink ref="S324" tooltip="Comment by pl3 on 08 Jun 2018 07:09 PM:_x000d__x000a_   Please reflect 0s during typesetting/copyediting. _x000d__x000a__x000d__x000a_Comment by e5s on 27 Jun 2018 11:42 AM:_x000d__x000a_   Noted." display=" .00672" xr:uid="{80E55868-9F2E-49FC-AEA6-D1D517110524}"/>
    <hyperlink ref="T324" tooltip="Comment by pl3 on 08 Jun 2018 07:09 PM:_x000d__x000a_   Please reflect 0s during typesetting/copyediting. _x000d__x000a__x000d__x000a_Comment by e5s on 27 Jun 2018 11:42 AM:_x000d__x000a_   Noted." display=" .00712" xr:uid="{B6953E4A-6A64-42D6-935A-9CFA0E42EB8E}"/>
    <hyperlink ref="A54" tooltip="Comment by pl3 on 08 Jun 2018 06:59 PM:_x000d__x000a_   Please note that for some CTs this is labeled as GVA. We should raise this to KIC._x000d__x000a__x000d__x000a_Comment by e5s on 27 Jun 2018 10:36 AM:_x000d__x000a_   in this case we will replace all GDP as defined subject to GVA._x000d__x000a__x000d__x000a_Comment by pl3" display="GDP by industrial origin at basic prices" xr:uid="{E746F199-C35C-4878-A1BA-0F3F4299AC18}"/>
    <hyperlink ref="A168" tooltip="Comment by pl3 on 27 Jun 2018 01:28 PM:_x000d__x000a_   This should be footnote j and not k. Please check and revise the info in Footnotes worksheet._x000d__x000a__x000d__x000a_Comment by e5s on 27 Jun 2018 02:07 PM:_x000d__x000a_   Done. Add &quot;j&quot; in Food." display="               Housing, water, electricity, gas and other fuelsk" xr:uid="{78D2361A-B232-479F-A057-65987CA75349}"/>
    <hyperlink ref="A177" tooltip="Comment by pl3 on 27 Jun 2018 01:29 PM:_x000d__x000a_   This should be footnote k and not j. Please check and revise the info in Footnotes worksheet._x000d__x000a__x000d__x000a_Comment by e5s on 27 Jun 2018 02:08 PM:_x000d__x000a_   Done, add footnote in Food." display="     Foodj" xr:uid="{EAF7D5BC-BBB7-4E53-B955-30651FFD68AF}"/>
    <hyperlink ref="A327" tooltip="Comment by pl3 on 27 Jun 2018 01:31 PM:_x000d__x000a_   Please revise and/or update the Sources worksheet. You have data for average of period from 2000 to 2017. What's the source._x000d__x000a__x000d__x000a_Comment by e5s on 27 Jun 2018 02:11 PM:_x000d__x000a_   Source clarified." display="EXCHANGE RATESv  sum per US dollar" xr:uid="{5085DBC8-5182-4B80-A954-1839CD5BA79B}"/>
    <hyperlink ref="A328" tooltip="Comment by pl3 on 27 Jun 2018 01:31 PM:_x000d__x000a_   Please revise and/or update the Sources worksheet. You have data for average of period from 2000 to 2017. What's the source._x000d__x000a__x000d__x000a_Comment by e5s on 27 Jun 2018 02:11 PM:_x000d__x000a_   Source clarified." display="End of period" xr:uid="{45ABEFD3-EC9B-493D-B6D8-3DA52072D0F0}"/>
    <hyperlink ref="A329" tooltip="Comment by pl3 on 27 Jun 2018 01:31 PM:_x000d__x000a_   Please revise and/or update the Sources worksheet. You have data for average of period from 2000 to 2017. What's the source._x000d__x000a__x000d__x000a_Comment by e5s on 27 Jun 2018 02:11 PM:_x000d__x000a_   Source clarified." display="Average of period" xr:uid="{9A8EC887-B2FB-4CA0-8BE2-D21B800EB445}"/>
  </hyperlink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C1:V440"/>
  <sheetViews>
    <sheetView tabSelected="1" topLeftCell="C1" zoomScaleNormal="100" workbookViewId="0">
      <pane xSplit="2" ySplit="7" topLeftCell="E8" activePane="bottomRight" state="frozen"/>
      <selection activeCell="C1" sqref="C1"/>
      <selection pane="topRight" activeCell="E1" sqref="E1"/>
      <selection pane="bottomLeft" activeCell="C6" sqref="C6"/>
      <selection pane="bottomRight" activeCell="E9" sqref="E9"/>
    </sheetView>
  </sheetViews>
  <sheetFormatPr defaultColWidth="10.42578125" defaultRowHeight="17.100000000000001" customHeight="1" x14ac:dyDescent="0.2"/>
  <cols>
    <col min="1" max="2" width="0" style="77" hidden="1" customWidth="1"/>
    <col min="3" max="3" width="5.140625" style="77" customWidth="1"/>
    <col min="4" max="4" width="62.7109375" style="83" customWidth="1"/>
    <col min="5" max="5" width="10" style="77" customWidth="1"/>
    <col min="6" max="21" width="10.5703125" style="77" customWidth="1"/>
    <col min="22" max="16384" width="10.42578125" style="77"/>
  </cols>
  <sheetData>
    <row r="1" spans="3:22" ht="20.25" x14ac:dyDescent="0.3">
      <c r="C1" s="74" t="s">
        <v>172</v>
      </c>
      <c r="D1" s="75"/>
      <c r="E1" s="75"/>
      <c r="F1" s="75"/>
      <c r="G1" s="75"/>
      <c r="H1" s="75"/>
      <c r="I1" s="75"/>
      <c r="J1" s="75"/>
      <c r="K1" s="75"/>
      <c r="L1" s="75"/>
      <c r="M1" s="75"/>
      <c r="N1" s="75"/>
      <c r="O1" s="75"/>
      <c r="P1" s="75"/>
      <c r="Q1" s="75"/>
      <c r="R1" s="75"/>
      <c r="S1" s="75"/>
      <c r="T1" s="76"/>
      <c r="U1" s="76"/>
      <c r="V1" s="76"/>
    </row>
    <row r="2" spans="3:22" ht="12.75" x14ac:dyDescent="0.2">
      <c r="C2" s="78"/>
      <c r="D2" s="75"/>
      <c r="E2" s="75"/>
      <c r="F2" s="75"/>
      <c r="G2" s="75"/>
      <c r="H2" s="75"/>
      <c r="I2" s="75"/>
      <c r="J2" s="75"/>
      <c r="K2" s="75"/>
      <c r="L2" s="75"/>
      <c r="M2" s="75"/>
      <c r="N2" s="75"/>
      <c r="O2" s="75"/>
      <c r="P2" s="75"/>
      <c r="Q2" s="75"/>
      <c r="R2" s="75"/>
      <c r="S2" s="75"/>
      <c r="T2" s="76"/>
      <c r="U2" s="76"/>
      <c r="V2" s="76"/>
    </row>
    <row r="3" spans="3:22" ht="12.75" x14ac:dyDescent="0.2">
      <c r="C3" s="78" t="s">
        <v>173</v>
      </c>
      <c r="D3" s="75"/>
      <c r="E3" s="75"/>
      <c r="F3" s="75"/>
      <c r="G3" s="75"/>
      <c r="H3" s="75"/>
      <c r="I3" s="75"/>
      <c r="J3" s="75"/>
      <c r="K3" s="75"/>
      <c r="L3" s="75"/>
      <c r="M3" s="75"/>
      <c r="N3" s="75"/>
      <c r="O3" s="75"/>
      <c r="P3" s="75"/>
      <c r="Q3" s="75"/>
      <c r="R3" s="75"/>
      <c r="S3" s="75"/>
      <c r="T3" s="76"/>
      <c r="U3" s="76"/>
      <c r="V3" s="76"/>
    </row>
    <row r="4" spans="3:22" ht="12.75" x14ac:dyDescent="0.2">
      <c r="C4" s="78" t="s">
        <v>654</v>
      </c>
      <c r="D4" s="75"/>
      <c r="E4" s="75"/>
      <c r="F4" s="75"/>
      <c r="G4" s="75"/>
      <c r="H4" s="75"/>
      <c r="I4" s="75"/>
      <c r="J4" s="75"/>
      <c r="K4" s="75"/>
      <c r="L4" s="75"/>
      <c r="M4" s="75"/>
      <c r="N4" s="75"/>
      <c r="O4" s="75"/>
      <c r="P4" s="75"/>
      <c r="Q4" s="75"/>
      <c r="R4" s="75"/>
      <c r="S4" s="75"/>
      <c r="T4" s="76"/>
      <c r="U4" s="76"/>
      <c r="V4" s="76"/>
    </row>
    <row r="5" spans="3:22" ht="12.75" x14ac:dyDescent="0.2">
      <c r="C5" s="78" t="s">
        <v>174</v>
      </c>
      <c r="D5" s="75"/>
      <c r="E5" s="75"/>
      <c r="F5" s="75"/>
      <c r="G5" s="75"/>
      <c r="H5" s="75"/>
      <c r="I5" s="75"/>
      <c r="J5" s="75"/>
      <c r="K5" s="75"/>
      <c r="L5" s="75"/>
      <c r="M5" s="75"/>
      <c r="N5" s="75"/>
      <c r="O5" s="75"/>
      <c r="P5" s="75"/>
      <c r="Q5" s="75"/>
      <c r="R5" s="75"/>
      <c r="S5" s="75"/>
      <c r="T5" s="76"/>
      <c r="U5" s="76"/>
      <c r="V5" s="76"/>
    </row>
    <row r="6" spans="3:22" s="79" customFormat="1" ht="12.75" x14ac:dyDescent="0.2">
      <c r="C6" s="222"/>
      <c r="D6" s="223"/>
      <c r="E6" s="223"/>
      <c r="F6" s="223"/>
      <c r="G6" s="223"/>
      <c r="H6" s="223"/>
      <c r="I6" s="223"/>
      <c r="J6" s="223"/>
      <c r="K6" s="223"/>
      <c r="L6" s="223"/>
      <c r="M6" s="223"/>
      <c r="N6" s="223"/>
      <c r="O6" s="223"/>
      <c r="P6" s="223"/>
      <c r="Q6" s="223"/>
      <c r="R6" s="223"/>
      <c r="S6" s="223"/>
      <c r="T6" s="224"/>
      <c r="U6" s="224"/>
      <c r="V6" s="224"/>
    </row>
    <row r="7" spans="3:22" s="82" customFormat="1" ht="17.100000000000001" customHeight="1" x14ac:dyDescent="0.2">
      <c r="C7" s="80"/>
      <c r="D7" s="80"/>
      <c r="E7" s="81">
        <v>2000</v>
      </c>
      <c r="F7" s="81">
        <v>2001</v>
      </c>
      <c r="G7" s="81">
        <v>2002</v>
      </c>
      <c r="H7" s="81">
        <v>2003</v>
      </c>
      <c r="I7" s="81">
        <v>2004</v>
      </c>
      <c r="J7" s="81">
        <v>2005</v>
      </c>
      <c r="K7" s="81">
        <v>2006</v>
      </c>
      <c r="L7" s="81">
        <v>2007</v>
      </c>
      <c r="M7" s="81">
        <v>2008</v>
      </c>
      <c r="N7" s="81">
        <v>2009</v>
      </c>
      <c r="O7" s="81">
        <v>2010</v>
      </c>
      <c r="P7" s="81">
        <v>2011</v>
      </c>
      <c r="Q7" s="81">
        <v>2012</v>
      </c>
      <c r="R7" s="81">
        <v>2013</v>
      </c>
      <c r="S7" s="81">
        <v>2014</v>
      </c>
      <c r="T7" s="81">
        <v>2015</v>
      </c>
      <c r="U7" s="81">
        <v>2016</v>
      </c>
      <c r="V7" s="81">
        <v>2017</v>
      </c>
    </row>
    <row r="8" spans="3:22" ht="15" customHeight="1" x14ac:dyDescent="0.2">
      <c r="D8" s="157" t="s">
        <v>144</v>
      </c>
      <c r="E8" s="158"/>
      <c r="F8" s="158"/>
      <c r="G8" s="158"/>
      <c r="H8" s="158"/>
      <c r="I8" s="158"/>
      <c r="J8" s="158"/>
      <c r="K8" s="158"/>
      <c r="L8" s="158"/>
      <c r="M8" s="158"/>
      <c r="N8" s="158"/>
      <c r="O8" s="158"/>
      <c r="P8" s="159"/>
      <c r="Q8" s="159"/>
      <c r="R8" s="159"/>
      <c r="S8" s="159"/>
      <c r="T8" s="159"/>
      <c r="U8" s="159"/>
    </row>
    <row r="9" spans="3:22" s="79" customFormat="1" ht="15" customHeight="1" x14ac:dyDescent="0.2">
      <c r="D9" s="84" t="s">
        <v>810</v>
      </c>
      <c r="E9" s="160">
        <v>24.650400000000001</v>
      </c>
      <c r="F9" s="160">
        <v>24.964449999999999</v>
      </c>
      <c r="G9" s="160">
        <v>25.271850000000001</v>
      </c>
      <c r="H9" s="160">
        <v>25.56765</v>
      </c>
      <c r="I9" s="160">
        <v>25.864350000000002</v>
      </c>
      <c r="J9" s="160">
        <v>26.167000000000002</v>
      </c>
      <c r="K9" s="160">
        <v>26.488250000000001</v>
      </c>
      <c r="L9" s="160">
        <v>26.867999999999999</v>
      </c>
      <c r="M9" s="160">
        <v>27.302800000000001</v>
      </c>
      <c r="N9" s="161">
        <v>27.767399999999999</v>
      </c>
      <c r="O9" s="161">
        <v>28.5624</v>
      </c>
      <c r="P9" s="161">
        <v>29.339400000000001</v>
      </c>
      <c r="Q9" s="161">
        <v>29.774450000000002</v>
      </c>
      <c r="R9" s="161">
        <v>30.24315</v>
      </c>
      <c r="S9" s="161">
        <v>30.757650000000002</v>
      </c>
      <c r="T9" s="162">
        <v>31.2989</v>
      </c>
      <c r="U9" s="162">
        <v>31.846800000000002</v>
      </c>
      <c r="V9" s="79">
        <v>32.4</v>
      </c>
    </row>
    <row r="10" spans="3:22" s="79" customFormat="1" ht="15" customHeight="1" x14ac:dyDescent="0.2">
      <c r="D10" s="163" t="s">
        <v>811</v>
      </c>
      <c r="E10" s="164">
        <v>55.097000000000001</v>
      </c>
      <c r="F10" s="164">
        <v>55.798949999999998</v>
      </c>
      <c r="G10" s="164">
        <v>56.48603</v>
      </c>
      <c r="H10" s="164">
        <v>57.147179999999999</v>
      </c>
      <c r="I10" s="164">
        <v>57.81035</v>
      </c>
      <c r="J10" s="164">
        <v>58.486809999999998</v>
      </c>
      <c r="K10" s="164">
        <v>59.20485</v>
      </c>
      <c r="L10" s="164">
        <v>60.053640000000001</v>
      </c>
      <c r="M10" s="164">
        <v>61.025480000000002</v>
      </c>
      <c r="N10" s="164">
        <v>62.063920000000003</v>
      </c>
      <c r="O10" s="165">
        <v>63.840850000000003</v>
      </c>
      <c r="P10" s="165">
        <v>65.577550000000002</v>
      </c>
      <c r="Q10" s="165">
        <v>66.549949999999995</v>
      </c>
      <c r="R10" s="165">
        <v>67.597560000000001</v>
      </c>
      <c r="S10" s="165">
        <v>68.747540000000001</v>
      </c>
      <c r="T10" s="166">
        <v>69.957300000000004</v>
      </c>
      <c r="U10" s="166">
        <v>71.181931046778004</v>
      </c>
      <c r="V10" s="143">
        <v>72.418408314669207</v>
      </c>
    </row>
    <row r="11" spans="3:22" ht="15" customHeight="1" x14ac:dyDescent="0.2">
      <c r="D11" s="167" t="s">
        <v>812</v>
      </c>
      <c r="E11" s="160">
        <v>1.3933599999999999</v>
      </c>
      <c r="F11" s="160">
        <v>1.2740199999999999</v>
      </c>
      <c r="G11" s="160">
        <v>1.2313499999999999</v>
      </c>
      <c r="H11" s="160">
        <v>1.1704699999999999</v>
      </c>
      <c r="I11" s="160">
        <v>1.16045</v>
      </c>
      <c r="J11" s="160">
        <v>1.17014</v>
      </c>
      <c r="K11" s="160">
        <v>1.2276899999999999</v>
      </c>
      <c r="L11" s="160">
        <v>1.4336500000000001</v>
      </c>
      <c r="M11" s="160">
        <v>1.6182799999999999</v>
      </c>
      <c r="N11" s="160">
        <v>1.70166</v>
      </c>
      <c r="O11" s="160">
        <v>2.86307</v>
      </c>
      <c r="P11" s="160">
        <v>2.7203599999999999</v>
      </c>
      <c r="Q11" s="160">
        <v>1.48282</v>
      </c>
      <c r="R11" s="160">
        <v>1.5741700000000001</v>
      </c>
      <c r="S11" s="160">
        <v>1.7012100000000001</v>
      </c>
      <c r="T11" s="160">
        <v>1.75972</v>
      </c>
      <c r="U11" s="160">
        <v>1.75054</v>
      </c>
      <c r="V11" s="142">
        <v>1.7370699999999999</v>
      </c>
    </row>
    <row r="12" spans="3:22" s="79" customFormat="1" ht="15" customHeight="1" x14ac:dyDescent="0.2">
      <c r="D12" s="167" t="s">
        <v>790</v>
      </c>
      <c r="E12" s="160">
        <v>37.200000000000003</v>
      </c>
      <c r="F12" s="160">
        <v>37</v>
      </c>
      <c r="G12" s="160">
        <v>36.700000000000003</v>
      </c>
      <c r="H12" s="160">
        <v>36.5</v>
      </c>
      <c r="I12" s="160">
        <v>36.299999999999997</v>
      </c>
      <c r="J12" s="160">
        <v>36.1</v>
      </c>
      <c r="K12" s="160">
        <v>36</v>
      </c>
      <c r="L12" s="160">
        <v>35.9</v>
      </c>
      <c r="M12" s="160">
        <v>35.799999999999997</v>
      </c>
      <c r="N12" s="160">
        <v>51.6</v>
      </c>
      <c r="O12" s="161">
        <v>51.3</v>
      </c>
      <c r="P12" s="161">
        <v>51.3</v>
      </c>
      <c r="Q12" s="161">
        <v>51.3</v>
      </c>
      <c r="R12" s="161">
        <v>51.1</v>
      </c>
      <c r="S12" s="161">
        <v>50.9</v>
      </c>
      <c r="T12" s="162">
        <v>50.7</v>
      </c>
      <c r="U12" s="162">
        <v>50.7</v>
      </c>
      <c r="V12" s="79">
        <v>50.7</v>
      </c>
    </row>
    <row r="13" spans="3:22" ht="15" customHeight="1" x14ac:dyDescent="0.2">
      <c r="D13" s="168"/>
      <c r="E13" s="160"/>
      <c r="F13" s="160"/>
      <c r="G13" s="160"/>
      <c r="H13" s="160"/>
      <c r="I13" s="160"/>
      <c r="J13" s="160"/>
      <c r="K13" s="160"/>
      <c r="L13" s="160"/>
      <c r="M13" s="160"/>
      <c r="N13" s="160"/>
      <c r="O13" s="160"/>
      <c r="P13" s="160"/>
      <c r="Q13" s="160"/>
      <c r="R13" s="160"/>
      <c r="S13" s="160"/>
      <c r="T13" s="160"/>
      <c r="U13" s="160"/>
    </row>
    <row r="14" spans="3:22" s="79" customFormat="1" ht="15" customHeight="1" x14ac:dyDescent="0.2">
      <c r="D14" s="163" t="s">
        <v>813</v>
      </c>
      <c r="E14" s="169">
        <v>9018</v>
      </c>
      <c r="F14" s="169">
        <v>9173.5</v>
      </c>
      <c r="G14" s="169">
        <v>9367.7999999999993</v>
      </c>
      <c r="H14" s="169">
        <v>9621</v>
      </c>
      <c r="I14" s="169">
        <v>9946</v>
      </c>
      <c r="J14" s="169">
        <v>10224</v>
      </c>
      <c r="K14" s="169">
        <v>10492.5</v>
      </c>
      <c r="L14" s="169">
        <v>10758.6</v>
      </c>
      <c r="M14" s="169">
        <v>11052.3</v>
      </c>
      <c r="N14" s="169">
        <v>11348.2</v>
      </c>
      <c r="O14" s="170">
        <v>11644.6</v>
      </c>
      <c r="P14" s="170">
        <v>11932</v>
      </c>
      <c r="Q14" s="170">
        <v>12229.8</v>
      </c>
      <c r="R14" s="170">
        <v>12528.699999999999</v>
      </c>
      <c r="S14" s="170">
        <v>12821.8</v>
      </c>
      <c r="T14" s="170">
        <v>13061</v>
      </c>
      <c r="U14" s="170">
        <v>13303.4</v>
      </c>
      <c r="V14" s="146">
        <v>13534.688999999998</v>
      </c>
    </row>
    <row r="15" spans="3:22" s="79" customFormat="1" ht="15" customHeight="1" x14ac:dyDescent="0.2">
      <c r="D15" s="163" t="s">
        <v>814</v>
      </c>
      <c r="E15" s="169">
        <v>8983</v>
      </c>
      <c r="F15" s="169">
        <v>9136</v>
      </c>
      <c r="G15" s="169">
        <v>9333</v>
      </c>
      <c r="H15" s="169">
        <v>9589</v>
      </c>
      <c r="I15" s="169">
        <v>9911</v>
      </c>
      <c r="J15" s="169">
        <v>10196.299999999999</v>
      </c>
      <c r="K15" s="169">
        <v>10467</v>
      </c>
      <c r="L15" s="169">
        <v>10735.4</v>
      </c>
      <c r="M15" s="169">
        <v>11035.4</v>
      </c>
      <c r="N15" s="169">
        <v>11328.1</v>
      </c>
      <c r="O15" s="154">
        <v>11628.4</v>
      </c>
      <c r="P15" s="154">
        <v>11919.1</v>
      </c>
      <c r="Q15" s="154">
        <v>12223.8</v>
      </c>
      <c r="R15" s="154">
        <v>12523.3</v>
      </c>
      <c r="S15" s="154">
        <v>12818.4</v>
      </c>
      <c r="T15" s="154">
        <v>13058.3</v>
      </c>
      <c r="U15" s="154">
        <v>13298.4</v>
      </c>
      <c r="V15" s="146">
        <v>13520.3</v>
      </c>
    </row>
    <row r="16" spans="3:22" s="79" customFormat="1" ht="15" customHeight="1" x14ac:dyDescent="0.2">
      <c r="D16" s="163" t="s">
        <v>815</v>
      </c>
      <c r="E16" s="169">
        <v>3093</v>
      </c>
      <c r="F16" s="169">
        <v>3062</v>
      </c>
      <c r="G16" s="169">
        <v>3046</v>
      </c>
      <c r="H16" s="169">
        <v>3063</v>
      </c>
      <c r="I16" s="169">
        <v>3068</v>
      </c>
      <c r="J16" s="169">
        <v>2969.5</v>
      </c>
      <c r="K16" s="169">
        <v>2928.8</v>
      </c>
      <c r="L16" s="169">
        <v>2990.9</v>
      </c>
      <c r="M16" s="169">
        <v>3029.7</v>
      </c>
      <c r="N16" s="169">
        <v>2891.8</v>
      </c>
      <c r="O16" s="170">
        <v>3118.1</v>
      </c>
      <c r="P16" s="170">
        <v>3229.4</v>
      </c>
      <c r="Q16" s="170">
        <v>3251.7</v>
      </c>
      <c r="R16" s="170">
        <v>3402.1</v>
      </c>
      <c r="S16" s="170">
        <v>3528.9</v>
      </c>
      <c r="T16" s="170">
        <v>3601.7</v>
      </c>
      <c r="U16" s="171">
        <v>3646.7</v>
      </c>
      <c r="V16" s="146">
        <v>3686.5</v>
      </c>
    </row>
    <row r="17" spans="4:22" s="79" customFormat="1" ht="15" customHeight="1" x14ac:dyDescent="0.2">
      <c r="D17" s="167" t="s">
        <v>816</v>
      </c>
      <c r="E17" s="169"/>
      <c r="F17" s="169"/>
      <c r="G17" s="169"/>
      <c r="H17" s="169"/>
      <c r="I17" s="169"/>
      <c r="J17" s="169"/>
      <c r="K17" s="169"/>
      <c r="L17" s="169"/>
      <c r="M17" s="169"/>
      <c r="N17" s="169"/>
      <c r="O17" s="170"/>
      <c r="P17" s="170"/>
      <c r="Q17" s="170"/>
      <c r="R17" s="170"/>
      <c r="S17" s="170"/>
      <c r="T17" s="170"/>
      <c r="U17" s="171"/>
      <c r="V17" s="146"/>
    </row>
    <row r="18" spans="4:22" s="79" customFormat="1" ht="15" customHeight="1" x14ac:dyDescent="0.2">
      <c r="D18" s="167" t="s">
        <v>817</v>
      </c>
      <c r="E18" s="169">
        <v>1145</v>
      </c>
      <c r="F18" s="169">
        <v>1160</v>
      </c>
      <c r="G18" s="169">
        <v>1186</v>
      </c>
      <c r="H18" s="169">
        <v>1223</v>
      </c>
      <c r="I18" s="169">
        <v>1284</v>
      </c>
      <c r="J18" s="169">
        <v>1347.5</v>
      </c>
      <c r="K18" s="169">
        <v>1402.4</v>
      </c>
      <c r="L18" s="169">
        <v>1445.5</v>
      </c>
      <c r="M18" s="169">
        <v>1486.7</v>
      </c>
      <c r="N18" s="169">
        <v>1513.1</v>
      </c>
      <c r="O18" s="170">
        <v>1605.7</v>
      </c>
      <c r="P18" s="170">
        <v>1640.7</v>
      </c>
      <c r="Q18" s="170">
        <v>1669.5</v>
      </c>
      <c r="R18" s="170">
        <v>1703.1</v>
      </c>
      <c r="S18" s="170">
        <v>1736.5</v>
      </c>
      <c r="T18" s="170">
        <v>1768.7</v>
      </c>
      <c r="U18" s="171">
        <v>1802.4</v>
      </c>
      <c r="V18" s="146">
        <v>1825.2</v>
      </c>
    </row>
    <row r="19" spans="4:22" s="79" customFormat="1" ht="30" customHeight="1" x14ac:dyDescent="0.2">
      <c r="D19" s="172" t="s">
        <v>791</v>
      </c>
      <c r="E19" s="169"/>
      <c r="F19" s="169"/>
      <c r="G19" s="169"/>
      <c r="H19" s="169"/>
      <c r="I19" s="169"/>
      <c r="J19" s="169"/>
      <c r="K19" s="169"/>
      <c r="L19" s="169"/>
      <c r="M19" s="169"/>
      <c r="N19" s="169"/>
      <c r="O19" s="170"/>
      <c r="P19" s="170"/>
      <c r="Q19" s="170"/>
      <c r="R19" s="170"/>
      <c r="S19" s="170"/>
      <c r="T19" s="170"/>
      <c r="U19" s="171"/>
      <c r="V19" s="146"/>
    </row>
    <row r="20" spans="4:22" s="79" customFormat="1" ht="15" customHeight="1" x14ac:dyDescent="0.2">
      <c r="D20" s="163" t="s">
        <v>178</v>
      </c>
      <c r="E20" s="169"/>
      <c r="F20" s="169"/>
      <c r="G20" s="169"/>
      <c r="H20" s="169"/>
      <c r="I20" s="169"/>
      <c r="J20" s="169"/>
      <c r="K20" s="169"/>
      <c r="L20" s="169"/>
      <c r="M20" s="169"/>
      <c r="N20" s="169"/>
      <c r="O20" s="170">
        <v>1033.7</v>
      </c>
      <c r="P20" s="170">
        <v>1068.8</v>
      </c>
      <c r="Q20" s="170">
        <v>1105.7</v>
      </c>
      <c r="R20" s="170">
        <v>1144</v>
      </c>
      <c r="S20" s="170">
        <v>1183.3</v>
      </c>
      <c r="T20" s="170">
        <v>1222.2</v>
      </c>
      <c r="U20" s="171">
        <v>1263.5999999999999</v>
      </c>
      <c r="V20" s="146">
        <v>1290</v>
      </c>
    </row>
    <row r="21" spans="4:22" s="79" customFormat="1" ht="15" customHeight="1" x14ac:dyDescent="0.2">
      <c r="D21" s="173" t="s">
        <v>487</v>
      </c>
      <c r="E21" s="169" t="s">
        <v>175</v>
      </c>
      <c r="F21" s="169" t="s">
        <v>175</v>
      </c>
      <c r="G21" s="169" t="s">
        <v>175</v>
      </c>
      <c r="H21" s="169" t="s">
        <v>175</v>
      </c>
      <c r="I21" s="169" t="s">
        <v>175</v>
      </c>
      <c r="J21" s="169" t="s">
        <v>175</v>
      </c>
      <c r="K21" s="169" t="s">
        <v>175</v>
      </c>
      <c r="L21" s="169" t="s">
        <v>175</v>
      </c>
      <c r="M21" s="169" t="s">
        <v>175</v>
      </c>
      <c r="N21" s="169" t="s">
        <v>175</v>
      </c>
      <c r="O21" s="170">
        <v>1235.5999999999999</v>
      </c>
      <c r="P21" s="170">
        <v>1269.8</v>
      </c>
      <c r="Q21" s="170">
        <v>1305.5999999999999</v>
      </c>
      <c r="R21" s="170">
        <v>1342</v>
      </c>
      <c r="S21" s="170">
        <v>1378.3</v>
      </c>
      <c r="T21" s="170">
        <v>1413.8</v>
      </c>
      <c r="U21" s="171">
        <v>1452.4</v>
      </c>
      <c r="V21" s="146">
        <v>1480.4</v>
      </c>
    </row>
    <row r="22" spans="4:22" s="79" customFormat="1" ht="15" customHeight="1" x14ac:dyDescent="0.2">
      <c r="D22" s="163" t="s">
        <v>488</v>
      </c>
      <c r="E22" s="169" t="s">
        <v>175</v>
      </c>
      <c r="F22" s="169" t="s">
        <v>175</v>
      </c>
      <c r="G22" s="169" t="s">
        <v>175</v>
      </c>
      <c r="H22" s="169" t="s">
        <v>175</v>
      </c>
      <c r="I22" s="169" t="s">
        <v>175</v>
      </c>
      <c r="J22" s="169" t="s">
        <v>175</v>
      </c>
      <c r="K22" s="169" t="s">
        <v>175</v>
      </c>
      <c r="L22" s="169" t="s">
        <v>175</v>
      </c>
      <c r="M22" s="169" t="s">
        <v>175</v>
      </c>
      <c r="N22" s="169" t="s">
        <v>175</v>
      </c>
      <c r="O22" s="170">
        <v>249.2</v>
      </c>
      <c r="P22" s="170">
        <v>257.89999999999998</v>
      </c>
      <c r="Q22" s="170">
        <v>267.39999999999998</v>
      </c>
      <c r="R22" s="170">
        <v>276.89999999999998</v>
      </c>
      <c r="S22" s="170">
        <v>286.8</v>
      </c>
      <c r="T22" s="170">
        <v>297.3</v>
      </c>
      <c r="U22" s="171">
        <v>308</v>
      </c>
      <c r="V22" s="146">
        <v>313.3</v>
      </c>
    </row>
    <row r="23" spans="4:22" s="79" customFormat="1" ht="15" customHeight="1" x14ac:dyDescent="0.2">
      <c r="D23" s="163" t="s">
        <v>489</v>
      </c>
      <c r="E23" s="169" t="s">
        <v>175</v>
      </c>
      <c r="F23" s="169" t="s">
        <v>175</v>
      </c>
      <c r="G23" s="169" t="s">
        <v>175</v>
      </c>
      <c r="H23" s="169" t="s">
        <v>175</v>
      </c>
      <c r="I23" s="169" t="s">
        <v>175</v>
      </c>
      <c r="J23" s="169" t="s">
        <v>175</v>
      </c>
      <c r="K23" s="169" t="s">
        <v>175</v>
      </c>
      <c r="L23" s="169" t="s">
        <v>175</v>
      </c>
      <c r="M23" s="169" t="s">
        <v>175</v>
      </c>
      <c r="N23" s="169" t="s">
        <v>175</v>
      </c>
      <c r="O23" s="170">
        <v>509.9</v>
      </c>
      <c r="P23" s="170">
        <v>528.70000000000005</v>
      </c>
      <c r="Q23" s="170">
        <v>549.1</v>
      </c>
      <c r="R23" s="170">
        <v>570.20000000000005</v>
      </c>
      <c r="S23" s="170">
        <v>592.1</v>
      </c>
      <c r="T23" s="170">
        <v>614.70000000000005</v>
      </c>
      <c r="U23" s="171">
        <v>638.20000000000005</v>
      </c>
      <c r="V23" s="146">
        <v>655</v>
      </c>
    </row>
    <row r="24" spans="4:22" s="79" customFormat="1" ht="15" customHeight="1" x14ac:dyDescent="0.2">
      <c r="D24" s="163" t="s">
        <v>490</v>
      </c>
      <c r="E24" s="169" t="s">
        <v>175</v>
      </c>
      <c r="F24" s="169" t="s">
        <v>175</v>
      </c>
      <c r="G24" s="169" t="s">
        <v>175</v>
      </c>
      <c r="H24" s="169" t="s">
        <v>175</v>
      </c>
      <c r="I24" s="169" t="s">
        <v>175</v>
      </c>
      <c r="J24" s="169" t="s">
        <v>175</v>
      </c>
      <c r="K24" s="169" t="s">
        <v>175</v>
      </c>
      <c r="L24" s="169" t="s">
        <v>175</v>
      </c>
      <c r="M24" s="169" t="s">
        <v>175</v>
      </c>
      <c r="N24" s="169" t="s">
        <v>175</v>
      </c>
      <c r="O24" s="174">
        <v>53.1</v>
      </c>
      <c r="P24" s="174">
        <v>54.7</v>
      </c>
      <c r="Q24" s="174">
        <v>56.3</v>
      </c>
      <c r="R24" s="174">
        <v>58</v>
      </c>
      <c r="S24" s="174">
        <v>59.8</v>
      </c>
      <c r="T24" s="174">
        <v>61.7</v>
      </c>
      <c r="U24" s="150">
        <v>63.6</v>
      </c>
      <c r="V24" s="146">
        <v>64.3</v>
      </c>
    </row>
    <row r="25" spans="4:22" s="79" customFormat="1" ht="15" customHeight="1" x14ac:dyDescent="0.2">
      <c r="D25" s="163" t="s">
        <v>491</v>
      </c>
      <c r="E25" s="169" t="s">
        <v>175</v>
      </c>
      <c r="F25" s="169" t="s">
        <v>175</v>
      </c>
      <c r="G25" s="169" t="s">
        <v>175</v>
      </c>
      <c r="H25" s="169" t="s">
        <v>175</v>
      </c>
      <c r="I25" s="169" t="s">
        <v>175</v>
      </c>
      <c r="J25" s="169" t="s">
        <v>175</v>
      </c>
      <c r="K25" s="169" t="s">
        <v>175</v>
      </c>
      <c r="L25" s="169" t="s">
        <v>175</v>
      </c>
      <c r="M25" s="169" t="s">
        <v>175</v>
      </c>
      <c r="N25" s="169" t="s">
        <v>175</v>
      </c>
      <c r="O25" s="170">
        <v>69.900000000000006</v>
      </c>
      <c r="P25" s="170">
        <v>74.099999999999994</v>
      </c>
      <c r="Q25" s="170">
        <v>72.599999999999994</v>
      </c>
      <c r="R25" s="170">
        <v>71.5</v>
      </c>
      <c r="S25" s="170">
        <v>70</v>
      </c>
      <c r="T25" s="170">
        <v>69.8</v>
      </c>
      <c r="U25" s="171">
        <v>66.5</v>
      </c>
      <c r="V25" s="146">
        <v>68.099999999999994</v>
      </c>
    </row>
    <row r="26" spans="4:22" s="79" customFormat="1" ht="15" customHeight="1" x14ac:dyDescent="0.2">
      <c r="D26" s="163" t="s">
        <v>492</v>
      </c>
      <c r="E26" s="169" t="s">
        <v>175</v>
      </c>
      <c r="F26" s="169" t="s">
        <v>175</v>
      </c>
      <c r="G26" s="169" t="s">
        <v>175</v>
      </c>
      <c r="H26" s="169" t="s">
        <v>175</v>
      </c>
      <c r="I26" s="169" t="s">
        <v>175</v>
      </c>
      <c r="J26" s="169" t="s">
        <v>175</v>
      </c>
      <c r="K26" s="169" t="s">
        <v>175</v>
      </c>
      <c r="L26" s="169" t="s">
        <v>175</v>
      </c>
      <c r="M26" s="169" t="s">
        <v>175</v>
      </c>
      <c r="N26" s="169" t="s">
        <v>175</v>
      </c>
      <c r="O26" s="169" t="s">
        <v>175</v>
      </c>
      <c r="P26" s="169" t="s">
        <v>175</v>
      </c>
      <c r="Q26" s="169" t="s">
        <v>175</v>
      </c>
      <c r="R26" s="169" t="s">
        <v>175</v>
      </c>
      <c r="S26" s="169" t="s">
        <v>175</v>
      </c>
      <c r="T26" s="169" t="s">
        <v>175</v>
      </c>
      <c r="U26" s="169" t="s">
        <v>175</v>
      </c>
      <c r="V26" s="149" t="s">
        <v>175</v>
      </c>
    </row>
    <row r="27" spans="4:22" s="79" customFormat="1" ht="15" customHeight="1" x14ac:dyDescent="0.2">
      <c r="D27" s="163" t="s">
        <v>818</v>
      </c>
      <c r="E27" s="169">
        <v>4745</v>
      </c>
      <c r="F27" s="169">
        <v>4914</v>
      </c>
      <c r="G27" s="169">
        <v>5101</v>
      </c>
      <c r="H27" s="169">
        <v>5303</v>
      </c>
      <c r="I27" s="169">
        <v>5559</v>
      </c>
      <c r="J27" s="169">
        <v>5879.3</v>
      </c>
      <c r="K27" s="169">
        <v>6135.8</v>
      </c>
      <c r="L27" s="169">
        <v>6299</v>
      </c>
      <c r="M27" s="169">
        <v>6519</v>
      </c>
      <c r="N27" s="169">
        <v>6923.2</v>
      </c>
      <c r="O27" s="170">
        <v>3753.2</v>
      </c>
      <c r="P27" s="170">
        <v>3795.0000000000014</v>
      </c>
      <c r="Q27" s="170">
        <v>3945.8999999999996</v>
      </c>
      <c r="R27" s="170">
        <v>3955.4999999999991</v>
      </c>
      <c r="S27" s="170">
        <v>3982.6999999999989</v>
      </c>
      <c r="T27" s="170">
        <v>4008.3999999999987</v>
      </c>
      <c r="U27" s="171">
        <v>4057.0000000000009</v>
      </c>
      <c r="V27" s="146">
        <v>4137.4999999999982</v>
      </c>
    </row>
    <row r="28" spans="4:22" s="79" customFormat="1" ht="15" customHeight="1" x14ac:dyDescent="0.2">
      <c r="D28" s="167" t="s">
        <v>819</v>
      </c>
      <c r="E28" s="169">
        <v>35</v>
      </c>
      <c r="F28" s="169">
        <v>37.5</v>
      </c>
      <c r="G28" s="169">
        <v>34.799999999999997</v>
      </c>
      <c r="H28" s="169">
        <v>32</v>
      </c>
      <c r="I28" s="169">
        <v>35</v>
      </c>
      <c r="J28" s="169">
        <v>27.7</v>
      </c>
      <c r="K28" s="169">
        <v>25.5</v>
      </c>
      <c r="L28" s="169">
        <v>23.2</v>
      </c>
      <c r="M28" s="169">
        <v>16.899999999999999</v>
      </c>
      <c r="N28" s="169">
        <v>20.100000000000001</v>
      </c>
      <c r="O28" s="170">
        <v>16.2</v>
      </c>
      <c r="P28" s="170">
        <v>12.9</v>
      </c>
      <c r="Q28" s="170">
        <v>6</v>
      </c>
      <c r="R28" s="170">
        <v>5.4</v>
      </c>
      <c r="S28" s="170">
        <v>3.4</v>
      </c>
      <c r="T28" s="170">
        <v>2.7</v>
      </c>
      <c r="U28" s="171">
        <v>5</v>
      </c>
      <c r="V28" s="146">
        <v>14.388999999999999</v>
      </c>
    </row>
    <row r="29" spans="4:22" s="79" customFormat="1" ht="15" customHeight="1" x14ac:dyDescent="0.2">
      <c r="D29" s="163" t="s">
        <v>773</v>
      </c>
      <c r="E29" s="175">
        <v>0.38811000000000001</v>
      </c>
      <c r="F29" s="175">
        <v>0.40878999999999999</v>
      </c>
      <c r="G29" s="175">
        <v>0.37148999999999999</v>
      </c>
      <c r="H29" s="175">
        <v>0.33261000000000002</v>
      </c>
      <c r="I29" s="175">
        <v>0.35189999999999999</v>
      </c>
      <c r="J29" s="175">
        <v>0.27093</v>
      </c>
      <c r="K29" s="175">
        <v>0.24303</v>
      </c>
      <c r="L29" s="175">
        <v>0.21564</v>
      </c>
      <c r="M29" s="175">
        <v>0.15290999999999999</v>
      </c>
      <c r="N29" s="175">
        <v>0.17712</v>
      </c>
      <c r="O29" s="175">
        <v>0.13911999999999999</v>
      </c>
      <c r="P29" s="175">
        <v>0.10811</v>
      </c>
      <c r="Q29" s="175">
        <v>4.9059999999999999E-2</v>
      </c>
      <c r="R29" s="175">
        <v>4.3099999999999999E-2</v>
      </c>
      <c r="S29" s="175">
        <v>2.6519999999999998E-2</v>
      </c>
      <c r="T29" s="175">
        <v>2.0670000000000001E-2</v>
      </c>
      <c r="U29" s="175">
        <v>3.7580000000000002E-2</v>
      </c>
      <c r="V29" s="141">
        <v>0.10631</v>
      </c>
    </row>
    <row r="30" spans="4:22" s="79" customFormat="1" ht="15" customHeight="1" x14ac:dyDescent="0.2">
      <c r="D30" s="176" t="s">
        <v>820</v>
      </c>
      <c r="E30" s="162">
        <v>1.0533399999999999</v>
      </c>
      <c r="F30" s="162">
        <v>1.7243299999999999</v>
      </c>
      <c r="G30" s="162">
        <v>2.1180599999999998</v>
      </c>
      <c r="H30" s="162">
        <v>2.7028799999999999</v>
      </c>
      <c r="I30" s="162">
        <v>3.3780299999999999</v>
      </c>
      <c r="J30" s="162">
        <v>2.7950900000000001</v>
      </c>
      <c r="K30" s="162">
        <v>2.6261700000000001</v>
      </c>
      <c r="L30" s="162">
        <v>2.5360999999999998</v>
      </c>
      <c r="M30" s="162">
        <v>2.7299099999999998</v>
      </c>
      <c r="N30" s="162">
        <v>2.67727</v>
      </c>
      <c r="O30" s="162">
        <v>2.6118700000000001</v>
      </c>
      <c r="P30" s="162">
        <v>2.4681000000000002</v>
      </c>
      <c r="Q30" s="162">
        <v>2.4958100000000001</v>
      </c>
      <c r="R30" s="162">
        <v>2.4440300000000001</v>
      </c>
      <c r="S30" s="162">
        <v>2.3394300000000001</v>
      </c>
      <c r="T30" s="162">
        <v>1.86557</v>
      </c>
      <c r="U30" s="162">
        <v>1.8559099999999999</v>
      </c>
      <c r="V30" s="141">
        <v>1.7385699999999999</v>
      </c>
    </row>
    <row r="31" spans="4:22" ht="15" customHeight="1" x14ac:dyDescent="0.2">
      <c r="D31" s="168"/>
      <c r="E31" s="162"/>
      <c r="F31" s="162"/>
      <c r="G31" s="162"/>
      <c r="H31" s="162"/>
      <c r="I31" s="162"/>
      <c r="J31" s="162"/>
      <c r="K31" s="162"/>
      <c r="L31" s="162"/>
      <c r="M31" s="162"/>
      <c r="N31" s="162"/>
      <c r="O31" s="162"/>
      <c r="P31" s="162"/>
      <c r="Q31" s="162"/>
      <c r="R31" s="162"/>
      <c r="S31" s="162"/>
      <c r="T31" s="162"/>
      <c r="U31" s="162"/>
    </row>
    <row r="32" spans="4:22" ht="15" customHeight="1" x14ac:dyDescent="0.2">
      <c r="D32" s="163" t="s">
        <v>821</v>
      </c>
      <c r="E32" s="162"/>
      <c r="F32" s="162"/>
      <c r="G32" s="162"/>
      <c r="H32" s="162"/>
      <c r="I32" s="162"/>
      <c r="J32" s="162"/>
      <c r="K32" s="162"/>
      <c r="L32" s="162"/>
      <c r="M32" s="162"/>
      <c r="N32" s="162"/>
      <c r="O32" s="162"/>
      <c r="P32" s="162"/>
      <c r="Q32" s="162"/>
      <c r="R32" s="162"/>
      <c r="S32" s="161"/>
      <c r="T32" s="177"/>
      <c r="U32" s="177"/>
    </row>
    <row r="33" spans="4:22" ht="15" customHeight="1" x14ac:dyDescent="0.2">
      <c r="D33" s="178" t="s">
        <v>176</v>
      </c>
      <c r="E33" s="148"/>
      <c r="F33" s="148"/>
      <c r="G33" s="148"/>
      <c r="H33" s="148"/>
      <c r="I33" s="148"/>
      <c r="J33" s="148"/>
      <c r="K33" s="162"/>
      <c r="L33" s="162"/>
      <c r="M33" s="162"/>
      <c r="N33" s="162"/>
      <c r="O33" s="162"/>
      <c r="P33" s="162"/>
      <c r="Q33" s="162"/>
      <c r="R33" s="162"/>
      <c r="S33" s="161"/>
      <c r="T33" s="179"/>
      <c r="U33" s="179"/>
    </row>
    <row r="34" spans="4:22" ht="15" customHeight="1" x14ac:dyDescent="0.2">
      <c r="D34" s="163" t="s">
        <v>177</v>
      </c>
      <c r="E34" s="169">
        <v>3255.5666999999999</v>
      </c>
      <c r="F34" s="169">
        <v>4925.2698</v>
      </c>
      <c r="G34" s="169">
        <v>7450.2349999999997</v>
      </c>
      <c r="H34" s="169">
        <v>9844</v>
      </c>
      <c r="I34" s="169">
        <v>12261</v>
      </c>
      <c r="J34" s="169">
        <v>15923.4</v>
      </c>
      <c r="K34" s="169">
        <v>21124.9</v>
      </c>
      <c r="L34" s="169">
        <v>28190</v>
      </c>
      <c r="M34" s="169">
        <v>38969.800000000003</v>
      </c>
      <c r="N34" s="169">
        <v>49375.6</v>
      </c>
      <c r="O34" s="169">
        <v>62388.3</v>
      </c>
      <c r="P34" s="169">
        <v>78764.21669999999</v>
      </c>
      <c r="Q34" s="169">
        <v>97929.301099999997</v>
      </c>
      <c r="R34" s="169">
        <v>120861.5469</v>
      </c>
      <c r="S34" s="169">
        <v>145846.43640000001</v>
      </c>
      <c r="T34" s="169">
        <v>171808.3125</v>
      </c>
      <c r="U34" s="169">
        <v>199993.36560000002</v>
      </c>
      <c r="V34" s="147">
        <v>254043.13876261341</v>
      </c>
    </row>
    <row r="35" spans="4:22" s="79" customFormat="1" ht="15" customHeight="1" x14ac:dyDescent="0.2">
      <c r="D35" s="176" t="s">
        <v>493</v>
      </c>
      <c r="E35" s="169">
        <v>978.50720000000001</v>
      </c>
      <c r="F35" s="169">
        <v>1476.2560000000001</v>
      </c>
      <c r="G35" s="169">
        <v>2244.241</v>
      </c>
      <c r="H35" s="169">
        <v>2801.8</v>
      </c>
      <c r="I35" s="169">
        <v>3242.3</v>
      </c>
      <c r="J35" s="169">
        <v>4192.8</v>
      </c>
      <c r="K35" s="169">
        <v>5298</v>
      </c>
      <c r="L35" s="169">
        <v>6550.2</v>
      </c>
      <c r="M35" s="169">
        <v>7673</v>
      </c>
      <c r="N35" s="170">
        <v>9200</v>
      </c>
      <c r="O35" s="170">
        <v>11201</v>
      </c>
      <c r="P35" s="170">
        <v>13976.7</v>
      </c>
      <c r="Q35" s="170">
        <v>17244.400000000001</v>
      </c>
      <c r="R35" s="170">
        <v>21034.799999999999</v>
      </c>
      <c r="S35" s="170">
        <v>25193.8</v>
      </c>
      <c r="T35" s="170">
        <v>28672.2</v>
      </c>
      <c r="U35" s="170">
        <v>32276.799999999999</v>
      </c>
      <c r="V35" s="146">
        <v>43149.8</v>
      </c>
    </row>
    <row r="36" spans="4:22" s="79" customFormat="1" ht="15" customHeight="1" x14ac:dyDescent="0.2">
      <c r="D36" s="163" t="s">
        <v>486</v>
      </c>
      <c r="E36" s="170"/>
      <c r="F36" s="170"/>
      <c r="G36" s="170"/>
      <c r="H36" s="170"/>
      <c r="I36" s="170"/>
      <c r="J36" s="170"/>
      <c r="K36" s="170"/>
      <c r="L36" s="170"/>
      <c r="M36" s="170"/>
      <c r="N36" s="170"/>
      <c r="O36" s="170"/>
      <c r="P36" s="170">
        <v>3796.6085999999996</v>
      </c>
      <c r="Q36" s="170">
        <v>5340.6792999999989</v>
      </c>
      <c r="R36" s="170">
        <v>5950.0971000000018</v>
      </c>
      <c r="S36" s="170">
        <v>6028.2982000000002</v>
      </c>
      <c r="T36" s="180">
        <v>7230.6827999999987</v>
      </c>
      <c r="U36" s="180">
        <v>6879.7141000000011</v>
      </c>
      <c r="V36" s="146">
        <v>11704.9481</v>
      </c>
    </row>
    <row r="37" spans="4:22" s="79" customFormat="1" ht="15" customHeight="1" x14ac:dyDescent="0.2">
      <c r="D37" s="163" t="s">
        <v>29</v>
      </c>
      <c r="E37" s="169">
        <v>462.4228</v>
      </c>
      <c r="F37" s="169">
        <v>696.22929999999997</v>
      </c>
      <c r="G37" s="169">
        <v>1079.2729999999999</v>
      </c>
      <c r="H37" s="169">
        <v>1553.3</v>
      </c>
      <c r="I37" s="169">
        <v>2146.6999999999998</v>
      </c>
      <c r="J37" s="169">
        <v>3370.9</v>
      </c>
      <c r="K37" s="169">
        <v>4597.2</v>
      </c>
      <c r="L37" s="169">
        <v>5906.5</v>
      </c>
      <c r="M37" s="169">
        <v>9148.2000000000007</v>
      </c>
      <c r="N37" s="170">
        <v>11651.1</v>
      </c>
      <c r="O37" s="170">
        <v>15114.8</v>
      </c>
      <c r="P37" s="170">
        <v>13442.703499999989</v>
      </c>
      <c r="Q37" s="170">
        <v>16147.887500000001</v>
      </c>
      <c r="R37" s="170">
        <v>20637.264700000011</v>
      </c>
      <c r="S37" s="170">
        <v>25363.012000000006</v>
      </c>
      <c r="T37" s="170">
        <v>29369.812000000016</v>
      </c>
      <c r="U37" s="170">
        <v>33955.668799999999</v>
      </c>
      <c r="V37" s="146">
        <v>42610.768700000001</v>
      </c>
    </row>
    <row r="38" spans="4:22" s="79" customFormat="1" ht="15" customHeight="1" x14ac:dyDescent="0.2">
      <c r="D38" s="163" t="s">
        <v>639</v>
      </c>
      <c r="E38" s="170"/>
      <c r="F38" s="170"/>
      <c r="G38" s="170"/>
      <c r="H38" s="170"/>
      <c r="I38" s="170"/>
      <c r="J38" s="170"/>
      <c r="K38" s="170"/>
      <c r="L38" s="170"/>
      <c r="M38" s="170"/>
      <c r="N38" s="170"/>
      <c r="O38" s="170"/>
      <c r="P38" s="170">
        <v>1770.0416999999998</v>
      </c>
      <c r="Q38" s="170">
        <v>1922.5452999999998</v>
      </c>
      <c r="R38" s="170">
        <v>1968.1519000000003</v>
      </c>
      <c r="S38" s="170">
        <v>2801.0194999999999</v>
      </c>
      <c r="T38" s="180">
        <v>3391.6225000000009</v>
      </c>
      <c r="U38" s="180">
        <v>4199.7607999999991</v>
      </c>
      <c r="V38" s="146">
        <v>4842.8776999999991</v>
      </c>
    </row>
    <row r="39" spans="4:22" s="79" customFormat="1" ht="12" customHeight="1" x14ac:dyDescent="0.2">
      <c r="D39" s="172" t="s">
        <v>633</v>
      </c>
      <c r="E39" s="170"/>
      <c r="F39" s="170"/>
      <c r="G39" s="170"/>
      <c r="H39" s="170"/>
      <c r="I39" s="170"/>
      <c r="J39" s="170"/>
      <c r="K39" s="170"/>
      <c r="L39" s="170"/>
      <c r="M39" s="170"/>
      <c r="N39" s="170"/>
      <c r="O39" s="170"/>
      <c r="P39" s="170">
        <v>93.922799999999995</v>
      </c>
      <c r="Q39" s="170">
        <v>110.67640000000003</v>
      </c>
      <c r="R39" s="170">
        <v>150.40519999999998</v>
      </c>
      <c r="S39" s="170">
        <v>208.27429999999993</v>
      </c>
      <c r="T39" s="180">
        <v>271.98700000000002</v>
      </c>
      <c r="U39" s="180">
        <v>362.76789999999994</v>
      </c>
      <c r="V39" s="146">
        <v>492.33930000000004</v>
      </c>
    </row>
    <row r="40" spans="4:22" s="79" customFormat="1" ht="15" customHeight="1" x14ac:dyDescent="0.2">
      <c r="D40" s="176" t="s">
        <v>178</v>
      </c>
      <c r="E40" s="169">
        <v>196.1798</v>
      </c>
      <c r="F40" s="169">
        <v>286.48939999999999</v>
      </c>
      <c r="G40" s="169">
        <v>365.16300000000001</v>
      </c>
      <c r="H40" s="169">
        <v>459.4</v>
      </c>
      <c r="I40" s="169">
        <v>588.20000000000005</v>
      </c>
      <c r="J40" s="169">
        <v>771.1</v>
      </c>
      <c r="K40" s="169">
        <v>1072.4000000000001</v>
      </c>
      <c r="L40" s="169">
        <v>1666.1</v>
      </c>
      <c r="M40" s="169">
        <v>2178.4</v>
      </c>
      <c r="N40" s="170">
        <v>3335.7</v>
      </c>
      <c r="O40" s="170">
        <v>3760.5</v>
      </c>
      <c r="P40" s="170">
        <v>4465.5</v>
      </c>
      <c r="Q40" s="170">
        <v>5601.4</v>
      </c>
      <c r="R40" s="170">
        <v>7258.2</v>
      </c>
      <c r="S40" s="170">
        <v>9098.2999999999993</v>
      </c>
      <c r="T40" s="170">
        <v>11382.6</v>
      </c>
      <c r="U40" s="170">
        <v>13148</v>
      </c>
      <c r="V40" s="146">
        <v>15225.2</v>
      </c>
    </row>
    <row r="41" spans="4:22" s="79" customFormat="1" ht="15" customHeight="1" x14ac:dyDescent="0.2">
      <c r="D41" s="163" t="s">
        <v>487</v>
      </c>
      <c r="E41" s="169">
        <v>315.5564</v>
      </c>
      <c r="F41" s="169">
        <v>511.41090000000003</v>
      </c>
      <c r="G41" s="169">
        <v>735.202</v>
      </c>
      <c r="H41" s="169">
        <v>996.1</v>
      </c>
      <c r="I41" s="169">
        <v>1179.3</v>
      </c>
      <c r="J41" s="169">
        <v>1400.2</v>
      </c>
      <c r="K41" s="169">
        <v>1892.1</v>
      </c>
      <c r="L41" s="169">
        <v>2660</v>
      </c>
      <c r="M41" s="169">
        <v>3369.7</v>
      </c>
      <c r="N41" s="170">
        <v>4381.1000000000004</v>
      </c>
      <c r="O41" s="170">
        <v>5982.7</v>
      </c>
      <c r="P41" s="170">
        <v>7035.8068999999996</v>
      </c>
      <c r="Q41" s="170">
        <v>8228.2000000000007</v>
      </c>
      <c r="R41" s="170">
        <v>10277.0407</v>
      </c>
      <c r="S41" s="170">
        <v>12717.593500000001</v>
      </c>
      <c r="T41" s="170">
        <v>14819.2135</v>
      </c>
      <c r="U41" s="170">
        <v>17094.5</v>
      </c>
      <c r="V41" s="146">
        <v>20052.313200000001</v>
      </c>
    </row>
    <row r="42" spans="4:22" s="79" customFormat="1" ht="15" customHeight="1" x14ac:dyDescent="0.2">
      <c r="D42" s="163" t="s">
        <v>488</v>
      </c>
      <c r="E42" s="169"/>
      <c r="F42" s="169"/>
      <c r="G42" s="169"/>
      <c r="H42" s="169"/>
      <c r="I42" s="169"/>
      <c r="J42" s="169"/>
      <c r="K42" s="169"/>
      <c r="L42" s="169"/>
      <c r="M42" s="169"/>
      <c r="N42" s="170"/>
      <c r="O42" s="170"/>
      <c r="P42" s="170">
        <v>583.88639999999987</v>
      </c>
      <c r="Q42" s="170">
        <v>728</v>
      </c>
      <c r="R42" s="170">
        <v>940.80930000000001</v>
      </c>
      <c r="S42" s="170">
        <v>1118.6531</v>
      </c>
      <c r="T42" s="170">
        <v>1326.1044000000002</v>
      </c>
      <c r="U42" s="170">
        <v>1660.8843000000006</v>
      </c>
      <c r="V42" s="146">
        <v>1988.2359626134016</v>
      </c>
    </row>
    <row r="43" spans="4:22" s="79" customFormat="1" ht="15" customHeight="1" x14ac:dyDescent="0.2">
      <c r="D43" s="163" t="s">
        <v>489</v>
      </c>
      <c r="E43" s="169">
        <v>250.56489999999999</v>
      </c>
      <c r="F43" s="169">
        <v>371.25909999999999</v>
      </c>
      <c r="G43" s="169">
        <v>612.86800000000005</v>
      </c>
      <c r="H43" s="169">
        <v>923.69899999999996</v>
      </c>
      <c r="I43" s="169">
        <v>1251.2</v>
      </c>
      <c r="J43" s="169">
        <v>1676.7</v>
      </c>
      <c r="K43" s="169">
        <v>2329.6999999999998</v>
      </c>
      <c r="L43" s="169">
        <v>3185.6</v>
      </c>
      <c r="M43" s="169">
        <v>4866</v>
      </c>
      <c r="N43" s="170">
        <v>5721.9</v>
      </c>
      <c r="O43" s="170">
        <v>7337.7</v>
      </c>
      <c r="P43" s="170">
        <v>7851.7512000000006</v>
      </c>
      <c r="Q43" s="170">
        <v>9871</v>
      </c>
      <c r="R43" s="170">
        <v>12173.2282</v>
      </c>
      <c r="S43" s="170">
        <v>14052.285799999998</v>
      </c>
      <c r="T43" s="170">
        <v>15670.496600000006</v>
      </c>
      <c r="U43" s="170">
        <v>16693.7</v>
      </c>
      <c r="V43" s="146">
        <v>19021.570400000001</v>
      </c>
    </row>
    <row r="44" spans="4:22" s="79" customFormat="1" ht="15" customHeight="1" x14ac:dyDescent="0.2">
      <c r="D44" s="163" t="s">
        <v>490</v>
      </c>
      <c r="E44" s="169"/>
      <c r="F44" s="169"/>
      <c r="G44" s="169"/>
      <c r="H44" s="169"/>
      <c r="I44" s="169"/>
      <c r="J44" s="169"/>
      <c r="K44" s="169"/>
      <c r="L44" s="169"/>
      <c r="M44" s="169"/>
      <c r="N44" s="170"/>
      <c r="O44" s="170"/>
      <c r="P44" s="170">
        <v>1580.4956000000002</v>
      </c>
      <c r="Q44" s="170">
        <v>2039.9126000000003</v>
      </c>
      <c r="R44" s="170">
        <v>2435.8498000000004</v>
      </c>
      <c r="S44" s="170">
        <v>2951.5</v>
      </c>
      <c r="T44" s="170">
        <v>3487.6937000000003</v>
      </c>
      <c r="U44" s="170">
        <v>4419.2997000000014</v>
      </c>
      <c r="V44" s="146">
        <v>5531.5853999999999</v>
      </c>
    </row>
    <row r="45" spans="4:22" s="79" customFormat="1" ht="15" customHeight="1" x14ac:dyDescent="0.2">
      <c r="D45" s="176" t="s">
        <v>491</v>
      </c>
      <c r="E45" s="169">
        <v>123.8511</v>
      </c>
      <c r="F45" s="169">
        <v>196.4135</v>
      </c>
      <c r="G45" s="169">
        <v>250.58600000000001</v>
      </c>
      <c r="H45" s="169"/>
      <c r="I45" s="169"/>
      <c r="J45" s="169"/>
      <c r="K45" s="169"/>
      <c r="L45" s="169"/>
      <c r="M45" s="169"/>
      <c r="N45" s="170"/>
      <c r="O45" s="170"/>
      <c r="P45" s="170"/>
      <c r="Q45" s="170"/>
      <c r="R45" s="70"/>
      <c r="S45" s="170"/>
      <c r="T45" s="180"/>
      <c r="U45" s="180"/>
      <c r="V45" s="146"/>
    </row>
    <row r="46" spans="4:22" s="79" customFormat="1" ht="15" customHeight="1" x14ac:dyDescent="0.2">
      <c r="D46" s="176" t="s">
        <v>492</v>
      </c>
      <c r="E46" s="169" t="s">
        <v>175</v>
      </c>
      <c r="F46" s="169" t="s">
        <v>175</v>
      </c>
      <c r="G46" s="169" t="s">
        <v>175</v>
      </c>
      <c r="H46" s="169"/>
      <c r="I46" s="169"/>
      <c r="J46" s="169"/>
      <c r="K46" s="169"/>
      <c r="L46" s="169"/>
      <c r="M46" s="169"/>
      <c r="N46" s="170"/>
      <c r="O46" s="170"/>
      <c r="P46" s="170"/>
      <c r="Q46" s="170"/>
      <c r="R46" s="170"/>
      <c r="S46" s="170"/>
      <c r="T46" s="180"/>
      <c r="U46" s="180"/>
      <c r="V46" s="146"/>
    </row>
    <row r="47" spans="4:22" s="79" customFormat="1" ht="15" customHeight="1" x14ac:dyDescent="0.2">
      <c r="D47" s="176" t="s">
        <v>509</v>
      </c>
      <c r="E47" s="169" t="s">
        <v>175</v>
      </c>
      <c r="F47" s="169" t="s">
        <v>175</v>
      </c>
      <c r="G47" s="169" t="s">
        <v>175</v>
      </c>
      <c r="H47" s="169"/>
      <c r="I47" s="169"/>
      <c r="J47" s="169"/>
      <c r="K47" s="169"/>
      <c r="L47" s="169"/>
      <c r="M47" s="169"/>
      <c r="N47" s="170"/>
      <c r="O47" s="170"/>
      <c r="P47" s="170"/>
      <c r="Q47" s="170"/>
      <c r="R47" s="170"/>
      <c r="S47" s="170"/>
      <c r="T47" s="180"/>
      <c r="U47" s="180"/>
      <c r="V47" s="146"/>
    </row>
    <row r="48" spans="4:22" s="79" customFormat="1" ht="15" customHeight="1" x14ac:dyDescent="0.2">
      <c r="D48" s="176" t="s">
        <v>508</v>
      </c>
      <c r="E48" s="169" t="s">
        <v>175</v>
      </c>
      <c r="F48" s="169" t="s">
        <v>175</v>
      </c>
      <c r="G48" s="169" t="s">
        <v>175</v>
      </c>
      <c r="H48" s="169"/>
      <c r="I48" s="169"/>
      <c r="J48" s="169"/>
      <c r="K48" s="169"/>
      <c r="L48" s="169"/>
      <c r="M48" s="169"/>
      <c r="N48" s="170"/>
      <c r="O48" s="170"/>
      <c r="P48" s="170"/>
      <c r="Q48" s="170"/>
      <c r="R48" s="170"/>
      <c r="S48" s="170"/>
      <c r="T48" s="180"/>
      <c r="U48" s="180"/>
      <c r="V48" s="146"/>
    </row>
    <row r="49" spans="4:22" ht="15" customHeight="1" x14ac:dyDescent="0.2">
      <c r="D49" s="176" t="s">
        <v>822</v>
      </c>
      <c r="E49" s="169">
        <v>96.447100000000006</v>
      </c>
      <c r="F49" s="169">
        <v>164.6842</v>
      </c>
      <c r="G49" s="169">
        <v>230.666</v>
      </c>
      <c r="H49" s="169">
        <v>1764.6</v>
      </c>
      <c r="I49" s="170">
        <v>2128.4</v>
      </c>
      <c r="J49" s="170">
        <v>2821.6</v>
      </c>
      <c r="K49" s="170">
        <v>3796.9</v>
      </c>
      <c r="L49" s="170">
        <v>5362.5</v>
      </c>
      <c r="M49" s="170">
        <v>7879.9</v>
      </c>
      <c r="N49" s="170">
        <v>10321.6</v>
      </c>
      <c r="O49" s="170">
        <v>13274.7</v>
      </c>
      <c r="P49" s="170">
        <v>17355.400000000001</v>
      </c>
      <c r="Q49" s="170">
        <v>22598.3</v>
      </c>
      <c r="R49" s="170">
        <v>28114.5</v>
      </c>
      <c r="S49" s="170">
        <v>33833.5</v>
      </c>
      <c r="T49" s="170">
        <v>41108.6</v>
      </c>
      <c r="U49" s="170">
        <v>46870.74</v>
      </c>
      <c r="V49" s="147">
        <v>54631.1</v>
      </c>
    </row>
    <row r="50" spans="4:22" ht="15" customHeight="1" x14ac:dyDescent="0.2">
      <c r="D50" s="176" t="s">
        <v>520</v>
      </c>
      <c r="E50" s="169" t="s">
        <v>175</v>
      </c>
      <c r="F50" s="169" t="s">
        <v>175</v>
      </c>
      <c r="G50" s="169" t="s">
        <v>175</v>
      </c>
      <c r="H50" s="169"/>
      <c r="I50" s="170"/>
      <c r="J50" s="170"/>
      <c r="K50" s="170"/>
      <c r="L50" s="170"/>
      <c r="M50" s="170"/>
      <c r="N50" s="170"/>
      <c r="O50" s="170"/>
      <c r="P50" s="170"/>
      <c r="Q50" s="170"/>
      <c r="R50" s="170"/>
      <c r="S50" s="170"/>
      <c r="T50" s="170"/>
      <c r="U50" s="170"/>
      <c r="V50" s="147"/>
    </row>
    <row r="51" spans="4:22" ht="15" customHeight="1" x14ac:dyDescent="0.2">
      <c r="D51" s="176" t="s">
        <v>808</v>
      </c>
      <c r="E51" s="169" t="s">
        <v>175</v>
      </c>
      <c r="F51" s="169" t="s">
        <v>175</v>
      </c>
      <c r="G51" s="169" t="s">
        <v>175</v>
      </c>
      <c r="H51" s="169"/>
      <c r="I51" s="170"/>
      <c r="J51" s="170"/>
      <c r="K51" s="170"/>
      <c r="L51" s="170"/>
      <c r="M51" s="170"/>
      <c r="N51" s="170"/>
      <c r="O51" s="170"/>
      <c r="P51" s="170"/>
      <c r="Q51" s="170"/>
      <c r="R51" s="170"/>
      <c r="S51" s="170"/>
      <c r="T51" s="170"/>
      <c r="U51" s="170"/>
      <c r="V51" s="147"/>
    </row>
    <row r="52" spans="4:22" ht="15" customHeight="1" x14ac:dyDescent="0.2">
      <c r="D52" s="176" t="s">
        <v>809</v>
      </c>
      <c r="E52" s="169" t="s">
        <v>175</v>
      </c>
      <c r="F52" s="169" t="s">
        <v>175</v>
      </c>
      <c r="G52" s="169" t="s">
        <v>175</v>
      </c>
      <c r="H52" s="169"/>
      <c r="I52" s="170"/>
      <c r="J52" s="170"/>
      <c r="K52" s="170"/>
      <c r="L52" s="170"/>
      <c r="M52" s="170"/>
      <c r="N52" s="170"/>
      <c r="O52" s="170"/>
      <c r="P52" s="170"/>
      <c r="Q52" s="170"/>
      <c r="R52" s="170"/>
      <c r="S52" s="170"/>
      <c r="T52" s="170"/>
      <c r="U52" s="170"/>
      <c r="V52" s="147"/>
    </row>
    <row r="53" spans="4:22" s="79" customFormat="1" ht="15" customHeight="1" x14ac:dyDescent="0.2">
      <c r="D53" s="176" t="s">
        <v>523</v>
      </c>
      <c r="E53" s="169">
        <v>424.3956</v>
      </c>
      <c r="F53" s="169">
        <v>638.45749999999998</v>
      </c>
      <c r="G53" s="169">
        <v>994.21900000000005</v>
      </c>
      <c r="H53" s="170"/>
      <c r="I53" s="170"/>
      <c r="J53" s="170"/>
      <c r="K53" s="170"/>
      <c r="L53" s="170"/>
      <c r="M53" s="170"/>
      <c r="N53" s="170"/>
      <c r="O53" s="170"/>
      <c r="P53" s="170"/>
      <c r="Q53" s="170"/>
      <c r="R53" s="149"/>
      <c r="S53" s="170"/>
      <c r="T53" s="180"/>
      <c r="U53" s="180"/>
      <c r="V53" s="146"/>
    </row>
    <row r="54" spans="4:22" s="79" customFormat="1" ht="30" customHeight="1" x14ac:dyDescent="0.2">
      <c r="D54" s="181" t="s">
        <v>792</v>
      </c>
      <c r="E54" s="169" t="s">
        <v>175</v>
      </c>
      <c r="F54" s="169" t="s">
        <v>175</v>
      </c>
      <c r="G54" s="169" t="s">
        <v>175</v>
      </c>
      <c r="H54" s="169" t="s">
        <v>175</v>
      </c>
      <c r="I54" s="169" t="s">
        <v>175</v>
      </c>
      <c r="J54" s="169" t="s">
        <v>175</v>
      </c>
      <c r="K54" s="169" t="s">
        <v>175</v>
      </c>
      <c r="L54" s="169" t="s">
        <v>175</v>
      </c>
      <c r="M54" s="169" t="s">
        <v>175</v>
      </c>
      <c r="N54" s="169" t="s">
        <v>175</v>
      </c>
      <c r="O54" s="169" t="s">
        <v>175</v>
      </c>
      <c r="P54" s="169" t="s">
        <v>175</v>
      </c>
      <c r="Q54" s="169" t="s">
        <v>175</v>
      </c>
      <c r="R54" s="169" t="s">
        <v>175</v>
      </c>
      <c r="S54" s="169" t="s">
        <v>175</v>
      </c>
      <c r="T54" s="169" t="s">
        <v>175</v>
      </c>
      <c r="U54" s="169" t="s">
        <v>175</v>
      </c>
      <c r="V54" s="149" t="s">
        <v>175</v>
      </c>
    </row>
    <row r="55" spans="4:22" s="79" customFormat="1" ht="15" customHeight="1" x14ac:dyDescent="0.2">
      <c r="D55" s="176" t="s">
        <v>620</v>
      </c>
      <c r="E55" s="169" t="s">
        <v>175</v>
      </c>
      <c r="F55" s="169" t="s">
        <v>175</v>
      </c>
      <c r="G55" s="169" t="s">
        <v>175</v>
      </c>
      <c r="H55" s="169" t="s">
        <v>175</v>
      </c>
      <c r="I55" s="169" t="s">
        <v>175</v>
      </c>
      <c r="J55" s="169" t="s">
        <v>175</v>
      </c>
      <c r="K55" s="169" t="s">
        <v>175</v>
      </c>
      <c r="L55" s="169" t="s">
        <v>175</v>
      </c>
      <c r="M55" s="169" t="s">
        <v>175</v>
      </c>
      <c r="N55" s="169" t="s">
        <v>175</v>
      </c>
      <c r="O55" s="169" t="s">
        <v>175</v>
      </c>
      <c r="P55" s="169" t="s">
        <v>175</v>
      </c>
      <c r="Q55" s="169" t="s">
        <v>175</v>
      </c>
      <c r="R55" s="169" t="s">
        <v>175</v>
      </c>
      <c r="S55" s="169" t="s">
        <v>175</v>
      </c>
      <c r="T55" s="169" t="s">
        <v>175</v>
      </c>
      <c r="U55" s="169" t="s">
        <v>175</v>
      </c>
      <c r="V55" s="149" t="s">
        <v>175</v>
      </c>
    </row>
    <row r="56" spans="4:22" s="79" customFormat="1" ht="15" customHeight="1" x14ac:dyDescent="0.2">
      <c r="D56" s="167" t="s">
        <v>526</v>
      </c>
      <c r="E56" s="169">
        <v>2847.9249</v>
      </c>
      <c r="F56" s="169">
        <v>4341.1998999999996</v>
      </c>
      <c r="G56" s="169">
        <v>6512.2179999999998</v>
      </c>
      <c r="H56" s="169">
        <v>8498.8989999999994</v>
      </c>
      <c r="I56" s="169">
        <v>10536.1</v>
      </c>
      <c r="J56" s="169">
        <v>14233.3</v>
      </c>
      <c r="K56" s="169">
        <v>18986.3</v>
      </c>
      <c r="L56" s="169">
        <v>25330.9</v>
      </c>
      <c r="M56" s="169">
        <v>35115.199999999997</v>
      </c>
      <c r="N56" s="169">
        <v>44611.4</v>
      </c>
      <c r="O56" s="169">
        <v>56671.4</v>
      </c>
      <c r="P56" s="169">
        <v>71952.816699999996</v>
      </c>
      <c r="Q56" s="169">
        <v>89833.001099999994</v>
      </c>
      <c r="R56" s="169">
        <v>110940.3469</v>
      </c>
      <c r="S56" s="169">
        <v>133366.23639999999</v>
      </c>
      <c r="T56" s="169">
        <v>156731.01250000001</v>
      </c>
      <c r="U56" s="169">
        <v>177561.83560000002</v>
      </c>
      <c r="V56" s="146">
        <v>219250.73876261342</v>
      </c>
    </row>
    <row r="57" spans="4:22" s="79" customFormat="1" ht="15" customHeight="1" x14ac:dyDescent="0.2">
      <c r="D57" s="176" t="s">
        <v>24</v>
      </c>
      <c r="E57" s="169">
        <v>407.64109999999999</v>
      </c>
      <c r="F57" s="169">
        <v>584.06989999999996</v>
      </c>
      <c r="G57" s="169">
        <v>938.01599999999996</v>
      </c>
      <c r="H57" s="169">
        <v>1345.1</v>
      </c>
      <c r="I57" s="169">
        <v>1724.9</v>
      </c>
      <c r="J57" s="169">
        <v>1690.1</v>
      </c>
      <c r="K57" s="169">
        <v>2138.6</v>
      </c>
      <c r="L57" s="169">
        <v>2859.1</v>
      </c>
      <c r="M57" s="169">
        <v>3854.6</v>
      </c>
      <c r="N57" s="170">
        <v>4764.2</v>
      </c>
      <c r="O57" s="170">
        <v>5716.9</v>
      </c>
      <c r="P57" s="170">
        <v>6811.4</v>
      </c>
      <c r="Q57" s="170">
        <v>8096.3</v>
      </c>
      <c r="R57" s="170">
        <v>9921.2000000000007</v>
      </c>
      <c r="S57" s="170">
        <v>12480.2</v>
      </c>
      <c r="T57" s="170">
        <v>15077.3</v>
      </c>
      <c r="U57" s="170">
        <v>22431.53</v>
      </c>
      <c r="V57" s="146">
        <v>34792.400000000001</v>
      </c>
    </row>
    <row r="58" spans="4:22" s="79" customFormat="1" ht="15" customHeight="1" x14ac:dyDescent="0.2">
      <c r="D58" s="176" t="s">
        <v>16</v>
      </c>
      <c r="E58" s="169">
        <v>-51.812910000000002</v>
      </c>
      <c r="F58" s="169">
        <v>-88.557950000000005</v>
      </c>
      <c r="G58" s="169">
        <v>-111.41934999999999</v>
      </c>
      <c r="H58" s="169">
        <v>-112.67543999999999</v>
      </c>
      <c r="I58" s="169">
        <v>-50.042720000000003</v>
      </c>
      <c r="J58" s="169">
        <v>-27.044440000000002</v>
      </c>
      <c r="K58" s="169">
        <v>-474.08388000000002</v>
      </c>
      <c r="L58" s="169">
        <v>1176.29988</v>
      </c>
      <c r="M58" s="169">
        <v>140.59718000000001</v>
      </c>
      <c r="N58" s="169">
        <v>36.061140000000002</v>
      </c>
      <c r="O58" s="169">
        <v>1839.1593600000001</v>
      </c>
      <c r="P58" s="169">
        <v>3092.1999999999971</v>
      </c>
      <c r="Q58" s="169">
        <v>4423.3999999999942</v>
      </c>
      <c r="R58" s="169">
        <v>6598.7</v>
      </c>
      <c r="S58" s="169">
        <v>6786.8</v>
      </c>
      <c r="T58" s="170">
        <v>3748.8000000000175</v>
      </c>
      <c r="U58" s="170">
        <v>3823.6</v>
      </c>
      <c r="V58" s="149" t="s">
        <v>175</v>
      </c>
    </row>
    <row r="59" spans="4:22" s="79" customFormat="1" ht="15" customHeight="1" x14ac:dyDescent="0.2">
      <c r="D59" s="176" t="s">
        <v>17</v>
      </c>
      <c r="E59" s="169">
        <v>3203.7530899999997</v>
      </c>
      <c r="F59" s="169">
        <v>4836.7118499999997</v>
      </c>
      <c r="G59" s="169">
        <v>7338.8146499999993</v>
      </c>
      <c r="H59" s="169">
        <v>9731.3235599999989</v>
      </c>
      <c r="I59" s="169">
        <v>12210.957280000001</v>
      </c>
      <c r="J59" s="169">
        <v>15896.35556</v>
      </c>
      <c r="K59" s="169">
        <v>20650.81612</v>
      </c>
      <c r="L59" s="169">
        <v>29366.299879999999</v>
      </c>
      <c r="M59" s="169">
        <v>39110.397179999993</v>
      </c>
      <c r="N59" s="169">
        <v>49411.661139999997</v>
      </c>
      <c r="O59" s="169">
        <v>64227.459360000001</v>
      </c>
      <c r="P59" s="169">
        <v>81856.416699999987</v>
      </c>
      <c r="Q59" s="169">
        <v>102352.70109999999</v>
      </c>
      <c r="R59" s="169">
        <v>127460.2469</v>
      </c>
      <c r="S59" s="169">
        <v>152633.23639999999</v>
      </c>
      <c r="T59" s="170">
        <v>175557.11250000002</v>
      </c>
      <c r="U59" s="170">
        <v>203816.96560000003</v>
      </c>
      <c r="V59" s="149" t="s">
        <v>175</v>
      </c>
    </row>
    <row r="60" spans="4:22" ht="15" customHeight="1" x14ac:dyDescent="0.2">
      <c r="D60" s="168"/>
      <c r="E60" s="148"/>
      <c r="F60" s="148"/>
      <c r="G60" s="148"/>
      <c r="H60" s="148"/>
      <c r="I60" s="148"/>
      <c r="J60" s="148"/>
      <c r="K60" s="148"/>
      <c r="L60" s="148"/>
      <c r="M60" s="148"/>
      <c r="N60" s="148"/>
      <c r="O60" s="148"/>
      <c r="P60" s="148"/>
      <c r="Q60" s="148"/>
      <c r="R60" s="162"/>
      <c r="S60" s="161"/>
      <c r="T60" s="182"/>
      <c r="U60" s="182"/>
    </row>
    <row r="61" spans="4:22" ht="15" customHeight="1" x14ac:dyDescent="0.2">
      <c r="D61" s="183" t="s">
        <v>823</v>
      </c>
      <c r="E61" s="148"/>
      <c r="F61" s="148"/>
      <c r="G61" s="148"/>
      <c r="H61" s="148"/>
      <c r="I61" s="148"/>
      <c r="J61" s="148"/>
      <c r="K61" s="148"/>
      <c r="L61" s="148"/>
      <c r="M61" s="148"/>
      <c r="N61" s="148"/>
      <c r="O61" s="148"/>
      <c r="P61" s="148"/>
      <c r="Q61" s="148"/>
      <c r="R61" s="148"/>
      <c r="S61" s="148"/>
      <c r="T61" s="148"/>
      <c r="U61" s="148"/>
    </row>
    <row r="62" spans="4:22" s="79" customFormat="1" ht="15" customHeight="1" x14ac:dyDescent="0.2">
      <c r="D62" s="183" t="s">
        <v>4</v>
      </c>
      <c r="E62" s="160">
        <v>34.358600000000003</v>
      </c>
      <c r="F62" s="160">
        <v>34.005710000000001</v>
      </c>
      <c r="G62" s="160">
        <v>34.462009999999999</v>
      </c>
      <c r="H62" s="160">
        <v>32.966619999999999</v>
      </c>
      <c r="I62" s="160">
        <v>30.773250000000001</v>
      </c>
      <c r="J62" s="160">
        <v>29.45768</v>
      </c>
      <c r="K62" s="160">
        <v>27.904330000000002</v>
      </c>
      <c r="L62" s="160">
        <v>25.858540000000001</v>
      </c>
      <c r="M62" s="160">
        <v>21.850940000000001</v>
      </c>
      <c r="N62" s="160">
        <v>20.622530000000001</v>
      </c>
      <c r="O62" s="160">
        <v>19.764819644476756</v>
      </c>
      <c r="P62" s="160">
        <v>19.424812871849674</v>
      </c>
      <c r="Q62" s="160">
        <v>19.196063572232145</v>
      </c>
      <c r="R62" s="160">
        <v>18.960459911812301</v>
      </c>
      <c r="S62" s="160">
        <v>18.89068828817906</v>
      </c>
      <c r="T62" s="160">
        <v>18.293890623593082</v>
      </c>
      <c r="U62" s="160">
        <v>18.177780090486966</v>
      </c>
      <c r="V62" s="141">
        <v>19.68057222681427</v>
      </c>
    </row>
    <row r="63" spans="4:22" s="79" customFormat="1" ht="15" customHeight="1" x14ac:dyDescent="0.2">
      <c r="D63" s="184" t="s">
        <v>5</v>
      </c>
      <c r="E63" s="160">
        <v>23.125699999999998</v>
      </c>
      <c r="F63" s="160">
        <v>22.637029999999999</v>
      </c>
      <c r="G63" s="160">
        <v>22.180399999999999</v>
      </c>
      <c r="H63" s="160">
        <v>23.681889999999999</v>
      </c>
      <c r="I63" s="160">
        <v>25.957419999999999</v>
      </c>
      <c r="J63" s="160">
        <v>29.100770000000001</v>
      </c>
      <c r="K63" s="160">
        <v>29.861529999999998</v>
      </c>
      <c r="L63" s="160">
        <v>29.89471</v>
      </c>
      <c r="M63" s="160">
        <v>32.255549999999999</v>
      </c>
      <c r="N63" s="160">
        <v>33.594099999999997</v>
      </c>
      <c r="O63" s="160">
        <v>33.306570862904387</v>
      </c>
      <c r="P63" s="160">
        <v>32.755877644467517</v>
      </c>
      <c r="Q63" s="160">
        <v>32.419253663339987</v>
      </c>
      <c r="R63" s="160">
        <v>32.417528793575471</v>
      </c>
      <c r="S63" s="160">
        <v>32.616129219944021</v>
      </c>
      <c r="T63" s="160">
        <v>32.952447302029654</v>
      </c>
      <c r="U63" s="160">
        <v>32.97212568352159</v>
      </c>
      <c r="V63" s="141">
        <v>34.150915167984763</v>
      </c>
    </row>
    <row r="64" spans="4:22" ht="15" customHeight="1" x14ac:dyDescent="0.2">
      <c r="D64" s="184" t="s">
        <v>18</v>
      </c>
      <c r="E64" s="160">
        <v>42.515700000000002</v>
      </c>
      <c r="F64" s="160">
        <v>43.357259999999997</v>
      </c>
      <c r="G64" s="160">
        <v>43.357590000000002</v>
      </c>
      <c r="H64" s="160">
        <v>43.351480000000002</v>
      </c>
      <c r="I64" s="160">
        <v>43.269329999999997</v>
      </c>
      <c r="J64" s="160">
        <v>41.441549999999999</v>
      </c>
      <c r="K64" s="160">
        <v>42.234139999999996</v>
      </c>
      <c r="L64" s="160">
        <v>44.246749999999999</v>
      </c>
      <c r="M64" s="160">
        <v>45.893520000000002</v>
      </c>
      <c r="N64" s="160">
        <v>45.783360000000002</v>
      </c>
      <c r="O64" s="160">
        <v>46.928609492618847</v>
      </c>
      <c r="P64" s="160">
        <v>47.819309483682801</v>
      </c>
      <c r="Q64" s="160">
        <v>48.384682764427872</v>
      </c>
      <c r="R64" s="160">
        <v>48.622011294612236</v>
      </c>
      <c r="S64" s="160">
        <v>48.493182491876929</v>
      </c>
      <c r="T64" s="160">
        <v>48.753662074377281</v>
      </c>
      <c r="U64" s="160">
        <v>48.850094225991434</v>
      </c>
      <c r="V64" s="142">
        <v>46.168512605200952</v>
      </c>
    </row>
    <row r="65" spans="4:22" ht="15" customHeight="1" x14ac:dyDescent="0.2">
      <c r="D65" s="168"/>
      <c r="E65" s="185"/>
      <c r="F65" s="185"/>
      <c r="G65" s="185"/>
      <c r="H65" s="185"/>
      <c r="I65" s="185"/>
      <c r="J65" s="185"/>
      <c r="K65" s="185"/>
      <c r="L65" s="185"/>
      <c r="M65" s="185"/>
      <c r="N65" s="185"/>
      <c r="O65" s="185"/>
      <c r="P65" s="185"/>
      <c r="Q65" s="185"/>
      <c r="R65" s="185"/>
      <c r="S65" s="185"/>
      <c r="T65" s="185"/>
      <c r="U65" s="185"/>
    </row>
    <row r="66" spans="4:22" s="79" customFormat="1" ht="15" customHeight="1" x14ac:dyDescent="0.2">
      <c r="D66" s="167" t="s">
        <v>180</v>
      </c>
      <c r="E66" s="169">
        <v>3255.5659999999984</v>
      </c>
      <c r="F66" s="169">
        <v>4925.2698</v>
      </c>
      <c r="G66" s="169">
        <v>7450.2340000000013</v>
      </c>
      <c r="H66" s="169">
        <v>9843.998999999998</v>
      </c>
      <c r="I66" s="169">
        <v>12261</v>
      </c>
      <c r="J66" s="169">
        <v>15923.399999999998</v>
      </c>
      <c r="K66" s="169">
        <v>21124.9</v>
      </c>
      <c r="L66" s="169">
        <v>28190</v>
      </c>
      <c r="M66" s="169">
        <v>38969.800000000003</v>
      </c>
      <c r="N66" s="169">
        <v>49375.600000000006</v>
      </c>
      <c r="O66" s="169">
        <v>62388.299999999988</v>
      </c>
      <c r="P66" s="169">
        <v>78764.21669999999</v>
      </c>
      <c r="Q66" s="169">
        <v>97929.301099999982</v>
      </c>
      <c r="R66" s="169">
        <v>120861.5469</v>
      </c>
      <c r="S66" s="169">
        <v>145846.43640000001</v>
      </c>
      <c r="T66" s="169">
        <v>171808.3125</v>
      </c>
      <c r="U66" s="169">
        <v>199993.36560000002</v>
      </c>
      <c r="V66" s="146">
        <v>254043.1</v>
      </c>
    </row>
    <row r="67" spans="4:22" s="79" customFormat="1" ht="15" customHeight="1" x14ac:dyDescent="0.2">
      <c r="D67" s="186" t="s">
        <v>461</v>
      </c>
      <c r="E67" s="169">
        <v>2623.6503999999986</v>
      </c>
      <c r="F67" s="169">
        <v>3939.2668999999996</v>
      </c>
      <c r="G67" s="169">
        <v>5827.6280000000006</v>
      </c>
      <c r="H67" s="169">
        <v>7192.0869599999996</v>
      </c>
      <c r="I67" s="169">
        <v>8346</v>
      </c>
      <c r="J67" s="169">
        <v>10235.9</v>
      </c>
      <c r="K67" s="169">
        <v>13415.3</v>
      </c>
      <c r="L67" s="169">
        <v>17906.900000000001</v>
      </c>
      <c r="M67" s="169">
        <v>24677</v>
      </c>
      <c r="N67" s="169">
        <v>31722.400000000001</v>
      </c>
      <c r="O67" s="169">
        <v>40436.400000000001</v>
      </c>
      <c r="P67" s="169">
        <v>51718.3</v>
      </c>
      <c r="Q67" s="169">
        <v>65964.100000000006</v>
      </c>
      <c r="R67" s="169">
        <v>83386.600000000006</v>
      </c>
      <c r="S67" s="169">
        <v>102752.80000000002</v>
      </c>
      <c r="T67" s="169">
        <v>125205.4</v>
      </c>
      <c r="U67" s="169">
        <v>149308.4</v>
      </c>
      <c r="V67" s="146">
        <v>177638.40000000002</v>
      </c>
    </row>
    <row r="68" spans="4:22" s="79" customFormat="1" ht="15" customHeight="1" x14ac:dyDescent="0.2">
      <c r="D68" s="187" t="s">
        <v>532</v>
      </c>
      <c r="E68" s="169">
        <v>2016.3849999999989</v>
      </c>
      <c r="F68" s="169">
        <v>3032.4568999999997</v>
      </c>
      <c r="G68" s="169">
        <v>4488.4580000000005</v>
      </c>
      <c r="H68" s="169">
        <v>5411.4377899999999</v>
      </c>
      <c r="I68" s="169">
        <v>6212.5860000000002</v>
      </c>
      <c r="J68" s="169">
        <v>7433.3815999999997</v>
      </c>
      <c r="K68" s="169">
        <v>10183.6</v>
      </c>
      <c r="L68" s="169">
        <v>13506.7</v>
      </c>
      <c r="M68" s="169">
        <v>18469.7</v>
      </c>
      <c r="N68" s="169">
        <v>24083.4</v>
      </c>
      <c r="O68" s="169">
        <v>29866.3</v>
      </c>
      <c r="P68" s="169">
        <v>38515</v>
      </c>
      <c r="Q68" s="169">
        <v>49189.9</v>
      </c>
      <c r="R68" s="169">
        <v>61830.400000000001</v>
      </c>
      <c r="S68" s="169">
        <v>76512.3</v>
      </c>
      <c r="T68" s="170">
        <v>93308.2</v>
      </c>
      <c r="U68" s="149">
        <v>111112.2</v>
      </c>
      <c r="V68" s="146">
        <v>132987.9</v>
      </c>
    </row>
    <row r="69" spans="4:22" s="79" customFormat="1" ht="15" customHeight="1" x14ac:dyDescent="0.2">
      <c r="D69" s="186" t="s">
        <v>531</v>
      </c>
      <c r="E69" s="169"/>
      <c r="F69" s="169"/>
      <c r="G69" s="169"/>
      <c r="H69" s="169"/>
      <c r="I69" s="169"/>
      <c r="J69" s="169"/>
      <c r="K69" s="169"/>
      <c r="L69" s="169"/>
      <c r="M69" s="169"/>
      <c r="N69" s="169"/>
      <c r="O69" s="169">
        <v>698.9</v>
      </c>
      <c r="P69" s="169">
        <v>847.9</v>
      </c>
      <c r="Q69" s="169">
        <v>998.5</v>
      </c>
      <c r="R69" s="169">
        <v>1134.5</v>
      </c>
      <c r="S69" s="169">
        <v>1494.6</v>
      </c>
      <c r="T69" s="170">
        <v>1756.1</v>
      </c>
      <c r="U69" s="149">
        <v>2079.6</v>
      </c>
      <c r="V69" s="146">
        <v>2289.2000000000003</v>
      </c>
    </row>
    <row r="70" spans="4:22" s="79" customFormat="1" ht="15" customHeight="1" x14ac:dyDescent="0.2">
      <c r="D70" s="186" t="s">
        <v>533</v>
      </c>
      <c r="E70" s="169">
        <v>607.2654</v>
      </c>
      <c r="F70" s="169">
        <v>906.81</v>
      </c>
      <c r="G70" s="169">
        <v>1339.17</v>
      </c>
      <c r="H70" s="169">
        <v>1780.6491699999999</v>
      </c>
      <c r="I70" s="169">
        <v>2133.4140000000002</v>
      </c>
      <c r="J70" s="169">
        <v>2802.5183999999999</v>
      </c>
      <c r="K70" s="169">
        <v>3231.7</v>
      </c>
      <c r="L70" s="169">
        <v>4400.2</v>
      </c>
      <c r="M70" s="169">
        <v>6207.3</v>
      </c>
      <c r="N70" s="169">
        <v>7639</v>
      </c>
      <c r="O70" s="169">
        <v>9871.2000000000007</v>
      </c>
      <c r="P70" s="169">
        <v>12355.4</v>
      </c>
      <c r="Q70" s="169">
        <v>15775.7</v>
      </c>
      <c r="R70" s="169">
        <v>20421.7</v>
      </c>
      <c r="S70" s="169">
        <v>24745.9</v>
      </c>
      <c r="T70" s="170">
        <v>30141.1</v>
      </c>
      <c r="U70" s="149">
        <v>36116.6</v>
      </c>
      <c r="V70" s="146">
        <v>42361.3</v>
      </c>
    </row>
    <row r="71" spans="4:22" s="79" customFormat="1" ht="15" customHeight="1" x14ac:dyDescent="0.2">
      <c r="D71" s="186" t="s">
        <v>534</v>
      </c>
      <c r="E71" s="169">
        <v>637.20600000000002</v>
      </c>
      <c r="F71" s="169">
        <v>1040.9154000000001</v>
      </c>
      <c r="G71" s="169">
        <v>1578.915</v>
      </c>
      <c r="H71" s="169">
        <v>1992.3721800000001</v>
      </c>
      <c r="I71" s="169">
        <v>2988.5472</v>
      </c>
      <c r="J71" s="169">
        <v>4223.65002</v>
      </c>
      <c r="K71" s="169">
        <v>6255.1</v>
      </c>
      <c r="L71" s="169">
        <v>7951.2</v>
      </c>
      <c r="M71" s="169">
        <v>12484.5</v>
      </c>
      <c r="N71" s="169">
        <v>14786.9</v>
      </c>
      <c r="O71" s="169">
        <v>16568.3</v>
      </c>
      <c r="P71" s="169">
        <v>22427.9</v>
      </c>
      <c r="Q71" s="169">
        <v>28038.199999999997</v>
      </c>
      <c r="R71" s="169">
        <v>34592.800000000003</v>
      </c>
      <c r="S71" s="169">
        <v>42479.8</v>
      </c>
      <c r="T71" s="169">
        <v>48034.899999999994</v>
      </c>
      <c r="U71" s="169">
        <v>58213.200000000004</v>
      </c>
      <c r="V71" s="146">
        <v>70108.5</v>
      </c>
    </row>
    <row r="72" spans="4:22" s="79" customFormat="1" ht="15" customHeight="1" x14ac:dyDescent="0.2">
      <c r="D72" s="186" t="s">
        <v>181</v>
      </c>
      <c r="E72" s="169">
        <v>780.99099999999999</v>
      </c>
      <c r="F72" s="169">
        <v>1375.3783000000001</v>
      </c>
      <c r="G72" s="169">
        <v>1648.53</v>
      </c>
      <c r="H72" s="169">
        <v>2120.1</v>
      </c>
      <c r="I72" s="169">
        <v>2888.2</v>
      </c>
      <c r="J72" s="169">
        <v>3500.4</v>
      </c>
      <c r="K72" s="169">
        <v>4569.1000000000004</v>
      </c>
      <c r="L72" s="169">
        <v>6628.4</v>
      </c>
      <c r="M72" s="169">
        <v>10435</v>
      </c>
      <c r="N72" s="169">
        <v>13998.9</v>
      </c>
      <c r="O72" s="169">
        <v>17036.599999999999</v>
      </c>
      <c r="P72" s="169">
        <v>20249</v>
      </c>
      <c r="Q72" s="169">
        <v>25153.1</v>
      </c>
      <c r="R72" s="169">
        <v>32319.8</v>
      </c>
      <c r="S72" s="169">
        <v>39481.5</v>
      </c>
      <c r="T72" s="170">
        <v>46288.7</v>
      </c>
      <c r="U72" s="149">
        <v>52439.8</v>
      </c>
      <c r="V72" s="146">
        <v>66220.800000000003</v>
      </c>
    </row>
    <row r="73" spans="4:22" s="79" customFormat="1" ht="15" customHeight="1" x14ac:dyDescent="0.2">
      <c r="D73" s="186" t="s">
        <v>585</v>
      </c>
      <c r="E73" s="169" t="s">
        <v>175</v>
      </c>
      <c r="F73" s="169" t="s">
        <v>175</v>
      </c>
      <c r="G73" s="169" t="s">
        <v>175</v>
      </c>
      <c r="H73" s="169" t="s">
        <v>175</v>
      </c>
      <c r="I73" s="169" t="s">
        <v>175</v>
      </c>
      <c r="J73" s="169" t="s">
        <v>175</v>
      </c>
      <c r="K73" s="169" t="s">
        <v>175</v>
      </c>
      <c r="L73" s="169" t="s">
        <v>175</v>
      </c>
      <c r="M73" s="169" t="s">
        <v>175</v>
      </c>
      <c r="N73" s="169" t="s">
        <v>175</v>
      </c>
      <c r="O73" s="169" t="s">
        <v>175</v>
      </c>
      <c r="P73" s="169" t="s">
        <v>175</v>
      </c>
      <c r="Q73" s="169" t="s">
        <v>175</v>
      </c>
      <c r="R73" s="169" t="s">
        <v>175</v>
      </c>
      <c r="S73" s="169" t="s">
        <v>175</v>
      </c>
      <c r="T73" s="169" t="s">
        <v>175</v>
      </c>
      <c r="U73" s="169" t="s">
        <v>175</v>
      </c>
      <c r="V73" s="149" t="s">
        <v>175</v>
      </c>
    </row>
    <row r="74" spans="4:22" s="79" customFormat="1" ht="15" customHeight="1" x14ac:dyDescent="0.2">
      <c r="D74" s="186" t="s">
        <v>586</v>
      </c>
      <c r="E74" s="169" t="s">
        <v>175</v>
      </c>
      <c r="F74" s="169" t="s">
        <v>175</v>
      </c>
      <c r="G74" s="169" t="s">
        <v>175</v>
      </c>
      <c r="H74" s="169" t="s">
        <v>175</v>
      </c>
      <c r="I74" s="169" t="s">
        <v>175</v>
      </c>
      <c r="J74" s="169" t="s">
        <v>175</v>
      </c>
      <c r="K74" s="169" t="s">
        <v>175</v>
      </c>
      <c r="L74" s="169" t="s">
        <v>175</v>
      </c>
      <c r="M74" s="169" t="s">
        <v>175</v>
      </c>
      <c r="N74" s="169" t="s">
        <v>175</v>
      </c>
      <c r="O74" s="169" t="s">
        <v>175</v>
      </c>
      <c r="P74" s="169" t="s">
        <v>175</v>
      </c>
      <c r="Q74" s="169" t="s">
        <v>175</v>
      </c>
      <c r="R74" s="169" t="s">
        <v>175</v>
      </c>
      <c r="S74" s="169" t="s">
        <v>175</v>
      </c>
      <c r="T74" s="169" t="s">
        <v>175</v>
      </c>
      <c r="U74" s="169" t="s">
        <v>175</v>
      </c>
      <c r="V74" s="149" t="s">
        <v>175</v>
      </c>
    </row>
    <row r="75" spans="4:22" s="79" customFormat="1" ht="15" customHeight="1" x14ac:dyDescent="0.2">
      <c r="D75" s="186" t="s">
        <v>587</v>
      </c>
      <c r="E75" s="169">
        <v>-143.785</v>
      </c>
      <c r="F75" s="169">
        <v>-334.46289999999999</v>
      </c>
      <c r="G75" s="169">
        <v>-69.614999999999995</v>
      </c>
      <c r="H75" s="169">
        <v>-127.72781999999999</v>
      </c>
      <c r="I75" s="169">
        <v>100.3472</v>
      </c>
      <c r="J75" s="169">
        <v>723.25001999999995</v>
      </c>
      <c r="K75" s="169">
        <v>1686</v>
      </c>
      <c r="L75" s="169">
        <v>1322.8</v>
      </c>
      <c r="M75" s="169">
        <v>2049.5</v>
      </c>
      <c r="N75" s="169">
        <v>788</v>
      </c>
      <c r="O75" s="169">
        <v>-468.3</v>
      </c>
      <c r="P75" s="169">
        <v>2178.9</v>
      </c>
      <c r="Q75" s="169">
        <v>2885.1</v>
      </c>
      <c r="R75" s="169">
        <v>2273</v>
      </c>
      <c r="S75" s="169">
        <v>2998.3</v>
      </c>
      <c r="T75" s="170">
        <v>1746.1999999999998</v>
      </c>
      <c r="U75" s="149">
        <v>5773.4</v>
      </c>
      <c r="V75" s="146">
        <v>3887.7000000000003</v>
      </c>
    </row>
    <row r="76" spans="4:22" s="79" customFormat="1" ht="15" customHeight="1" x14ac:dyDescent="0.2">
      <c r="D76" s="186" t="s">
        <v>805</v>
      </c>
      <c r="E76" s="169" t="s">
        <v>175</v>
      </c>
      <c r="F76" s="169" t="s">
        <v>175</v>
      </c>
      <c r="G76" s="169" t="s">
        <v>175</v>
      </c>
      <c r="H76" s="169" t="s">
        <v>175</v>
      </c>
      <c r="I76" s="169" t="s">
        <v>175</v>
      </c>
      <c r="J76" s="169" t="s">
        <v>175</v>
      </c>
      <c r="K76" s="169" t="s">
        <v>175</v>
      </c>
      <c r="L76" s="169" t="s">
        <v>175</v>
      </c>
      <c r="M76" s="169" t="s">
        <v>175</v>
      </c>
      <c r="N76" s="169" t="s">
        <v>175</v>
      </c>
      <c r="O76" s="169" t="s">
        <v>175</v>
      </c>
      <c r="P76" s="169" t="s">
        <v>175</v>
      </c>
      <c r="Q76" s="169" t="s">
        <v>175</v>
      </c>
      <c r="R76" s="169" t="s">
        <v>175</v>
      </c>
      <c r="S76" s="169" t="s">
        <v>175</v>
      </c>
      <c r="T76" s="169" t="s">
        <v>175</v>
      </c>
      <c r="U76" s="169" t="s">
        <v>175</v>
      </c>
      <c r="V76" s="149" t="s">
        <v>175</v>
      </c>
    </row>
    <row r="77" spans="4:22" s="79" customFormat="1" ht="15" customHeight="1" x14ac:dyDescent="0.2">
      <c r="D77" s="186" t="s">
        <v>20</v>
      </c>
      <c r="E77" s="169">
        <v>863.98720000000003</v>
      </c>
      <c r="F77" s="169">
        <v>1517.4781</v>
      </c>
      <c r="G77" s="169">
        <v>2352.607</v>
      </c>
      <c r="H77" s="169">
        <v>3666.8085000000001</v>
      </c>
      <c r="I77" s="169">
        <v>4929.8703999999998</v>
      </c>
      <c r="J77" s="169">
        <v>6027.6830399999999</v>
      </c>
      <c r="K77" s="169">
        <v>7820.3</v>
      </c>
      <c r="L77" s="169">
        <v>11371.9</v>
      </c>
      <c r="M77" s="169">
        <v>15143.8</v>
      </c>
      <c r="N77" s="169">
        <v>17275.599999999999</v>
      </c>
      <c r="O77" s="169">
        <v>20668.099999999999</v>
      </c>
      <c r="P77" s="169">
        <v>25716.7</v>
      </c>
      <c r="Q77" s="169">
        <v>25717.3</v>
      </c>
      <c r="R77" s="169">
        <v>30099.5</v>
      </c>
      <c r="S77" s="169">
        <v>31414.3</v>
      </c>
      <c r="T77" s="170">
        <v>32225.4</v>
      </c>
      <c r="U77" s="149">
        <v>36076.800000000003</v>
      </c>
      <c r="V77" s="146">
        <v>73392.100000000006</v>
      </c>
    </row>
    <row r="78" spans="4:22" s="79" customFormat="1" ht="15" customHeight="1" x14ac:dyDescent="0.2">
      <c r="D78" s="186" t="s">
        <v>588</v>
      </c>
      <c r="E78" s="169" t="s">
        <v>175</v>
      </c>
      <c r="F78" s="169" t="s">
        <v>175</v>
      </c>
      <c r="G78" s="169" t="s">
        <v>175</v>
      </c>
      <c r="H78" s="169" t="s">
        <v>175</v>
      </c>
      <c r="I78" s="169" t="s">
        <v>175</v>
      </c>
      <c r="J78" s="169" t="s">
        <v>175</v>
      </c>
      <c r="K78" s="169" t="s">
        <v>175</v>
      </c>
      <c r="L78" s="169" t="s">
        <v>175</v>
      </c>
      <c r="M78" s="169" t="s">
        <v>175</v>
      </c>
      <c r="N78" s="169" t="s">
        <v>175</v>
      </c>
      <c r="O78" s="169" t="s">
        <v>175</v>
      </c>
      <c r="P78" s="169">
        <v>22662.400000000001</v>
      </c>
      <c r="Q78" s="169">
        <v>21249.5</v>
      </c>
      <c r="R78" s="169">
        <v>23922</v>
      </c>
      <c r="S78" s="169">
        <v>24392</v>
      </c>
      <c r="T78" s="169">
        <v>24314.5</v>
      </c>
      <c r="U78" s="169">
        <v>26790</v>
      </c>
      <c r="V78" s="146">
        <v>54687.4</v>
      </c>
    </row>
    <row r="79" spans="4:22" s="79" customFormat="1" ht="15" customHeight="1" x14ac:dyDescent="0.2">
      <c r="D79" s="186" t="s">
        <v>589</v>
      </c>
      <c r="E79" s="169" t="s">
        <v>175</v>
      </c>
      <c r="F79" s="169" t="s">
        <v>175</v>
      </c>
      <c r="G79" s="169" t="s">
        <v>175</v>
      </c>
      <c r="H79" s="169" t="s">
        <v>175</v>
      </c>
      <c r="I79" s="169" t="s">
        <v>175</v>
      </c>
      <c r="J79" s="169" t="s">
        <v>175</v>
      </c>
      <c r="K79" s="169" t="s">
        <v>175</v>
      </c>
      <c r="L79" s="169" t="s">
        <v>175</v>
      </c>
      <c r="M79" s="169" t="s">
        <v>175</v>
      </c>
      <c r="N79" s="169" t="s">
        <v>175</v>
      </c>
      <c r="O79" s="169" t="s">
        <v>175</v>
      </c>
      <c r="P79" s="169">
        <v>3054.3</v>
      </c>
      <c r="Q79" s="169">
        <v>4467.8</v>
      </c>
      <c r="R79" s="169">
        <v>6177.5</v>
      </c>
      <c r="S79" s="169">
        <v>7022.3</v>
      </c>
      <c r="T79" s="169">
        <v>7910.9</v>
      </c>
      <c r="U79" s="169">
        <v>9286.7999999999993</v>
      </c>
      <c r="V79" s="146">
        <v>18704.7</v>
      </c>
    </row>
    <row r="80" spans="4:22" s="79" customFormat="1" ht="15" customHeight="1" x14ac:dyDescent="0.2">
      <c r="D80" s="186" t="s">
        <v>21</v>
      </c>
      <c r="E80" s="169">
        <v>869.27760000000001</v>
      </c>
      <c r="F80" s="169">
        <v>1572.3905999999999</v>
      </c>
      <c r="G80" s="169">
        <v>2308.9160000000002</v>
      </c>
      <c r="H80" s="169">
        <v>3007.2686399999998</v>
      </c>
      <c r="I80" s="169">
        <v>4003.4176000000002</v>
      </c>
      <c r="J80" s="169">
        <v>4563.8330599999999</v>
      </c>
      <c r="K80" s="169">
        <v>6365.8</v>
      </c>
      <c r="L80" s="169">
        <v>9040</v>
      </c>
      <c r="M80" s="169">
        <v>13335.5</v>
      </c>
      <c r="N80" s="169">
        <v>14409.3</v>
      </c>
      <c r="O80" s="169">
        <v>15284.5</v>
      </c>
      <c r="P80" s="169">
        <v>19458.5</v>
      </c>
      <c r="Q80" s="169">
        <v>24192.9</v>
      </c>
      <c r="R80" s="169">
        <v>29239.800000000003</v>
      </c>
      <c r="S80" s="169">
        <v>32271.300000000003</v>
      </c>
      <c r="T80" s="170">
        <v>31756.6</v>
      </c>
      <c r="U80" s="149">
        <v>36061.800000000003</v>
      </c>
      <c r="V80" s="146">
        <v>67095.899999999994</v>
      </c>
    </row>
    <row r="81" spans="4:22" s="79" customFormat="1" ht="15" customHeight="1" x14ac:dyDescent="0.2">
      <c r="D81" s="186" t="s">
        <v>590</v>
      </c>
      <c r="E81" s="169" t="s">
        <v>175</v>
      </c>
      <c r="F81" s="169" t="s">
        <v>175</v>
      </c>
      <c r="G81" s="169" t="s">
        <v>175</v>
      </c>
      <c r="H81" s="169" t="s">
        <v>175</v>
      </c>
      <c r="I81" s="169" t="s">
        <v>175</v>
      </c>
      <c r="J81" s="169" t="s">
        <v>175</v>
      </c>
      <c r="K81" s="169" t="s">
        <v>175</v>
      </c>
      <c r="L81" s="169" t="s">
        <v>175</v>
      </c>
      <c r="M81" s="169" t="s">
        <v>175</v>
      </c>
      <c r="N81" s="169" t="s">
        <v>175</v>
      </c>
      <c r="O81" s="169" t="s">
        <v>175</v>
      </c>
      <c r="P81" s="169">
        <v>18491.5</v>
      </c>
      <c r="Q81" s="169">
        <v>22797</v>
      </c>
      <c r="R81" s="169">
        <v>27244.400000000001</v>
      </c>
      <c r="S81" s="169">
        <v>29674.400000000001</v>
      </c>
      <c r="T81" s="169">
        <v>29301.3</v>
      </c>
      <c r="U81" s="169">
        <v>33651.4</v>
      </c>
      <c r="V81" s="146">
        <v>61588.6</v>
      </c>
    </row>
    <row r="82" spans="4:22" s="79" customFormat="1" ht="15" customHeight="1" x14ac:dyDescent="0.2">
      <c r="D82" s="186" t="s">
        <v>591</v>
      </c>
      <c r="E82" s="169" t="s">
        <v>175</v>
      </c>
      <c r="F82" s="169" t="s">
        <v>175</v>
      </c>
      <c r="G82" s="169" t="s">
        <v>175</v>
      </c>
      <c r="H82" s="169" t="s">
        <v>175</v>
      </c>
      <c r="I82" s="169" t="s">
        <v>175</v>
      </c>
      <c r="J82" s="169" t="s">
        <v>175</v>
      </c>
      <c r="K82" s="169" t="s">
        <v>175</v>
      </c>
      <c r="L82" s="169" t="s">
        <v>175</v>
      </c>
      <c r="M82" s="169" t="s">
        <v>175</v>
      </c>
      <c r="N82" s="169" t="s">
        <v>175</v>
      </c>
      <c r="O82" s="169" t="s">
        <v>175</v>
      </c>
      <c r="P82" s="169">
        <v>967</v>
      </c>
      <c r="Q82" s="169">
        <v>1395.9</v>
      </c>
      <c r="R82" s="169">
        <v>1995.4</v>
      </c>
      <c r="S82" s="169">
        <v>2596.9</v>
      </c>
      <c r="T82" s="169">
        <v>2455.3000000000002</v>
      </c>
      <c r="U82" s="169">
        <v>2410.4</v>
      </c>
      <c r="V82" s="146">
        <v>5507.3</v>
      </c>
    </row>
    <row r="83" spans="4:22" s="79" customFormat="1" ht="15" customHeight="1" x14ac:dyDescent="0.2">
      <c r="D83" s="186" t="s">
        <v>22</v>
      </c>
      <c r="E83" s="169" t="s">
        <v>182</v>
      </c>
      <c r="F83" s="169" t="s">
        <v>182</v>
      </c>
      <c r="G83" s="169" t="s">
        <v>182</v>
      </c>
      <c r="H83" s="169" t="s">
        <v>182</v>
      </c>
      <c r="I83" s="169" t="s">
        <v>182</v>
      </c>
      <c r="J83" s="169" t="s">
        <v>182</v>
      </c>
      <c r="K83" s="169" t="s">
        <v>182</v>
      </c>
      <c r="L83" s="169" t="s">
        <v>182</v>
      </c>
      <c r="M83" s="169" t="s">
        <v>182</v>
      </c>
      <c r="N83" s="169" t="s">
        <v>182</v>
      </c>
      <c r="O83" s="169" t="s">
        <v>182</v>
      </c>
      <c r="P83" s="169">
        <v>-1640.1833000000217</v>
      </c>
      <c r="Q83" s="169">
        <v>2402.6010999999853</v>
      </c>
      <c r="R83" s="169">
        <v>2022.4468999999808</v>
      </c>
      <c r="S83" s="169">
        <v>1470.836399999971</v>
      </c>
      <c r="T83" s="169">
        <v>-1900.7874999999767</v>
      </c>
      <c r="U83" s="169">
        <v>-7543.2344000000157</v>
      </c>
      <c r="V83" s="149" t="s">
        <v>175</v>
      </c>
    </row>
    <row r="84" spans="4:22" ht="15" customHeight="1" x14ac:dyDescent="0.2">
      <c r="D84" s="168"/>
      <c r="E84" s="162"/>
      <c r="F84" s="162"/>
      <c r="G84" s="162"/>
      <c r="H84" s="162"/>
      <c r="I84" s="162"/>
      <c r="J84" s="162"/>
      <c r="K84" s="162"/>
      <c r="L84" s="162"/>
      <c r="M84" s="162"/>
      <c r="N84" s="162"/>
      <c r="O84" s="162"/>
      <c r="P84" s="162"/>
      <c r="Q84" s="162"/>
      <c r="R84" s="162"/>
      <c r="S84" s="161"/>
      <c r="T84" s="182"/>
      <c r="U84" s="182"/>
    </row>
    <row r="85" spans="4:22" ht="15" customHeight="1" x14ac:dyDescent="0.2">
      <c r="D85" s="183" t="s">
        <v>824</v>
      </c>
      <c r="E85" s="160"/>
      <c r="F85" s="160"/>
      <c r="G85" s="160"/>
      <c r="H85" s="160"/>
      <c r="I85" s="160"/>
      <c r="J85" s="160"/>
      <c r="K85" s="160"/>
      <c r="L85" s="160"/>
      <c r="M85" s="160"/>
      <c r="N85" s="160"/>
      <c r="O85" s="160"/>
      <c r="P85" s="160"/>
      <c r="Q85" s="160"/>
      <c r="R85" s="160"/>
      <c r="S85" s="161"/>
      <c r="T85" s="188"/>
      <c r="U85" s="188"/>
    </row>
    <row r="86" spans="4:22" s="79" customFormat="1" ht="15" customHeight="1" x14ac:dyDescent="0.2">
      <c r="D86" s="184" t="s">
        <v>825</v>
      </c>
      <c r="E86" s="160">
        <v>61.936549999999997</v>
      </c>
      <c r="F86" s="160">
        <v>61.569360000000003</v>
      </c>
      <c r="G86" s="160">
        <v>60.245869999999996</v>
      </c>
      <c r="H86" s="160">
        <v>54.972009999999997</v>
      </c>
      <c r="I86" s="160">
        <v>50.669490000000003</v>
      </c>
      <c r="J86" s="160">
        <v>46.682130000000001</v>
      </c>
      <c r="K86" s="160">
        <v>48.206620000000001</v>
      </c>
      <c r="L86" s="160">
        <v>47.913089999999997</v>
      </c>
      <c r="M86" s="160">
        <v>47.394910000000003</v>
      </c>
      <c r="N86" s="160">
        <v>48.775910000000003</v>
      </c>
      <c r="O86" s="160">
        <v>47.871639999999999</v>
      </c>
      <c r="P86" s="160">
        <v>48.89911</v>
      </c>
      <c r="Q86" s="160">
        <v>50.23001</v>
      </c>
      <c r="R86" s="160">
        <v>51.15804</v>
      </c>
      <c r="S86" s="160">
        <v>52.460859999999997</v>
      </c>
      <c r="T86" s="160">
        <v>54.309480000000001</v>
      </c>
      <c r="U86" s="160">
        <v>55.557940000000002</v>
      </c>
      <c r="V86" s="141">
        <v>52.348559999999999</v>
      </c>
    </row>
    <row r="87" spans="4:22" s="79" customFormat="1" ht="15" customHeight="1" x14ac:dyDescent="0.2">
      <c r="D87" s="183" t="s">
        <v>826</v>
      </c>
      <c r="E87" s="160">
        <v>18.65314</v>
      </c>
      <c r="F87" s="160">
        <v>18.411380000000001</v>
      </c>
      <c r="G87" s="160">
        <v>17.974869999999999</v>
      </c>
      <c r="H87" s="160">
        <v>18.088650000000001</v>
      </c>
      <c r="I87" s="160">
        <v>17.399999999999999</v>
      </c>
      <c r="J87" s="160">
        <v>17.600000000000001</v>
      </c>
      <c r="K87" s="160">
        <v>15.29806</v>
      </c>
      <c r="L87" s="160">
        <v>15.609080000000001</v>
      </c>
      <c r="M87" s="160">
        <v>15.92849</v>
      </c>
      <c r="N87" s="160">
        <v>15.4712</v>
      </c>
      <c r="O87" s="160">
        <v>15.8222</v>
      </c>
      <c r="P87" s="160">
        <v>15.68656</v>
      </c>
      <c r="Q87" s="160">
        <v>16.109269999999999</v>
      </c>
      <c r="R87" s="160">
        <v>16.89677</v>
      </c>
      <c r="S87" s="160">
        <v>16.967089999999999</v>
      </c>
      <c r="T87" s="160">
        <v>17.54345</v>
      </c>
      <c r="U87" s="160">
        <v>18.058900000000001</v>
      </c>
      <c r="V87" s="141">
        <v>16.674849999999999</v>
      </c>
    </row>
    <row r="88" spans="4:22" s="79" customFormat="1" ht="15" customHeight="1" x14ac:dyDescent="0.2">
      <c r="D88" s="183" t="s">
        <v>534</v>
      </c>
      <c r="E88" s="160">
        <v>19.57281</v>
      </c>
      <c r="F88" s="160">
        <v>21.134180000000001</v>
      </c>
      <c r="G88" s="160">
        <v>21.192820000000001</v>
      </c>
      <c r="H88" s="160">
        <v>20.239460000000001</v>
      </c>
      <c r="I88" s="160">
        <v>24.374420000000001</v>
      </c>
      <c r="J88" s="160">
        <v>26.524799999999999</v>
      </c>
      <c r="K88" s="160">
        <v>29.61008</v>
      </c>
      <c r="L88" s="160">
        <v>28.205749999999998</v>
      </c>
      <c r="M88" s="160">
        <v>32.036349999999999</v>
      </c>
      <c r="N88" s="160">
        <v>29.947790000000001</v>
      </c>
      <c r="O88" s="160">
        <v>26.556740000000001</v>
      </c>
      <c r="P88" s="160">
        <v>28.474730000000001</v>
      </c>
      <c r="Q88" s="160">
        <v>28.631060000000002</v>
      </c>
      <c r="R88" s="160">
        <v>28.621839999999999</v>
      </c>
      <c r="S88" s="160">
        <v>29.126390000000001</v>
      </c>
      <c r="T88" s="160">
        <v>27.95843</v>
      </c>
      <c r="U88" s="160">
        <v>29.107569999999999</v>
      </c>
      <c r="V88" s="141">
        <v>27.597090000000001</v>
      </c>
    </row>
    <row r="89" spans="4:22" s="79" customFormat="1" ht="15" customHeight="1" x14ac:dyDescent="0.2">
      <c r="D89" s="189" t="s">
        <v>793</v>
      </c>
      <c r="E89" s="160">
        <v>-4.4165900000000002</v>
      </c>
      <c r="F89" s="160">
        <v>-6.7907500000000001</v>
      </c>
      <c r="G89" s="160">
        <v>-0.93440000000000001</v>
      </c>
      <c r="H89" s="160">
        <v>-1.29752</v>
      </c>
      <c r="I89" s="160">
        <v>0.81842999999999999</v>
      </c>
      <c r="J89" s="160">
        <v>4.5420600000000002</v>
      </c>
      <c r="K89" s="160">
        <v>7.9810999999999996</v>
      </c>
      <c r="L89" s="160">
        <v>4.6924400000000004</v>
      </c>
      <c r="M89" s="160">
        <v>5.2591999999999999</v>
      </c>
      <c r="N89" s="160">
        <v>1.5959300000000001</v>
      </c>
      <c r="O89" s="160">
        <v>-0.75061999999999995</v>
      </c>
      <c r="P89" s="160">
        <v>2.7663600000000002</v>
      </c>
      <c r="Q89" s="160">
        <v>2.9460999999999999</v>
      </c>
      <c r="R89" s="160">
        <v>1.88066</v>
      </c>
      <c r="S89" s="160">
        <v>2.05579</v>
      </c>
      <c r="T89" s="160">
        <v>1.01637</v>
      </c>
      <c r="U89" s="160">
        <v>2.8868</v>
      </c>
      <c r="V89" s="141">
        <v>1.53033</v>
      </c>
    </row>
    <row r="90" spans="4:22" s="79" customFormat="1" ht="15" customHeight="1" x14ac:dyDescent="0.2">
      <c r="D90" s="183" t="s">
        <v>20</v>
      </c>
      <c r="E90" s="160">
        <v>26.53876</v>
      </c>
      <c r="F90" s="160">
        <v>30.81005</v>
      </c>
      <c r="G90" s="160">
        <v>31.57762</v>
      </c>
      <c r="H90" s="160">
        <v>37.249130000000001</v>
      </c>
      <c r="I90" s="160">
        <v>40.207740000000001</v>
      </c>
      <c r="J90" s="160">
        <v>37.85425</v>
      </c>
      <c r="K90" s="160">
        <v>37.019350000000003</v>
      </c>
      <c r="L90" s="160">
        <v>40.34019</v>
      </c>
      <c r="M90" s="160">
        <v>38.860349999999997</v>
      </c>
      <c r="N90" s="160">
        <v>34.988129999999998</v>
      </c>
      <c r="O90" s="160">
        <v>33.128169999999997</v>
      </c>
      <c r="P90" s="160">
        <v>32.650230000000001</v>
      </c>
      <c r="Q90" s="160">
        <v>26.261089999999999</v>
      </c>
      <c r="R90" s="160">
        <v>24.904119999999999</v>
      </c>
      <c r="S90" s="160">
        <v>21.539300000000001</v>
      </c>
      <c r="T90" s="160">
        <v>18.756599999999999</v>
      </c>
      <c r="U90" s="160">
        <v>18.039000000000001</v>
      </c>
      <c r="V90" s="141">
        <v>28.88963</v>
      </c>
    </row>
    <row r="91" spans="4:22" s="79" customFormat="1" ht="15" customHeight="1" x14ac:dyDescent="0.2">
      <c r="D91" s="183" t="s">
        <v>23</v>
      </c>
      <c r="E91" s="160">
        <v>26.701270000000001</v>
      </c>
      <c r="F91" s="160">
        <v>31.924959999999999</v>
      </c>
      <c r="G91" s="160">
        <v>30.99118</v>
      </c>
      <c r="H91" s="160">
        <v>30.549219999999998</v>
      </c>
      <c r="I91" s="160">
        <v>32.65164</v>
      </c>
      <c r="J91" s="160">
        <v>28.661169999999998</v>
      </c>
      <c r="K91" s="160">
        <v>30.13411</v>
      </c>
      <c r="L91" s="160">
        <v>32.068109999999997</v>
      </c>
      <c r="M91" s="160">
        <v>34.220089999999999</v>
      </c>
      <c r="N91" s="160">
        <v>29.183039999999998</v>
      </c>
      <c r="O91" s="160">
        <v>24.49898</v>
      </c>
      <c r="P91" s="160">
        <v>24.704750000000001</v>
      </c>
      <c r="Q91" s="160">
        <v>24.704450000000001</v>
      </c>
      <c r="R91" s="160">
        <v>24.192810000000001</v>
      </c>
      <c r="S91" s="160">
        <v>22.126899999999999</v>
      </c>
      <c r="T91" s="160">
        <v>18.483740000000001</v>
      </c>
      <c r="U91" s="160">
        <v>18.031500000000001</v>
      </c>
      <c r="V91" s="141">
        <v>26.41123</v>
      </c>
    </row>
    <row r="92" spans="4:22" s="79" customFormat="1" ht="15" customHeight="1" x14ac:dyDescent="0.2">
      <c r="D92" s="183" t="s">
        <v>22</v>
      </c>
      <c r="E92" s="160" t="s">
        <v>182</v>
      </c>
      <c r="F92" s="160" t="s">
        <v>182</v>
      </c>
      <c r="G92" s="160" t="s">
        <v>182</v>
      </c>
      <c r="H92" s="160" t="s">
        <v>182</v>
      </c>
      <c r="I92" s="160" t="s">
        <v>182</v>
      </c>
      <c r="J92" s="160" t="s">
        <v>182</v>
      </c>
      <c r="K92" s="160" t="s">
        <v>182</v>
      </c>
      <c r="L92" s="160" t="s">
        <v>182</v>
      </c>
      <c r="M92" s="160" t="s">
        <v>182</v>
      </c>
      <c r="N92" s="160" t="s">
        <v>182</v>
      </c>
      <c r="O92" s="160" t="s">
        <v>182</v>
      </c>
      <c r="P92" s="160">
        <v>-2.0823999999999998</v>
      </c>
      <c r="Q92" s="160">
        <v>2.4533999999999998</v>
      </c>
      <c r="R92" s="160">
        <v>1.67336</v>
      </c>
      <c r="S92" s="160">
        <v>1.00848</v>
      </c>
      <c r="T92" s="160">
        <v>-1.1063400000000001</v>
      </c>
      <c r="U92" s="160">
        <v>-3.7717399999999999</v>
      </c>
      <c r="V92" s="148" t="s">
        <v>182</v>
      </c>
    </row>
    <row r="93" spans="4:22" ht="15" customHeight="1" x14ac:dyDescent="0.2">
      <c r="D93" s="168"/>
      <c r="E93" s="162"/>
      <c r="F93" s="162"/>
      <c r="G93" s="162"/>
      <c r="H93" s="162"/>
      <c r="I93" s="162"/>
      <c r="J93" s="162"/>
      <c r="K93" s="162"/>
      <c r="L93" s="162"/>
      <c r="M93" s="162"/>
      <c r="N93" s="162"/>
      <c r="O93" s="162"/>
      <c r="P93" s="162"/>
      <c r="Q93" s="162"/>
      <c r="R93" s="162"/>
      <c r="S93" s="161"/>
      <c r="T93" s="182"/>
      <c r="U93" s="182"/>
    </row>
    <row r="94" spans="4:22" ht="15" customHeight="1" x14ac:dyDescent="0.2">
      <c r="D94" s="190" t="s">
        <v>183</v>
      </c>
      <c r="E94" s="148"/>
      <c r="F94" s="148"/>
      <c r="G94" s="148"/>
      <c r="H94" s="148"/>
      <c r="I94" s="148"/>
      <c r="J94" s="148"/>
      <c r="K94" s="148"/>
      <c r="L94" s="161"/>
      <c r="M94" s="161"/>
      <c r="N94" s="161"/>
      <c r="O94" s="161"/>
      <c r="P94" s="161"/>
      <c r="Q94" s="161"/>
      <c r="R94" s="161"/>
      <c r="S94" s="161"/>
      <c r="T94" s="179"/>
      <c r="U94" s="179"/>
    </row>
    <row r="95" spans="4:22" ht="15" customHeight="1" x14ac:dyDescent="0.2">
      <c r="D95" s="176" t="s">
        <v>184</v>
      </c>
      <c r="E95" s="149">
        <v>2213.8420000000001</v>
      </c>
      <c r="F95" s="149">
        <v>3402.105</v>
      </c>
      <c r="G95" s="149">
        <v>5132.1620000000003</v>
      </c>
      <c r="H95" s="149">
        <v>7765.0815000000002</v>
      </c>
      <c r="I95" s="149">
        <v>10577.8935</v>
      </c>
      <c r="J95" s="149">
        <v>13114.8133</v>
      </c>
      <c r="K95" s="149">
        <v>17108.326000000001</v>
      </c>
      <c r="L95" s="149">
        <v>23127.1</v>
      </c>
      <c r="M95" s="149">
        <v>30733.4339</v>
      </c>
      <c r="N95" s="149">
        <v>42107.013899999998</v>
      </c>
      <c r="O95" s="149">
        <v>53560.2</v>
      </c>
      <c r="P95" s="149">
        <v>67554.938099999999</v>
      </c>
      <c r="Q95" s="149">
        <v>85206.918399999995</v>
      </c>
      <c r="R95" s="149">
        <v>105789.16770000001</v>
      </c>
      <c r="S95" s="149">
        <v>130539.49040000001</v>
      </c>
      <c r="T95" s="149">
        <v>157327.06869999997</v>
      </c>
      <c r="U95" s="149">
        <v>182469.75220471257</v>
      </c>
      <c r="V95" s="147">
        <v>210344.50963623682</v>
      </c>
    </row>
    <row r="96" spans="4:22" ht="15" customHeight="1" x14ac:dyDescent="0.2">
      <c r="D96" s="176" t="s">
        <v>493</v>
      </c>
      <c r="E96" s="169">
        <v>637.25729999999999</v>
      </c>
      <c r="F96" s="169">
        <v>1018.9973</v>
      </c>
      <c r="G96" s="169">
        <v>1564.798</v>
      </c>
      <c r="H96" s="169">
        <v>2396.8056000000001</v>
      </c>
      <c r="I96" s="169">
        <v>3034.3494000000001</v>
      </c>
      <c r="J96" s="169">
        <v>3433.5956999999999</v>
      </c>
      <c r="K96" s="169">
        <v>4490.4888000000001</v>
      </c>
      <c r="L96" s="169">
        <v>5642.4</v>
      </c>
      <c r="M96" s="170">
        <v>6858.0594000000001</v>
      </c>
      <c r="N96" s="170">
        <v>8118.0339999999997</v>
      </c>
      <c r="O96" s="170">
        <v>9791.9</v>
      </c>
      <c r="P96" s="170">
        <v>11975.1</v>
      </c>
      <c r="Q96" s="170">
        <v>14977.9</v>
      </c>
      <c r="R96" s="170">
        <v>18419.099999999999</v>
      </c>
      <c r="S96" s="191">
        <v>22489.9</v>
      </c>
      <c r="T96" s="149">
        <v>26915.7</v>
      </c>
      <c r="U96" s="149">
        <v>30609.599999999999</v>
      </c>
      <c r="V96" s="147">
        <v>32926.400000000001</v>
      </c>
    </row>
    <row r="97" spans="4:22" ht="15" customHeight="1" x14ac:dyDescent="0.2">
      <c r="D97" s="163" t="s">
        <v>486</v>
      </c>
      <c r="E97" s="169"/>
      <c r="F97" s="169"/>
      <c r="G97" s="169"/>
      <c r="H97" s="169"/>
      <c r="I97" s="169"/>
      <c r="J97" s="169"/>
      <c r="K97" s="169"/>
      <c r="L97" s="169"/>
      <c r="M97" s="170"/>
      <c r="N97" s="170"/>
      <c r="O97" s="170"/>
      <c r="P97" s="170">
        <v>3567.7125000000005</v>
      </c>
      <c r="Q97" s="170">
        <v>4088.9473999999996</v>
      </c>
      <c r="R97" s="170">
        <v>5228.5250999999998</v>
      </c>
      <c r="S97" s="191">
        <v>5682.3427000000001</v>
      </c>
      <c r="T97" s="149">
        <v>6203.1189000000004</v>
      </c>
      <c r="U97" s="149">
        <v>7281.7353999999987</v>
      </c>
      <c r="V97" s="147">
        <v>7884.1524000000027</v>
      </c>
    </row>
    <row r="98" spans="4:22" ht="15" customHeight="1" x14ac:dyDescent="0.2">
      <c r="D98" s="163" t="s">
        <v>29</v>
      </c>
      <c r="E98" s="169">
        <v>308.55430000000001</v>
      </c>
      <c r="F98" s="169">
        <v>474.8218</v>
      </c>
      <c r="G98" s="169">
        <v>719.90099999999995</v>
      </c>
      <c r="H98" s="169">
        <v>1111.6790000000001</v>
      </c>
      <c r="I98" s="169">
        <v>1652.7112</v>
      </c>
      <c r="J98" s="169">
        <v>2228.2746000000002</v>
      </c>
      <c r="K98" s="169">
        <v>3579.8957999999998</v>
      </c>
      <c r="L98" s="169">
        <v>4900.6000000000004</v>
      </c>
      <c r="M98" s="169">
        <v>6308.1419999999998</v>
      </c>
      <c r="N98" s="170">
        <v>9523.2762000000002</v>
      </c>
      <c r="O98" s="170">
        <v>12667.1</v>
      </c>
      <c r="P98" s="170">
        <v>10527.829599999986</v>
      </c>
      <c r="Q98" s="180">
        <v>14229.101699999999</v>
      </c>
      <c r="R98" s="170">
        <v>17875.711500000001</v>
      </c>
      <c r="S98" s="191">
        <v>22391.432199999996</v>
      </c>
      <c r="T98" s="149">
        <v>26884.792699999998</v>
      </c>
      <c r="U98" s="149">
        <v>31233.27600000002</v>
      </c>
      <c r="V98" s="147">
        <v>34906.427499999998</v>
      </c>
    </row>
    <row r="99" spans="4:22" ht="15" customHeight="1" x14ac:dyDescent="0.2">
      <c r="D99" s="163" t="s">
        <v>639</v>
      </c>
      <c r="E99" s="169"/>
      <c r="F99" s="169"/>
      <c r="G99" s="169"/>
      <c r="H99" s="169"/>
      <c r="I99" s="169"/>
      <c r="J99" s="169"/>
      <c r="K99" s="169"/>
      <c r="L99" s="169"/>
      <c r="M99" s="169"/>
      <c r="N99" s="170"/>
      <c r="O99" s="170"/>
      <c r="P99" s="170">
        <v>1545.3905</v>
      </c>
      <c r="Q99" s="180">
        <v>1704.5501999999997</v>
      </c>
      <c r="R99" s="170">
        <v>1941.7708000000002</v>
      </c>
      <c r="S99" s="191">
        <v>2048.8461000000007</v>
      </c>
      <c r="T99" s="149">
        <v>2943.8715000000002</v>
      </c>
      <c r="U99" s="149">
        <v>3513.7208999999989</v>
      </c>
      <c r="V99" s="147">
        <v>4271.1566999999995</v>
      </c>
    </row>
    <row r="100" spans="4:22" ht="24.75" customHeight="1" x14ac:dyDescent="0.2">
      <c r="D100" s="172" t="s">
        <v>633</v>
      </c>
      <c r="E100" s="169"/>
      <c r="F100" s="169"/>
      <c r="G100" s="169"/>
      <c r="H100" s="169"/>
      <c r="I100" s="169"/>
      <c r="J100" s="169"/>
      <c r="K100" s="169"/>
      <c r="L100" s="169"/>
      <c r="M100" s="169"/>
      <c r="N100" s="170"/>
      <c r="O100" s="170"/>
      <c r="P100" s="170">
        <v>79.87660000000001</v>
      </c>
      <c r="Q100" s="180">
        <v>99.182500000000005</v>
      </c>
      <c r="R100" s="170">
        <v>118.97710000000002</v>
      </c>
      <c r="S100" s="191">
        <v>168.45379999999997</v>
      </c>
      <c r="T100" s="149">
        <v>222.43690000000004</v>
      </c>
      <c r="U100" s="149">
        <v>299.13030000000003</v>
      </c>
      <c r="V100" s="147">
        <v>409.565</v>
      </c>
    </row>
    <row r="101" spans="4:22" ht="15" customHeight="1" x14ac:dyDescent="0.2">
      <c r="D101" s="163" t="s">
        <v>178</v>
      </c>
      <c r="E101" s="169">
        <v>147.45339999999999</v>
      </c>
      <c r="F101" s="169">
        <v>202.85169999999999</v>
      </c>
      <c r="G101" s="169">
        <v>296.23</v>
      </c>
      <c r="H101" s="169">
        <v>378.67399999999998</v>
      </c>
      <c r="I101" s="169">
        <v>479.1542</v>
      </c>
      <c r="J101" s="169">
        <v>651.13739999999996</v>
      </c>
      <c r="K101" s="169">
        <v>886.76499999999999</v>
      </c>
      <c r="L101" s="169">
        <v>1244</v>
      </c>
      <c r="M101" s="169">
        <v>1757.7355</v>
      </c>
      <c r="N101" s="170">
        <v>2923.4128000000001</v>
      </c>
      <c r="O101" s="170">
        <v>3297.9</v>
      </c>
      <c r="P101" s="170">
        <v>4063.6</v>
      </c>
      <c r="Q101" s="170">
        <v>5111</v>
      </c>
      <c r="R101" s="170">
        <v>6631.3</v>
      </c>
      <c r="S101" s="191">
        <v>8538.9</v>
      </c>
      <c r="T101" s="149">
        <v>10808.7</v>
      </c>
      <c r="U101" s="149">
        <v>12205.2</v>
      </c>
      <c r="V101" s="147">
        <v>13890.3</v>
      </c>
    </row>
    <row r="102" spans="4:22" ht="15" customHeight="1" x14ac:dyDescent="0.2">
      <c r="D102" s="163" t="s">
        <v>487</v>
      </c>
      <c r="E102" s="169">
        <v>205.55760000000001</v>
      </c>
      <c r="F102" s="169">
        <v>342.59339999999997</v>
      </c>
      <c r="G102" s="169">
        <v>510.93299999999999</v>
      </c>
      <c r="H102" s="169">
        <v>849.94200000000001</v>
      </c>
      <c r="I102" s="169">
        <v>1110.6514999999999</v>
      </c>
      <c r="J102" s="169">
        <v>1273.644</v>
      </c>
      <c r="K102" s="169">
        <v>1562.6232</v>
      </c>
      <c r="L102" s="169">
        <v>2266.6999999999998</v>
      </c>
      <c r="M102" s="169">
        <v>3149.44</v>
      </c>
      <c r="N102" s="170">
        <v>3844.8276999999998</v>
      </c>
      <c r="O102" s="170">
        <v>5261.1</v>
      </c>
      <c r="P102" s="170">
        <v>6412.0010000000002</v>
      </c>
      <c r="Q102" s="170">
        <v>7543.1972999999989</v>
      </c>
      <c r="R102" s="170">
        <v>9384.6713999999993</v>
      </c>
      <c r="S102" s="191">
        <v>11307.381400000002</v>
      </c>
      <c r="T102" s="149">
        <v>14095.773499999998</v>
      </c>
      <c r="U102" s="149">
        <v>16111.695004712534</v>
      </c>
      <c r="V102" s="147">
        <v>17501.946199999998</v>
      </c>
    </row>
    <row r="103" spans="4:22" ht="15" customHeight="1" x14ac:dyDescent="0.2">
      <c r="D103" s="163" t="s">
        <v>488</v>
      </c>
      <c r="E103" s="169"/>
      <c r="F103" s="169"/>
      <c r="G103" s="169"/>
      <c r="H103" s="169"/>
      <c r="I103" s="169"/>
      <c r="J103" s="169"/>
      <c r="K103" s="169"/>
      <c r="L103" s="169"/>
      <c r="M103" s="169"/>
      <c r="N103" s="170"/>
      <c r="O103" s="170"/>
      <c r="P103" s="170">
        <v>508.73990000000009</v>
      </c>
      <c r="Q103" s="170">
        <v>634.37060000000008</v>
      </c>
      <c r="R103" s="170">
        <v>808.73</v>
      </c>
      <c r="S103" s="191">
        <v>1086.1635000000001</v>
      </c>
      <c r="T103" s="149">
        <v>1302.4786999999999</v>
      </c>
      <c r="U103" s="149">
        <v>1529.7761</v>
      </c>
      <c r="V103" s="147">
        <v>1829.671636236804</v>
      </c>
    </row>
    <row r="104" spans="4:22" ht="15" customHeight="1" x14ac:dyDescent="0.2">
      <c r="D104" s="163" t="s">
        <v>489</v>
      </c>
      <c r="E104" s="169">
        <v>161.36689999999999</v>
      </c>
      <c r="F104" s="169">
        <v>258.8716</v>
      </c>
      <c r="G104" s="169">
        <v>396.846</v>
      </c>
      <c r="H104" s="169">
        <v>636.80309999999997</v>
      </c>
      <c r="I104" s="169">
        <v>1008.6804</v>
      </c>
      <c r="J104" s="169">
        <v>1415.1071999999999</v>
      </c>
      <c r="K104" s="169">
        <v>1886.2874999999999</v>
      </c>
      <c r="L104" s="169">
        <v>2700.1</v>
      </c>
      <c r="M104" s="169">
        <v>3692.1104</v>
      </c>
      <c r="N104" s="170">
        <v>5075.2380000000003</v>
      </c>
      <c r="O104" s="170">
        <v>6500.8</v>
      </c>
      <c r="P104" s="170">
        <v>6449.3633999999984</v>
      </c>
      <c r="Q104" s="170">
        <v>8374.2045999999991</v>
      </c>
      <c r="R104" s="170">
        <v>10173.84</v>
      </c>
      <c r="S104" s="191">
        <v>12732.804000000002</v>
      </c>
      <c r="T104" s="149">
        <v>14614.827999999994</v>
      </c>
      <c r="U104" s="149">
        <v>16233.991000000002</v>
      </c>
      <c r="V104" s="147">
        <v>17834.577300000004</v>
      </c>
    </row>
    <row r="105" spans="4:22" ht="15" customHeight="1" x14ac:dyDescent="0.2">
      <c r="D105" s="163" t="s">
        <v>490</v>
      </c>
      <c r="E105" s="169"/>
      <c r="F105" s="169"/>
      <c r="G105" s="169"/>
      <c r="H105" s="169"/>
      <c r="I105" s="169"/>
      <c r="J105" s="169"/>
      <c r="K105" s="169"/>
      <c r="L105" s="169"/>
      <c r="M105" s="169"/>
      <c r="N105" s="170"/>
      <c r="O105" s="170"/>
      <c r="P105" s="170">
        <v>1712.9246000000001</v>
      </c>
      <c r="Q105" s="170">
        <v>2101.5641000000005</v>
      </c>
      <c r="R105" s="170">
        <v>2136.4998000000001</v>
      </c>
      <c r="S105" s="191">
        <v>2877.4666999999986</v>
      </c>
      <c r="T105" s="149">
        <v>3421.6685000000002</v>
      </c>
      <c r="U105" s="149">
        <v>3977.8274999999985</v>
      </c>
      <c r="V105" s="147">
        <v>5164.2129000000023</v>
      </c>
    </row>
    <row r="106" spans="4:22" ht="15" customHeight="1" x14ac:dyDescent="0.2">
      <c r="D106" s="176" t="s">
        <v>491</v>
      </c>
      <c r="E106" s="169">
        <v>80.9071</v>
      </c>
      <c r="F106" s="169">
        <v>144.56890000000001</v>
      </c>
      <c r="G106" s="169">
        <v>212.85400000000001</v>
      </c>
      <c r="H106" s="150"/>
      <c r="I106" s="150"/>
      <c r="J106" s="149"/>
      <c r="K106" s="149"/>
      <c r="L106" s="149"/>
      <c r="M106" s="149"/>
      <c r="N106" s="149"/>
      <c r="O106" s="149"/>
      <c r="P106" s="149"/>
      <c r="Q106" s="149"/>
      <c r="R106" s="149"/>
      <c r="S106" s="149"/>
      <c r="T106" s="149"/>
      <c r="U106" s="149"/>
      <c r="V106" s="147"/>
    </row>
    <row r="107" spans="4:22" ht="15" customHeight="1" x14ac:dyDescent="0.2">
      <c r="D107" s="176" t="s">
        <v>492</v>
      </c>
      <c r="E107" s="154" t="s">
        <v>175</v>
      </c>
      <c r="F107" s="154" t="s">
        <v>175</v>
      </c>
      <c r="G107" s="154" t="s">
        <v>175</v>
      </c>
      <c r="H107" s="169"/>
      <c r="I107" s="169"/>
      <c r="J107" s="169"/>
      <c r="K107" s="169"/>
      <c r="L107" s="169"/>
      <c r="M107" s="170"/>
      <c r="N107" s="170"/>
      <c r="O107" s="170"/>
      <c r="P107" s="170"/>
      <c r="Q107" s="180"/>
      <c r="R107" s="170"/>
      <c r="S107" s="170"/>
      <c r="T107" s="192"/>
      <c r="U107" s="192"/>
      <c r="V107" s="147"/>
    </row>
    <row r="108" spans="4:22" ht="15" customHeight="1" x14ac:dyDescent="0.2">
      <c r="D108" s="176" t="s">
        <v>509</v>
      </c>
      <c r="E108" s="154" t="s">
        <v>175</v>
      </c>
      <c r="F108" s="154" t="s">
        <v>175</v>
      </c>
      <c r="G108" s="154" t="s">
        <v>175</v>
      </c>
      <c r="H108" s="169"/>
      <c r="I108" s="169"/>
      <c r="J108" s="169"/>
      <c r="K108" s="169"/>
      <c r="L108" s="169"/>
      <c r="M108" s="170"/>
      <c r="N108" s="170"/>
      <c r="O108" s="170"/>
      <c r="P108" s="170"/>
      <c r="Q108" s="180"/>
      <c r="R108" s="170"/>
      <c r="S108" s="170"/>
      <c r="T108" s="192"/>
      <c r="U108" s="192"/>
      <c r="V108" s="147"/>
    </row>
    <row r="109" spans="4:22" ht="15" customHeight="1" x14ac:dyDescent="0.2">
      <c r="D109" s="176" t="s">
        <v>508</v>
      </c>
      <c r="E109" s="154" t="s">
        <v>175</v>
      </c>
      <c r="F109" s="154" t="s">
        <v>175</v>
      </c>
      <c r="G109" s="154" t="s">
        <v>175</v>
      </c>
      <c r="H109" s="169"/>
      <c r="I109" s="169"/>
      <c r="J109" s="169"/>
      <c r="K109" s="169"/>
      <c r="L109" s="169"/>
      <c r="M109" s="170"/>
      <c r="N109" s="170"/>
      <c r="O109" s="170"/>
      <c r="P109" s="170"/>
      <c r="Q109" s="180"/>
      <c r="R109" s="170"/>
      <c r="S109" s="170"/>
      <c r="T109" s="192"/>
      <c r="U109" s="192"/>
      <c r="V109" s="147"/>
    </row>
    <row r="110" spans="4:22" ht="15" customHeight="1" x14ac:dyDescent="0.2">
      <c r="D110" s="176" t="s">
        <v>822</v>
      </c>
      <c r="E110" s="169">
        <v>74.497399999999999</v>
      </c>
      <c r="F110" s="169">
        <v>102.25530000000001</v>
      </c>
      <c r="G110" s="169">
        <v>173.124</v>
      </c>
      <c r="H110" s="169">
        <v>1426.9138</v>
      </c>
      <c r="I110" s="169">
        <v>1836.9485999999999</v>
      </c>
      <c r="J110" s="169">
        <v>2215.6644000000001</v>
      </c>
      <c r="K110" s="169">
        <v>2909.0695999999998</v>
      </c>
      <c r="L110" s="169">
        <v>4055.1</v>
      </c>
      <c r="M110" s="169">
        <v>5748.6</v>
      </c>
      <c r="N110" s="170">
        <v>8289.6548000000003</v>
      </c>
      <c r="O110" s="170">
        <v>10784.4</v>
      </c>
      <c r="P110" s="170">
        <v>14556.3</v>
      </c>
      <c r="Q110" s="170">
        <v>18950.2</v>
      </c>
      <c r="R110" s="170">
        <v>24343.8</v>
      </c>
      <c r="S110" s="191">
        <v>30526.5</v>
      </c>
      <c r="T110" s="149">
        <v>36648.9</v>
      </c>
      <c r="U110" s="149">
        <v>43592.800000000003</v>
      </c>
      <c r="V110" s="147">
        <v>49973.3</v>
      </c>
    </row>
    <row r="111" spans="4:22" ht="15" customHeight="1" x14ac:dyDescent="0.2">
      <c r="D111" s="176" t="s">
        <v>520</v>
      </c>
      <c r="E111" s="154" t="s">
        <v>175</v>
      </c>
      <c r="F111" s="154" t="s">
        <v>175</v>
      </c>
      <c r="G111" s="154" t="s">
        <v>175</v>
      </c>
      <c r="H111" s="169"/>
      <c r="I111" s="169"/>
      <c r="J111" s="169"/>
      <c r="K111" s="169"/>
      <c r="L111" s="169"/>
      <c r="M111" s="169"/>
      <c r="N111" s="170"/>
      <c r="O111" s="170"/>
      <c r="P111" s="170"/>
      <c r="Q111" s="170"/>
      <c r="R111" s="170"/>
      <c r="S111" s="191"/>
      <c r="T111" s="149"/>
      <c r="U111" s="149"/>
    </row>
    <row r="112" spans="4:22" ht="15" customHeight="1" x14ac:dyDescent="0.2">
      <c r="D112" s="176" t="s">
        <v>808</v>
      </c>
      <c r="E112" s="154" t="s">
        <v>175</v>
      </c>
      <c r="F112" s="154" t="s">
        <v>175</v>
      </c>
      <c r="G112" s="154" t="s">
        <v>175</v>
      </c>
      <c r="H112" s="169"/>
      <c r="I112" s="169"/>
      <c r="J112" s="169"/>
      <c r="K112" s="169"/>
      <c r="L112" s="169"/>
      <c r="M112" s="169"/>
      <c r="N112" s="170"/>
      <c r="O112" s="170"/>
      <c r="P112" s="170"/>
      <c r="Q112" s="170"/>
      <c r="R112" s="170"/>
      <c r="S112" s="191"/>
      <c r="T112" s="149"/>
      <c r="U112" s="149"/>
    </row>
    <row r="113" spans="4:22" ht="15" customHeight="1" x14ac:dyDescent="0.2">
      <c r="D113" s="176" t="s">
        <v>809</v>
      </c>
      <c r="E113" s="154" t="s">
        <v>175</v>
      </c>
      <c r="F113" s="154" t="s">
        <v>175</v>
      </c>
      <c r="G113" s="154" t="s">
        <v>175</v>
      </c>
      <c r="H113" s="169"/>
      <c r="I113" s="169"/>
      <c r="J113" s="169"/>
      <c r="K113" s="169"/>
      <c r="L113" s="169"/>
      <c r="M113" s="169"/>
      <c r="N113" s="170"/>
      <c r="O113" s="170"/>
      <c r="P113" s="170"/>
      <c r="Q113" s="170"/>
      <c r="R113" s="170"/>
      <c r="S113" s="191"/>
      <c r="T113" s="149"/>
      <c r="U113" s="149"/>
    </row>
    <row r="114" spans="4:22" ht="15" customHeight="1" x14ac:dyDescent="0.2">
      <c r="D114" s="176" t="s">
        <v>523</v>
      </c>
      <c r="E114" s="169">
        <v>296.84800000000001</v>
      </c>
      <c r="F114" s="169">
        <v>424.44499999999999</v>
      </c>
      <c r="G114" s="169">
        <v>650.476</v>
      </c>
      <c r="H114" s="71"/>
      <c r="I114" s="71"/>
      <c r="J114" s="71"/>
      <c r="K114" s="71"/>
      <c r="L114" s="71"/>
      <c r="M114" s="71"/>
      <c r="N114" s="70"/>
      <c r="O114" s="70"/>
      <c r="P114" s="70"/>
      <c r="Q114" s="70"/>
      <c r="R114" s="70"/>
      <c r="S114" s="70"/>
      <c r="T114" s="70"/>
      <c r="U114" s="70"/>
    </row>
    <row r="115" spans="4:22" ht="30" customHeight="1" x14ac:dyDescent="0.2">
      <c r="D115" s="181" t="s">
        <v>792</v>
      </c>
      <c r="E115" s="169" t="s">
        <v>175</v>
      </c>
      <c r="F115" s="169" t="s">
        <v>175</v>
      </c>
      <c r="G115" s="169" t="s">
        <v>175</v>
      </c>
      <c r="H115" s="169" t="s">
        <v>175</v>
      </c>
      <c r="I115" s="169" t="s">
        <v>175</v>
      </c>
      <c r="J115" s="169" t="s">
        <v>175</v>
      </c>
      <c r="K115" s="169" t="s">
        <v>175</v>
      </c>
      <c r="L115" s="169" t="s">
        <v>175</v>
      </c>
      <c r="M115" s="169" t="s">
        <v>175</v>
      </c>
      <c r="N115" s="169" t="s">
        <v>175</v>
      </c>
      <c r="O115" s="169" t="s">
        <v>175</v>
      </c>
      <c r="P115" s="169" t="s">
        <v>175</v>
      </c>
      <c r="Q115" s="169" t="s">
        <v>175</v>
      </c>
      <c r="R115" s="169" t="s">
        <v>175</v>
      </c>
      <c r="S115" s="169" t="s">
        <v>175</v>
      </c>
      <c r="T115" s="169" t="s">
        <v>175</v>
      </c>
      <c r="U115" s="169" t="s">
        <v>175</v>
      </c>
      <c r="V115" s="169" t="s">
        <v>125</v>
      </c>
    </row>
    <row r="116" spans="4:22" ht="15" customHeight="1" x14ac:dyDescent="0.2">
      <c r="D116" s="176" t="s">
        <v>620</v>
      </c>
      <c r="E116" s="169" t="s">
        <v>175</v>
      </c>
      <c r="F116" s="169" t="s">
        <v>175</v>
      </c>
      <c r="G116" s="169" t="s">
        <v>175</v>
      </c>
      <c r="H116" s="169" t="s">
        <v>175</v>
      </c>
      <c r="I116" s="169" t="s">
        <v>175</v>
      </c>
      <c r="J116" s="169" t="s">
        <v>175</v>
      </c>
      <c r="K116" s="169" t="s">
        <v>175</v>
      </c>
      <c r="L116" s="169" t="s">
        <v>175</v>
      </c>
      <c r="M116" s="169" t="s">
        <v>175</v>
      </c>
      <c r="N116" s="169" t="s">
        <v>175</v>
      </c>
      <c r="O116" s="169" t="s">
        <v>175</v>
      </c>
      <c r="P116" s="169" t="s">
        <v>175</v>
      </c>
      <c r="Q116" s="169" t="s">
        <v>175</v>
      </c>
      <c r="R116" s="169" t="s">
        <v>175</v>
      </c>
      <c r="S116" s="169" t="s">
        <v>175</v>
      </c>
      <c r="T116" s="169" t="s">
        <v>175</v>
      </c>
      <c r="U116" s="169" t="s">
        <v>175</v>
      </c>
      <c r="V116" s="169" t="s">
        <v>125</v>
      </c>
    </row>
    <row r="117" spans="4:22" ht="15" customHeight="1" x14ac:dyDescent="0.2">
      <c r="D117" s="163" t="s">
        <v>632</v>
      </c>
      <c r="E117" s="169">
        <v>1912.442</v>
      </c>
      <c r="F117" s="169">
        <v>2969.4050000000002</v>
      </c>
      <c r="G117" s="169">
        <v>4525.1620000000003</v>
      </c>
      <c r="H117" s="169">
        <v>6800.8175000000001</v>
      </c>
      <c r="I117" s="169">
        <v>9122.4953000000005</v>
      </c>
      <c r="J117" s="169">
        <v>11217.4233</v>
      </c>
      <c r="K117" s="169">
        <v>15315.1299</v>
      </c>
      <c r="L117" s="169">
        <v>20808.900000000001</v>
      </c>
      <c r="M117" s="169">
        <v>27514.087299999999</v>
      </c>
      <c r="N117" s="169">
        <v>37774.443500000001</v>
      </c>
      <c r="O117" s="169">
        <v>48303.199999999997</v>
      </c>
      <c r="P117" s="169">
        <v>61398.838099999994</v>
      </c>
      <c r="Q117" s="169">
        <v>77814.218399999998</v>
      </c>
      <c r="R117" s="169">
        <v>97062.925700000007</v>
      </c>
      <c r="S117" s="169">
        <v>119850.19040000001</v>
      </c>
      <c r="T117" s="169">
        <v>144062.26869999999</v>
      </c>
      <c r="U117" s="169">
        <v>166588.75220471257</v>
      </c>
      <c r="V117" s="147">
        <v>186591.70963623683</v>
      </c>
    </row>
    <row r="118" spans="4:22" ht="15" customHeight="1" x14ac:dyDescent="0.2">
      <c r="D118" s="176" t="s">
        <v>24</v>
      </c>
      <c r="E118" s="169">
        <v>301.39999999999998</v>
      </c>
      <c r="F118" s="169">
        <v>432.7</v>
      </c>
      <c r="G118" s="169">
        <v>607</v>
      </c>
      <c r="H118" s="169">
        <v>964.26400000000001</v>
      </c>
      <c r="I118" s="169">
        <v>1455.3982000000001</v>
      </c>
      <c r="J118" s="169">
        <v>1897.39</v>
      </c>
      <c r="K118" s="169">
        <v>1793.1960999999999</v>
      </c>
      <c r="L118" s="169">
        <v>2318.1999999999998</v>
      </c>
      <c r="M118" s="169">
        <v>3219.3465999999999</v>
      </c>
      <c r="N118" s="170">
        <v>4332.5703999999996</v>
      </c>
      <c r="O118" s="170">
        <v>5257</v>
      </c>
      <c r="P118" s="170">
        <v>6156.1</v>
      </c>
      <c r="Q118" s="170">
        <v>7392.7</v>
      </c>
      <c r="R118" s="170">
        <v>8726.2420000000002</v>
      </c>
      <c r="S118" s="191">
        <v>10689.3</v>
      </c>
      <c r="T118" s="149">
        <v>13264.8</v>
      </c>
      <c r="U118" s="149">
        <v>15881</v>
      </c>
      <c r="V118" s="147">
        <v>23752.799999999999</v>
      </c>
    </row>
    <row r="119" spans="4:22" s="79" customFormat="1" ht="15" customHeight="1" x14ac:dyDescent="0.2">
      <c r="D119" s="176" t="s">
        <v>16</v>
      </c>
      <c r="E119" s="169" t="s">
        <v>125</v>
      </c>
      <c r="F119" s="169" t="s">
        <v>125</v>
      </c>
      <c r="G119" s="169" t="s">
        <v>125</v>
      </c>
      <c r="H119" s="169" t="s">
        <v>125</v>
      </c>
      <c r="I119" s="169" t="s">
        <v>125</v>
      </c>
      <c r="J119" s="169" t="s">
        <v>125</v>
      </c>
      <c r="K119" s="169" t="s">
        <v>125</v>
      </c>
      <c r="L119" s="169" t="s">
        <v>125</v>
      </c>
      <c r="M119" s="169" t="s">
        <v>125</v>
      </c>
      <c r="N119" s="169" t="s">
        <v>125</v>
      </c>
      <c r="O119" s="169" t="s">
        <v>125</v>
      </c>
      <c r="P119" s="169" t="s">
        <v>125</v>
      </c>
      <c r="Q119" s="169" t="s">
        <v>125</v>
      </c>
      <c r="R119" s="169" t="s">
        <v>125</v>
      </c>
      <c r="S119" s="169" t="s">
        <v>125</v>
      </c>
      <c r="T119" s="169" t="s">
        <v>125</v>
      </c>
      <c r="U119" s="169" t="s">
        <v>125</v>
      </c>
      <c r="V119" s="169" t="s">
        <v>125</v>
      </c>
    </row>
    <row r="120" spans="4:22" s="79" customFormat="1" ht="15" customHeight="1" x14ac:dyDescent="0.2">
      <c r="D120" s="176" t="s">
        <v>17</v>
      </c>
      <c r="E120" s="169" t="s">
        <v>125</v>
      </c>
      <c r="F120" s="169" t="s">
        <v>125</v>
      </c>
      <c r="G120" s="169" t="s">
        <v>125</v>
      </c>
      <c r="H120" s="169" t="s">
        <v>125</v>
      </c>
      <c r="I120" s="169" t="s">
        <v>125</v>
      </c>
      <c r="J120" s="169" t="s">
        <v>125</v>
      </c>
      <c r="K120" s="169" t="s">
        <v>125</v>
      </c>
      <c r="L120" s="169" t="s">
        <v>125</v>
      </c>
      <c r="M120" s="169" t="s">
        <v>125</v>
      </c>
      <c r="N120" s="169" t="s">
        <v>125</v>
      </c>
      <c r="O120" s="169" t="s">
        <v>125</v>
      </c>
      <c r="P120" s="169" t="s">
        <v>125</v>
      </c>
      <c r="Q120" s="169" t="s">
        <v>125</v>
      </c>
      <c r="R120" s="169" t="s">
        <v>125</v>
      </c>
      <c r="S120" s="169" t="s">
        <v>125</v>
      </c>
      <c r="T120" s="169" t="s">
        <v>125</v>
      </c>
      <c r="U120" s="169" t="s">
        <v>125</v>
      </c>
      <c r="V120" s="169" t="s">
        <v>125</v>
      </c>
    </row>
    <row r="121" spans="4:22" ht="15" customHeight="1" x14ac:dyDescent="0.2">
      <c r="D121" s="168"/>
      <c r="E121" s="166"/>
      <c r="F121" s="166"/>
      <c r="G121" s="166"/>
      <c r="H121" s="166"/>
      <c r="I121" s="166"/>
      <c r="J121" s="166"/>
      <c r="K121" s="166"/>
      <c r="L121" s="166"/>
      <c r="M121" s="166"/>
      <c r="N121" s="166"/>
      <c r="O121" s="166"/>
      <c r="P121" s="166"/>
      <c r="Q121" s="166"/>
      <c r="R121" s="166"/>
      <c r="S121" s="166"/>
      <c r="T121" s="166"/>
      <c r="U121" s="182"/>
    </row>
    <row r="122" spans="4:22" ht="15" customHeight="1" x14ac:dyDescent="0.2">
      <c r="D122" s="193" t="s">
        <v>827</v>
      </c>
      <c r="E122" s="148"/>
      <c r="F122" s="148"/>
      <c r="G122" s="148"/>
      <c r="H122" s="148"/>
      <c r="I122" s="148"/>
      <c r="J122" s="148"/>
      <c r="K122" s="148"/>
      <c r="L122" s="148"/>
      <c r="M122" s="148"/>
      <c r="N122" s="148"/>
      <c r="O122" s="148"/>
      <c r="P122" s="148"/>
      <c r="Q122" s="148"/>
      <c r="R122" s="148"/>
      <c r="S122" s="161"/>
      <c r="T122" s="188"/>
      <c r="U122" s="188"/>
    </row>
    <row r="123" spans="4:22" s="79" customFormat="1" ht="15" customHeight="1" x14ac:dyDescent="0.2">
      <c r="D123" s="193" t="s">
        <v>25</v>
      </c>
      <c r="E123" s="160">
        <v>4.00169</v>
      </c>
      <c r="F123" s="160">
        <v>4.5011799999999997</v>
      </c>
      <c r="G123" s="160">
        <v>4.2006300000000003</v>
      </c>
      <c r="H123" s="160">
        <v>4.2260099999999996</v>
      </c>
      <c r="I123" s="160">
        <v>7.4552500000000004</v>
      </c>
      <c r="J123" s="160">
        <v>6.9636500000000003</v>
      </c>
      <c r="K123" s="160">
        <v>7.4414100000000003</v>
      </c>
      <c r="L123" s="160">
        <v>9.4779099999999996</v>
      </c>
      <c r="M123" s="160">
        <v>9.0224700000000002</v>
      </c>
      <c r="N123" s="160">
        <v>8.0503699999999991</v>
      </c>
      <c r="O123" s="160">
        <v>8.4750399999999999</v>
      </c>
      <c r="P123" s="160">
        <v>8.2814200000000007</v>
      </c>
      <c r="Q123" s="160">
        <v>8.1797299999999993</v>
      </c>
      <c r="R123" s="160">
        <v>8.0260599999999993</v>
      </c>
      <c r="S123" s="160">
        <v>8.00746</v>
      </c>
      <c r="T123" s="160">
        <v>7.8717300000000003</v>
      </c>
      <c r="U123" s="160">
        <v>6.2054299999999998</v>
      </c>
      <c r="V123" s="141">
        <v>5.1757400000000002</v>
      </c>
    </row>
    <row r="124" spans="4:22" s="79" customFormat="1" ht="15" customHeight="1" x14ac:dyDescent="0.2">
      <c r="D124" s="193" t="s">
        <v>4</v>
      </c>
      <c r="E124" s="160">
        <v>3.15855</v>
      </c>
      <c r="F124" s="160">
        <v>4.13795</v>
      </c>
      <c r="G124" s="160">
        <v>5.9977400000000003</v>
      </c>
      <c r="H124" s="160">
        <v>6.7980499999999999</v>
      </c>
      <c r="I124" s="160">
        <v>8.3000000000000007</v>
      </c>
      <c r="J124" s="160">
        <v>5.9</v>
      </c>
      <c r="K124" s="160">
        <v>7.1</v>
      </c>
      <c r="L124" s="160">
        <v>6.5005699999999997</v>
      </c>
      <c r="M124" s="160">
        <v>4.7</v>
      </c>
      <c r="N124" s="160">
        <v>5.8</v>
      </c>
      <c r="O124" s="160">
        <v>6.4337</v>
      </c>
      <c r="P124" s="160">
        <v>6.91099</v>
      </c>
      <c r="Q124" s="160">
        <v>7.1633500000000003</v>
      </c>
      <c r="R124" s="160">
        <v>6.8120700000000003</v>
      </c>
      <c r="S124" s="160">
        <v>6.9175800000000001</v>
      </c>
      <c r="T124" s="160">
        <v>6.8346200000000001</v>
      </c>
      <c r="U124" s="160">
        <v>6.7570699999999997</v>
      </c>
      <c r="V124" s="141">
        <v>2.0125899999999999</v>
      </c>
    </row>
    <row r="125" spans="4:22" s="79" customFormat="1" ht="15" customHeight="1" x14ac:dyDescent="0.2">
      <c r="D125" s="193" t="s">
        <v>5</v>
      </c>
      <c r="E125" s="160">
        <v>1.7779400000000001</v>
      </c>
      <c r="F125" s="160">
        <v>2.8956599999999999</v>
      </c>
      <c r="G125" s="160">
        <v>3.3999899999999998</v>
      </c>
      <c r="H125" s="160">
        <v>3.17889</v>
      </c>
      <c r="I125" s="160">
        <v>5.9206700000000003</v>
      </c>
      <c r="J125" s="160">
        <v>5.2839999999999998</v>
      </c>
      <c r="K125" s="160">
        <v>7.83826</v>
      </c>
      <c r="L125" s="160">
        <v>8.3780199999999994</v>
      </c>
      <c r="M125" s="160">
        <v>6.5139800000000001</v>
      </c>
      <c r="N125" s="160">
        <v>9.8890100000000007</v>
      </c>
      <c r="O125" s="160">
        <v>6.5270799999999998</v>
      </c>
      <c r="P125" s="160">
        <v>4.8163999999999998</v>
      </c>
      <c r="Q125" s="160">
        <v>7.0602099999999997</v>
      </c>
      <c r="R125" s="160">
        <v>9.1785800000000002</v>
      </c>
      <c r="S125" s="160">
        <v>7.9686500000000002</v>
      </c>
      <c r="T125" s="160">
        <v>8.1933500000000006</v>
      </c>
      <c r="U125" s="160">
        <v>5.58866</v>
      </c>
      <c r="V125" s="141">
        <v>4.8093700000000004</v>
      </c>
    </row>
    <row r="126" spans="4:22" ht="15" customHeight="1" x14ac:dyDescent="0.2">
      <c r="D126" s="193" t="s">
        <v>18</v>
      </c>
      <c r="E126" s="160">
        <v>5.4218400000000004</v>
      </c>
      <c r="F126" s="160">
        <v>5.1138399999999997</v>
      </c>
      <c r="G126" s="160">
        <v>3.2943899999999999</v>
      </c>
      <c r="H126" s="160">
        <v>3.1916600000000002</v>
      </c>
      <c r="I126" s="160">
        <v>7.3792600000000004</v>
      </c>
      <c r="J126" s="160">
        <v>7.5789200000000001</v>
      </c>
      <c r="K126" s="160">
        <v>7.7897800000000004</v>
      </c>
      <c r="L126" s="160">
        <v>12.510759999999999</v>
      </c>
      <c r="M126" s="160">
        <v>12.330819999999999</v>
      </c>
      <c r="N126" s="160">
        <v>6.7892000000000001</v>
      </c>
      <c r="O126" s="160">
        <v>10.38796</v>
      </c>
      <c r="P126" s="160">
        <v>11.446580000000001</v>
      </c>
      <c r="Q126" s="160">
        <v>9.2892899999999994</v>
      </c>
      <c r="R126" s="160">
        <v>7.7812000000000001</v>
      </c>
      <c r="S126" s="160">
        <v>8.5071700000000003</v>
      </c>
      <c r="T126" s="160">
        <v>8.3652700000000006</v>
      </c>
      <c r="U126" s="160">
        <v>6.5879399999999997</v>
      </c>
      <c r="V126" s="142">
        <v>6.4153099999999998</v>
      </c>
    </row>
    <row r="127" spans="4:22" ht="15" customHeight="1" x14ac:dyDescent="0.2">
      <c r="D127" s="176"/>
      <c r="E127" s="160"/>
      <c r="F127" s="160"/>
      <c r="G127" s="160"/>
      <c r="H127" s="160"/>
      <c r="I127" s="160"/>
      <c r="J127" s="160"/>
      <c r="K127" s="160"/>
      <c r="L127" s="160"/>
      <c r="M127" s="160"/>
      <c r="N127" s="160"/>
      <c r="O127" s="161"/>
      <c r="P127" s="161"/>
      <c r="Q127" s="162"/>
      <c r="R127" s="162"/>
      <c r="S127" s="162"/>
      <c r="T127" s="148"/>
      <c r="U127" s="148"/>
    </row>
    <row r="128" spans="4:22" ht="15" customHeight="1" x14ac:dyDescent="0.2">
      <c r="D128" s="194" t="s">
        <v>185</v>
      </c>
      <c r="E128" s="148"/>
      <c r="F128" s="148"/>
      <c r="G128" s="148"/>
      <c r="H128" s="148"/>
      <c r="I128" s="148"/>
      <c r="J128" s="148"/>
      <c r="K128" s="148"/>
      <c r="L128" s="148"/>
      <c r="M128" s="148"/>
      <c r="N128" s="148"/>
      <c r="O128" s="148"/>
      <c r="P128" s="148"/>
      <c r="Q128" s="148"/>
      <c r="R128" s="148"/>
      <c r="S128" s="148"/>
      <c r="T128" s="195"/>
      <c r="U128" s="195"/>
    </row>
    <row r="129" spans="4:22" s="79" customFormat="1" ht="15" customHeight="1" x14ac:dyDescent="0.2">
      <c r="D129" s="176" t="s">
        <v>534</v>
      </c>
      <c r="E129" s="169">
        <v>637.20600000000002</v>
      </c>
      <c r="F129" s="169">
        <v>1040.9154000000001</v>
      </c>
      <c r="G129" s="169">
        <v>1578.915</v>
      </c>
      <c r="H129" s="169">
        <v>1992.3721799999998</v>
      </c>
      <c r="I129" s="169">
        <v>2988.5472</v>
      </c>
      <c r="J129" s="169">
        <v>4223.65002</v>
      </c>
      <c r="K129" s="169">
        <v>6255.1</v>
      </c>
      <c r="L129" s="169">
        <v>7951.2</v>
      </c>
      <c r="M129" s="169">
        <v>12484.5</v>
      </c>
      <c r="N129" s="169">
        <v>14786.9</v>
      </c>
      <c r="O129" s="170">
        <v>16568.3</v>
      </c>
      <c r="P129" s="170">
        <v>22427.9</v>
      </c>
      <c r="Q129" s="170">
        <v>28038.199999999997</v>
      </c>
      <c r="R129" s="170">
        <v>34592.800000000003</v>
      </c>
      <c r="S129" s="170">
        <v>42479.8</v>
      </c>
      <c r="T129" s="170">
        <v>48034.899999999994</v>
      </c>
      <c r="U129" s="170">
        <v>58213.200000000004</v>
      </c>
      <c r="V129" s="146">
        <v>70108.5</v>
      </c>
    </row>
    <row r="130" spans="4:22" s="79" customFormat="1" ht="15" customHeight="1" x14ac:dyDescent="0.2">
      <c r="D130" s="176" t="s">
        <v>26</v>
      </c>
      <c r="E130" s="169">
        <v>585.97119999999995</v>
      </c>
      <c r="F130" s="169">
        <v>917.20749999999998</v>
      </c>
      <c r="G130" s="169">
        <v>1604.316</v>
      </c>
      <c r="H130" s="169">
        <v>2829.2810399999998</v>
      </c>
      <c r="I130" s="169">
        <v>4290.9433200000003</v>
      </c>
      <c r="J130" s="169">
        <v>7079.9717199999996</v>
      </c>
      <c r="K130" s="169">
        <v>9187.4858000000004</v>
      </c>
      <c r="L130" s="169">
        <v>14226.278700000001</v>
      </c>
      <c r="M130" s="169">
        <v>19365.264709999999</v>
      </c>
      <c r="N130" s="169">
        <v>18968.54</v>
      </c>
      <c r="O130" s="169">
        <v>23790.877</v>
      </c>
      <c r="P130" s="169">
        <v>30097.200000000001</v>
      </c>
      <c r="Q130" s="149">
        <v>38142.699999999997</v>
      </c>
      <c r="R130" s="149">
        <v>46108.5</v>
      </c>
      <c r="S130" s="149">
        <v>51441.1</v>
      </c>
      <c r="T130" s="149">
        <v>50952</v>
      </c>
      <c r="U130" s="149">
        <v>55667.6</v>
      </c>
      <c r="V130" s="149" t="s">
        <v>175</v>
      </c>
    </row>
    <row r="131" spans="4:22" s="79" customFormat="1" ht="15" customHeight="1" x14ac:dyDescent="0.2">
      <c r="D131" s="176" t="s">
        <v>28</v>
      </c>
      <c r="E131" s="169">
        <v>631.91560000000004</v>
      </c>
      <c r="F131" s="169">
        <v>986.00289999999995</v>
      </c>
      <c r="G131" s="169">
        <v>1622.606</v>
      </c>
      <c r="H131" s="169">
        <v>2651.9120400000002</v>
      </c>
      <c r="I131" s="169">
        <v>3915</v>
      </c>
      <c r="J131" s="169">
        <v>5687.5</v>
      </c>
      <c r="K131" s="169">
        <v>7709.6</v>
      </c>
      <c r="L131" s="169">
        <v>10283.1</v>
      </c>
      <c r="M131" s="169">
        <v>14292.8</v>
      </c>
      <c r="N131" s="169">
        <v>17653.2</v>
      </c>
      <c r="O131" s="169">
        <v>21951.9</v>
      </c>
      <c r="P131" s="169">
        <v>27045.900000000009</v>
      </c>
      <c r="Q131" s="169">
        <v>31965.200000000012</v>
      </c>
      <c r="R131" s="169">
        <v>37474.89999999998</v>
      </c>
      <c r="S131" s="169">
        <v>43093.600000000006</v>
      </c>
      <c r="T131" s="169">
        <v>46602.899999999994</v>
      </c>
      <c r="U131" s="169">
        <v>50685</v>
      </c>
      <c r="V131" s="149">
        <v>76404.700000000012</v>
      </c>
    </row>
    <row r="132" spans="4:22" s="79" customFormat="1" ht="15" customHeight="1" x14ac:dyDescent="0.2">
      <c r="D132" s="176" t="s">
        <v>186</v>
      </c>
      <c r="E132" s="169">
        <v>-49.020600000000002</v>
      </c>
      <c r="F132" s="169">
        <v>-86.98</v>
      </c>
      <c r="G132" s="169">
        <v>-124.49</v>
      </c>
      <c r="H132" s="169">
        <v>-139.19999999999999</v>
      </c>
      <c r="I132" s="169">
        <v>22.226520000000001</v>
      </c>
      <c r="J132" s="169">
        <v>686.89832000000001</v>
      </c>
      <c r="K132" s="169">
        <v>49.5</v>
      </c>
      <c r="L132" s="169">
        <v>1477.7</v>
      </c>
      <c r="M132" s="169">
        <v>2381.9</v>
      </c>
      <c r="N132" s="169">
        <v>1525.4</v>
      </c>
      <c r="O132" s="170">
        <v>1895.8</v>
      </c>
      <c r="P132" s="169">
        <v>3092.1999999999971</v>
      </c>
      <c r="Q132" s="170">
        <v>4423.3999999999942</v>
      </c>
      <c r="R132" s="170">
        <v>6598.7</v>
      </c>
      <c r="S132" s="170">
        <v>6786.8</v>
      </c>
      <c r="T132" s="149">
        <v>3748.8000000000175</v>
      </c>
      <c r="U132" s="149">
        <v>3823.6</v>
      </c>
      <c r="V132" s="149" t="s">
        <v>175</v>
      </c>
    </row>
    <row r="133" spans="4:22" ht="15" customHeight="1" x14ac:dyDescent="0.2">
      <c r="D133" s="163" t="s">
        <v>828</v>
      </c>
      <c r="E133" s="169">
        <v>3.0758000000000001</v>
      </c>
      <c r="F133" s="169">
        <v>18.184699999999999</v>
      </c>
      <c r="G133" s="169">
        <v>106.2</v>
      </c>
      <c r="H133" s="169">
        <v>316.56900000000002</v>
      </c>
      <c r="I133" s="169">
        <v>353.71679999999998</v>
      </c>
      <c r="J133" s="169">
        <v>705.57339999999999</v>
      </c>
      <c r="K133" s="169">
        <v>1428.3858</v>
      </c>
      <c r="L133" s="169">
        <v>2465.4787000000001</v>
      </c>
      <c r="M133" s="169">
        <v>2690.5647100000001</v>
      </c>
      <c r="N133" s="169">
        <v>-210.06</v>
      </c>
      <c r="O133" s="170">
        <v>-56.823</v>
      </c>
      <c r="P133" s="149">
        <v>-40.899999999975989</v>
      </c>
      <c r="Q133" s="149">
        <v>1754.1</v>
      </c>
      <c r="R133" s="149">
        <v>2034.9</v>
      </c>
      <c r="S133" s="149">
        <v>1560.7</v>
      </c>
      <c r="T133" s="149">
        <v>600.29999999999995</v>
      </c>
      <c r="U133" s="149">
        <v>1159</v>
      </c>
      <c r="V133" s="150" t="s">
        <v>175</v>
      </c>
    </row>
    <row r="134" spans="4:22" ht="15" customHeight="1" x14ac:dyDescent="0.2">
      <c r="D134" s="168"/>
      <c r="E134" s="160"/>
      <c r="F134" s="160"/>
      <c r="G134" s="160"/>
      <c r="H134" s="160"/>
      <c r="I134" s="160"/>
      <c r="J134" s="160"/>
      <c r="K134" s="160"/>
      <c r="L134" s="160"/>
      <c r="M134" s="160"/>
      <c r="N134" s="161"/>
      <c r="O134" s="161"/>
      <c r="P134" s="148"/>
      <c r="Q134" s="148"/>
      <c r="R134" s="148"/>
      <c r="S134" s="148"/>
      <c r="T134" s="182"/>
      <c r="U134" s="182"/>
    </row>
    <row r="135" spans="4:22" ht="15" customHeight="1" x14ac:dyDescent="0.2">
      <c r="D135" s="183" t="s">
        <v>829</v>
      </c>
      <c r="E135" s="148"/>
      <c r="F135" s="148"/>
      <c r="G135" s="148"/>
      <c r="H135" s="148"/>
      <c r="I135" s="148"/>
      <c r="J135" s="148"/>
      <c r="K135" s="148"/>
      <c r="L135" s="148"/>
      <c r="M135" s="148"/>
      <c r="N135" s="148"/>
      <c r="O135" s="148"/>
      <c r="P135" s="148"/>
      <c r="Q135" s="148"/>
      <c r="R135" s="196"/>
      <c r="S135" s="196"/>
      <c r="T135" s="196"/>
      <c r="U135" s="188"/>
    </row>
    <row r="136" spans="4:22" s="79" customFormat="1" ht="15" customHeight="1" x14ac:dyDescent="0.2">
      <c r="D136" s="183" t="s">
        <v>27</v>
      </c>
      <c r="E136" s="160">
        <v>19.410319999999999</v>
      </c>
      <c r="F136" s="160">
        <v>20.019259999999999</v>
      </c>
      <c r="G136" s="160">
        <v>21.779260000000001</v>
      </c>
      <c r="H136" s="160">
        <v>26.93938</v>
      </c>
      <c r="I136" s="160">
        <v>31.930510000000002</v>
      </c>
      <c r="J136" s="160">
        <v>35.717869999999998</v>
      </c>
      <c r="K136" s="160">
        <v>36.49532</v>
      </c>
      <c r="L136" s="160">
        <v>36.477829999999997</v>
      </c>
      <c r="M136" s="160">
        <v>36.676609999999997</v>
      </c>
      <c r="N136" s="160">
        <v>35.752879999999998</v>
      </c>
      <c r="O136" s="160">
        <v>35.185920000000003</v>
      </c>
      <c r="P136" s="160">
        <v>34.337800000000001</v>
      </c>
      <c r="Q136" s="160">
        <v>32.641100000000002</v>
      </c>
      <c r="R136" s="160">
        <v>31.00647</v>
      </c>
      <c r="S136" s="160">
        <v>29.547239999999999</v>
      </c>
      <c r="T136" s="160">
        <v>27.124939999999999</v>
      </c>
      <c r="U136" s="160">
        <v>25.343340000000001</v>
      </c>
      <c r="V136" s="141">
        <v>30.075489999999999</v>
      </c>
    </row>
    <row r="137" spans="4:22" s="79" customFormat="1" ht="15" customHeight="1" x14ac:dyDescent="0.2">
      <c r="D137" s="183" t="s">
        <v>26</v>
      </c>
      <c r="E137" s="160">
        <v>17.99905</v>
      </c>
      <c r="F137" s="160">
        <v>18.622479999999999</v>
      </c>
      <c r="G137" s="160">
        <v>21.533760000000001</v>
      </c>
      <c r="H137" s="160">
        <v>28.74118</v>
      </c>
      <c r="I137" s="160">
        <v>34.996679999999998</v>
      </c>
      <c r="J137" s="160">
        <v>44.462690000000002</v>
      </c>
      <c r="K137" s="160">
        <v>43.491259999999997</v>
      </c>
      <c r="L137" s="160">
        <v>50.465690000000002</v>
      </c>
      <c r="M137" s="160">
        <v>49.693010000000001</v>
      </c>
      <c r="N137" s="160">
        <v>38.416829999999997</v>
      </c>
      <c r="O137" s="160">
        <v>38.133560000000003</v>
      </c>
      <c r="P137" s="160">
        <v>38.211770000000001</v>
      </c>
      <c r="Q137" s="148">
        <v>38.949219999999997</v>
      </c>
      <c r="R137" s="148">
        <v>38.149850000000001</v>
      </c>
      <c r="S137" s="148">
        <v>35.27073</v>
      </c>
      <c r="T137" s="148">
        <v>29.656310000000001</v>
      </c>
      <c r="U137" s="148">
        <v>27.834720000000001</v>
      </c>
      <c r="V137" s="148" t="s">
        <v>175</v>
      </c>
    </row>
    <row r="138" spans="4:22" s="79" customFormat="1" ht="15" customHeight="1" x14ac:dyDescent="0.2">
      <c r="D138" s="183" t="s">
        <v>534</v>
      </c>
      <c r="E138" s="160">
        <v>19.57281</v>
      </c>
      <c r="F138" s="160">
        <v>21.134180000000001</v>
      </c>
      <c r="G138" s="160">
        <v>21.192820000000001</v>
      </c>
      <c r="H138" s="160">
        <v>20.239460000000001</v>
      </c>
      <c r="I138" s="160">
        <v>24.374420000000001</v>
      </c>
      <c r="J138" s="160">
        <v>26.524799999999999</v>
      </c>
      <c r="K138" s="160">
        <v>29.61008</v>
      </c>
      <c r="L138" s="160">
        <v>28.205749999999998</v>
      </c>
      <c r="M138" s="160">
        <v>32.036349999999999</v>
      </c>
      <c r="N138" s="160">
        <v>29.947790000000001</v>
      </c>
      <c r="O138" s="160">
        <v>26.556740000000001</v>
      </c>
      <c r="P138" s="160">
        <v>28.474730000000001</v>
      </c>
      <c r="Q138" s="160">
        <v>28.631060000000002</v>
      </c>
      <c r="R138" s="160">
        <v>28.621839999999999</v>
      </c>
      <c r="S138" s="160">
        <v>29.126390000000001</v>
      </c>
      <c r="T138" s="160">
        <v>27.95843</v>
      </c>
      <c r="U138" s="160">
        <v>29.107569999999999</v>
      </c>
      <c r="V138" s="141">
        <v>27.597090000000001</v>
      </c>
    </row>
    <row r="139" spans="4:22" ht="15" customHeight="1" x14ac:dyDescent="0.2">
      <c r="D139" s="168"/>
      <c r="E139" s="162"/>
      <c r="F139" s="162"/>
      <c r="G139" s="162"/>
      <c r="H139" s="162"/>
      <c r="I139" s="162"/>
      <c r="J139" s="162"/>
      <c r="K139" s="162"/>
      <c r="L139" s="162"/>
      <c r="M139" s="162"/>
      <c r="N139" s="162"/>
      <c r="O139" s="162"/>
      <c r="P139" s="162"/>
      <c r="Q139" s="162"/>
      <c r="R139" s="162"/>
      <c r="S139" s="161"/>
      <c r="T139" s="182"/>
      <c r="U139" s="182"/>
    </row>
    <row r="140" spans="4:22" ht="15" customHeight="1" x14ac:dyDescent="0.2">
      <c r="D140" s="190" t="s">
        <v>830</v>
      </c>
      <c r="E140" s="148"/>
      <c r="F140" s="148"/>
      <c r="G140" s="148"/>
      <c r="H140" s="148"/>
      <c r="I140" s="148"/>
      <c r="J140" s="148"/>
      <c r="K140" s="148"/>
      <c r="L140" s="148"/>
      <c r="M140" s="148"/>
      <c r="N140" s="148"/>
      <c r="O140" s="148"/>
      <c r="P140" s="148"/>
      <c r="Q140" s="148"/>
      <c r="R140" s="148"/>
      <c r="S140" s="161"/>
      <c r="T140" s="195"/>
      <c r="U140" s="195"/>
    </row>
    <row r="141" spans="4:22" ht="15" customHeight="1" x14ac:dyDescent="0.2">
      <c r="D141" s="176" t="s">
        <v>187</v>
      </c>
      <c r="E141" s="154">
        <v>132.06952999999999</v>
      </c>
      <c r="F141" s="154">
        <v>197.29133999999999</v>
      </c>
      <c r="G141" s="154">
        <v>294.80369999999999</v>
      </c>
      <c r="H141" s="154">
        <v>385.01778999999999</v>
      </c>
      <c r="I141" s="154">
        <v>474.05018999999999</v>
      </c>
      <c r="J141" s="154">
        <v>608.52982999999995</v>
      </c>
      <c r="K141" s="154">
        <v>797.51964999999996</v>
      </c>
      <c r="L141" s="154">
        <v>1049.2035100000001</v>
      </c>
      <c r="M141" s="154">
        <v>1427.31881</v>
      </c>
      <c r="N141" s="154">
        <v>1778.1859300000001</v>
      </c>
      <c r="O141" s="154">
        <v>2184.2807299999999</v>
      </c>
      <c r="P141" s="154">
        <v>2684.58853</v>
      </c>
      <c r="Q141" s="154">
        <v>3289.0381200000002</v>
      </c>
      <c r="R141" s="154">
        <v>3996.3279900000002</v>
      </c>
      <c r="S141" s="154">
        <v>4741.7938800000002</v>
      </c>
      <c r="T141" s="154">
        <v>5489.2763800000002</v>
      </c>
      <c r="U141" s="154">
        <v>6279.8574900000003</v>
      </c>
      <c r="V141" s="150">
        <v>7840.8376200000002</v>
      </c>
    </row>
    <row r="142" spans="4:22" ht="15" customHeight="1" x14ac:dyDescent="0.2">
      <c r="D142" s="163" t="s">
        <v>188</v>
      </c>
      <c r="E142" s="154">
        <v>129.96759038392884</v>
      </c>
      <c r="F142" s="154">
        <v>193.74397793662587</v>
      </c>
      <c r="G142" s="154">
        <v>290.39483259041185</v>
      </c>
      <c r="H142" s="154">
        <v>380.61079371784263</v>
      </c>
      <c r="I142" s="154">
        <v>472.11537425065774</v>
      </c>
      <c r="J142" s="154">
        <v>607.49629533381733</v>
      </c>
      <c r="K142" s="154">
        <v>779.62176134701235</v>
      </c>
      <c r="L142" s="154">
        <v>1092.9842146791723</v>
      </c>
      <c r="M142" s="154">
        <v>1432.4683614867336</v>
      </c>
      <c r="N142" s="154">
        <v>1779.4846164927217</v>
      </c>
      <c r="O142" s="154">
        <v>2248.6716578438786</v>
      </c>
      <c r="P142" s="154">
        <v>2789.9826410901378</v>
      </c>
      <c r="Q142" s="154">
        <v>3437.6017390749448</v>
      </c>
      <c r="R142" s="154">
        <v>4214.5162425210337</v>
      </c>
      <c r="S142" s="154">
        <v>4962.4479243375217</v>
      </c>
      <c r="T142" s="149">
        <v>5609.0505576873311</v>
      </c>
      <c r="U142" s="149">
        <v>6399.91979099941</v>
      </c>
      <c r="V142" s="150" t="s">
        <v>175</v>
      </c>
    </row>
    <row r="143" spans="4:22" ht="15" customHeight="1" x14ac:dyDescent="0.2">
      <c r="D143" s="168"/>
      <c r="E143" s="162"/>
      <c r="F143" s="162"/>
      <c r="G143" s="162"/>
      <c r="H143" s="162"/>
      <c r="I143" s="162"/>
      <c r="J143" s="162"/>
      <c r="K143" s="162"/>
      <c r="L143" s="162"/>
      <c r="M143" s="162"/>
      <c r="N143" s="162"/>
      <c r="O143" s="162"/>
      <c r="P143" s="162"/>
      <c r="Q143" s="162"/>
      <c r="R143" s="162"/>
      <c r="S143" s="148"/>
      <c r="T143" s="182"/>
      <c r="U143" s="182"/>
    </row>
    <row r="144" spans="4:22" ht="15" customHeight="1" x14ac:dyDescent="0.2">
      <c r="D144" s="197" t="s">
        <v>831</v>
      </c>
      <c r="E144" s="148"/>
      <c r="F144" s="148"/>
      <c r="G144" s="148"/>
      <c r="H144" s="148"/>
      <c r="I144" s="148"/>
      <c r="J144" s="148"/>
      <c r="K144" s="148"/>
      <c r="L144" s="148"/>
      <c r="M144" s="148"/>
      <c r="N144" s="148"/>
      <c r="O144" s="148"/>
      <c r="P144" s="148"/>
      <c r="Q144" s="148"/>
      <c r="R144" s="148"/>
      <c r="S144" s="161"/>
      <c r="T144" s="198"/>
      <c r="U144" s="198"/>
    </row>
    <row r="145" spans="4:22" s="79" customFormat="1" ht="15" customHeight="1" x14ac:dyDescent="0.2">
      <c r="D145" s="176" t="s">
        <v>774</v>
      </c>
      <c r="E145" s="160">
        <v>81.819999999999993</v>
      </c>
      <c r="F145" s="160">
        <v>82.66</v>
      </c>
      <c r="G145" s="160">
        <v>85.44</v>
      </c>
      <c r="H145" s="160">
        <v>87.66</v>
      </c>
      <c r="I145" s="160">
        <v>94.62</v>
      </c>
      <c r="J145" s="160">
        <v>99.34</v>
      </c>
      <c r="K145" s="160">
        <v>106.04</v>
      </c>
      <c r="L145" s="160">
        <v>105.9</v>
      </c>
      <c r="M145" s="160">
        <v>111.98</v>
      </c>
      <c r="N145" s="160">
        <v>114.96</v>
      </c>
      <c r="O145" s="160">
        <v>120.1</v>
      </c>
      <c r="P145" s="160">
        <v>126.94</v>
      </c>
      <c r="Q145" s="160">
        <v>131.36000000000001</v>
      </c>
      <c r="R145" s="160">
        <v>139.05000000000001</v>
      </c>
      <c r="S145" s="160">
        <v>136.15</v>
      </c>
      <c r="T145" s="148">
        <v>145.47</v>
      </c>
      <c r="U145" s="148">
        <v>143.47999999999999</v>
      </c>
      <c r="V145" s="148" t="s">
        <v>125</v>
      </c>
    </row>
    <row r="146" spans="4:22" ht="15" customHeight="1" x14ac:dyDescent="0.2">
      <c r="D146" s="176" t="s">
        <v>775</v>
      </c>
      <c r="E146" s="160">
        <v>101.8</v>
      </c>
      <c r="F146" s="160">
        <v>103.1</v>
      </c>
      <c r="G146" s="160">
        <v>103.4</v>
      </c>
      <c r="H146" s="160">
        <v>100.7</v>
      </c>
      <c r="I146" s="160">
        <v>106.1</v>
      </c>
      <c r="J146" s="148" t="s">
        <v>125</v>
      </c>
      <c r="K146" s="148" t="s">
        <v>125</v>
      </c>
      <c r="L146" s="148" t="s">
        <v>125</v>
      </c>
      <c r="M146" s="148" t="s">
        <v>125</v>
      </c>
      <c r="N146" s="148" t="s">
        <v>125</v>
      </c>
      <c r="O146" s="148" t="s">
        <v>125</v>
      </c>
      <c r="P146" s="148" t="s">
        <v>125</v>
      </c>
      <c r="Q146" s="148" t="s">
        <v>125</v>
      </c>
      <c r="R146" s="148" t="s">
        <v>125</v>
      </c>
      <c r="S146" s="148" t="s">
        <v>125</v>
      </c>
      <c r="T146" s="148" t="s">
        <v>125</v>
      </c>
      <c r="U146" s="148" t="s">
        <v>125</v>
      </c>
      <c r="V146" s="151" t="s">
        <v>125</v>
      </c>
    </row>
    <row r="147" spans="4:22" ht="15" customHeight="1" x14ac:dyDescent="0.2">
      <c r="D147" s="176" t="s">
        <v>776</v>
      </c>
      <c r="E147" s="160">
        <v>107.1</v>
      </c>
      <c r="F147" s="160">
        <v>108.6</v>
      </c>
      <c r="G147" s="160">
        <v>109.8</v>
      </c>
      <c r="H147" s="160">
        <v>107.3</v>
      </c>
      <c r="I147" s="160">
        <v>110.2</v>
      </c>
      <c r="J147" s="148" t="s">
        <v>125</v>
      </c>
      <c r="K147" s="148" t="s">
        <v>125</v>
      </c>
      <c r="L147" s="148" t="s">
        <v>125</v>
      </c>
      <c r="M147" s="148" t="s">
        <v>125</v>
      </c>
      <c r="N147" s="148" t="s">
        <v>125</v>
      </c>
      <c r="O147" s="148" t="s">
        <v>125</v>
      </c>
      <c r="P147" s="148" t="s">
        <v>125</v>
      </c>
      <c r="Q147" s="148" t="s">
        <v>125</v>
      </c>
      <c r="R147" s="148" t="s">
        <v>125</v>
      </c>
      <c r="S147" s="148" t="s">
        <v>125</v>
      </c>
      <c r="T147" s="148" t="s">
        <v>125</v>
      </c>
      <c r="U147" s="148" t="s">
        <v>125</v>
      </c>
      <c r="V147" s="151" t="s">
        <v>125</v>
      </c>
    </row>
    <row r="148" spans="4:22" ht="15" customHeight="1" x14ac:dyDescent="0.2">
      <c r="D148" s="168"/>
      <c r="E148" s="160"/>
      <c r="F148" s="160"/>
      <c r="G148" s="160"/>
      <c r="H148" s="160"/>
      <c r="I148" s="160"/>
      <c r="J148" s="160"/>
      <c r="K148" s="160"/>
      <c r="L148" s="160"/>
      <c r="M148" s="160"/>
      <c r="N148" s="160"/>
      <c r="O148" s="160"/>
      <c r="P148" s="160"/>
      <c r="Q148" s="160"/>
      <c r="R148" s="160"/>
      <c r="S148" s="160"/>
      <c r="T148" s="182"/>
      <c r="U148" s="182"/>
      <c r="V148" s="151"/>
    </row>
    <row r="149" spans="4:22" ht="15" customHeight="1" x14ac:dyDescent="0.2">
      <c r="D149" s="197" t="s">
        <v>832</v>
      </c>
      <c r="E149" s="162"/>
      <c r="F149" s="162"/>
      <c r="G149" s="162"/>
      <c r="H149" s="162"/>
      <c r="I149" s="162"/>
      <c r="J149" s="162"/>
      <c r="K149" s="162"/>
      <c r="L149" s="162"/>
      <c r="M149" s="162"/>
      <c r="N149" s="162"/>
      <c r="O149" s="162"/>
      <c r="P149" s="162"/>
      <c r="Q149" s="162"/>
      <c r="R149" s="162"/>
      <c r="S149" s="161"/>
      <c r="T149" s="198"/>
      <c r="U149" s="198"/>
      <c r="V149" s="151"/>
    </row>
    <row r="150" spans="4:22" ht="15" customHeight="1" x14ac:dyDescent="0.2">
      <c r="D150" s="176" t="s">
        <v>833</v>
      </c>
      <c r="E150" s="148"/>
      <c r="F150" s="148"/>
      <c r="G150" s="148"/>
      <c r="H150" s="148"/>
      <c r="I150" s="148"/>
      <c r="J150" s="148"/>
      <c r="K150" s="148"/>
      <c r="L150" s="148"/>
      <c r="M150" s="148"/>
      <c r="N150" s="148"/>
      <c r="O150" s="148"/>
      <c r="P150" s="148"/>
      <c r="Q150" s="148"/>
      <c r="R150" s="148"/>
      <c r="S150" s="161"/>
      <c r="T150" s="188"/>
      <c r="U150" s="188"/>
      <c r="V150" s="151"/>
    </row>
    <row r="151" spans="4:22" ht="15" customHeight="1" x14ac:dyDescent="0.2">
      <c r="D151" s="176" t="s">
        <v>30</v>
      </c>
      <c r="E151" s="148">
        <v>56.401000000000003</v>
      </c>
      <c r="F151" s="148">
        <v>57.418999999999997</v>
      </c>
      <c r="G151" s="148">
        <v>58.429000000000002</v>
      </c>
      <c r="H151" s="148">
        <v>58.061999999999998</v>
      </c>
      <c r="I151" s="148">
        <v>58.8</v>
      </c>
      <c r="J151" s="148">
        <v>60.3</v>
      </c>
      <c r="K151" s="148" t="s">
        <v>125</v>
      </c>
      <c r="L151" s="148" t="s">
        <v>125</v>
      </c>
      <c r="M151" s="148" t="s">
        <v>125</v>
      </c>
      <c r="N151" s="148">
        <v>61.408200000000001</v>
      </c>
      <c r="O151" s="148">
        <v>60.115000000000002</v>
      </c>
      <c r="P151" s="148">
        <v>63.040999999999997</v>
      </c>
      <c r="Q151" s="148">
        <v>61.5</v>
      </c>
      <c r="R151" s="148">
        <v>58.3</v>
      </c>
      <c r="S151" s="148">
        <v>54.2</v>
      </c>
      <c r="T151" s="148">
        <v>54.6</v>
      </c>
      <c r="U151" s="199">
        <v>56.1</v>
      </c>
      <c r="V151" s="151">
        <v>56.642169000000003</v>
      </c>
    </row>
    <row r="152" spans="4:22" ht="15" customHeight="1" x14ac:dyDescent="0.2">
      <c r="D152" s="176" t="s">
        <v>31</v>
      </c>
      <c r="E152" s="148">
        <v>6.8570000000000002</v>
      </c>
      <c r="F152" s="148">
        <v>7.03</v>
      </c>
      <c r="G152" s="148">
        <v>4.6150000000000002</v>
      </c>
      <c r="H152" s="148">
        <v>7.4710000000000001</v>
      </c>
      <c r="I152" s="148">
        <v>2.9950000000000001</v>
      </c>
      <c r="J152" s="148">
        <v>12.4</v>
      </c>
      <c r="K152" s="148" t="s">
        <v>125</v>
      </c>
      <c r="L152" s="148" t="s">
        <v>125</v>
      </c>
      <c r="M152" s="148" t="s">
        <v>125</v>
      </c>
      <c r="N152" s="148" t="s">
        <v>125</v>
      </c>
      <c r="O152" s="148" t="s">
        <v>125</v>
      </c>
      <c r="P152" s="148">
        <v>9.1</v>
      </c>
      <c r="Q152" s="148">
        <v>15.2</v>
      </c>
      <c r="R152" s="148">
        <v>12.4</v>
      </c>
      <c r="S152" s="148">
        <v>10.7</v>
      </c>
      <c r="T152" s="148">
        <v>12</v>
      </c>
      <c r="U152" s="199">
        <v>11.7</v>
      </c>
      <c r="V152" s="151">
        <v>12.1</v>
      </c>
    </row>
    <row r="153" spans="4:22" ht="15" customHeight="1" x14ac:dyDescent="0.2">
      <c r="D153" s="176" t="s">
        <v>33</v>
      </c>
      <c r="E153" s="148">
        <v>1.621</v>
      </c>
      <c r="F153" s="148">
        <v>1.5680000000000001</v>
      </c>
      <c r="G153" s="148">
        <v>0.94</v>
      </c>
      <c r="H153" s="148">
        <v>1.446</v>
      </c>
      <c r="I153" s="148">
        <v>0</v>
      </c>
      <c r="J153" s="148">
        <v>1.1000000000000001</v>
      </c>
      <c r="K153" s="148" t="s">
        <v>125</v>
      </c>
      <c r="L153" s="148" t="s">
        <v>125</v>
      </c>
      <c r="M153" s="148" t="s">
        <v>125</v>
      </c>
      <c r="N153" s="148" t="s">
        <v>125</v>
      </c>
      <c r="O153" s="148" t="s">
        <v>125</v>
      </c>
      <c r="P153" s="148">
        <v>5.3999999999999999E-2</v>
      </c>
      <c r="Q153" s="148">
        <v>0.13500000000000001</v>
      </c>
      <c r="R153" s="148">
        <v>9.2999999999999999E-2</v>
      </c>
      <c r="S153" s="148">
        <v>0.11600000000000001</v>
      </c>
      <c r="T153" s="148">
        <v>8.1000000000000003E-2</v>
      </c>
      <c r="U153" s="148">
        <v>8.3000000000000004E-2</v>
      </c>
      <c r="V153" s="151" t="s">
        <v>182</v>
      </c>
    </row>
    <row r="154" spans="4:22" ht="15" customHeight="1" x14ac:dyDescent="0.2">
      <c r="D154" s="176" t="s">
        <v>35</v>
      </c>
      <c r="E154" s="148">
        <v>51.287999999999997</v>
      </c>
      <c r="F154" s="148">
        <v>50.63</v>
      </c>
      <c r="G154" s="148">
        <v>56.356999999999999</v>
      </c>
      <c r="H154" s="148">
        <v>51.598999999999997</v>
      </c>
      <c r="I154" s="148">
        <v>55.796999999999997</v>
      </c>
      <c r="J154" s="148">
        <v>49.8</v>
      </c>
      <c r="K154" s="148" t="s">
        <v>125</v>
      </c>
      <c r="L154" s="148" t="s">
        <v>125</v>
      </c>
      <c r="M154" s="148" t="s">
        <v>125</v>
      </c>
      <c r="N154" s="148" t="s">
        <v>125</v>
      </c>
      <c r="O154" s="148" t="s">
        <v>125</v>
      </c>
      <c r="P154" s="148">
        <v>53.4</v>
      </c>
      <c r="Q154" s="148">
        <v>45.5</v>
      </c>
      <c r="R154" s="148">
        <v>46.3</v>
      </c>
      <c r="S154" s="148">
        <v>45.4</v>
      </c>
      <c r="T154" s="148">
        <v>41.57</v>
      </c>
      <c r="U154" s="199">
        <v>43.7</v>
      </c>
      <c r="V154" s="151">
        <v>44.2</v>
      </c>
    </row>
    <row r="155" spans="4:22" ht="15" customHeight="1" x14ac:dyDescent="0.2">
      <c r="D155" s="168"/>
      <c r="E155" s="162"/>
      <c r="F155" s="162"/>
      <c r="G155" s="162"/>
      <c r="H155" s="162"/>
      <c r="I155" s="162"/>
      <c r="J155" s="162"/>
      <c r="K155" s="162"/>
      <c r="L155" s="162"/>
      <c r="M155" s="162"/>
      <c r="N155" s="162"/>
      <c r="O155" s="162"/>
      <c r="P155" s="162"/>
      <c r="Q155" s="162"/>
      <c r="R155" s="162"/>
      <c r="S155" s="162"/>
      <c r="T155" s="182"/>
      <c r="U155" s="182"/>
    </row>
    <row r="156" spans="4:22" ht="15" customHeight="1" x14ac:dyDescent="0.2">
      <c r="D156" s="176" t="s">
        <v>777</v>
      </c>
      <c r="E156" s="148"/>
      <c r="F156" s="148"/>
      <c r="G156" s="148"/>
      <c r="H156" s="148"/>
      <c r="I156" s="148"/>
      <c r="J156" s="148"/>
      <c r="K156" s="148"/>
      <c r="L156" s="148"/>
      <c r="M156" s="148"/>
      <c r="N156" s="148"/>
      <c r="O156" s="148"/>
      <c r="P156" s="148"/>
      <c r="Q156" s="148"/>
      <c r="R156" s="148"/>
      <c r="S156" s="148"/>
      <c r="T156" s="188"/>
      <c r="U156" s="188"/>
    </row>
    <row r="157" spans="4:22" s="79" customFormat="1" ht="15" customHeight="1" x14ac:dyDescent="0.2">
      <c r="D157" s="176" t="s">
        <v>30</v>
      </c>
      <c r="E157" s="149">
        <v>46864</v>
      </c>
      <c r="F157" s="149">
        <v>47961</v>
      </c>
      <c r="G157" s="149">
        <v>49398</v>
      </c>
      <c r="H157" s="149">
        <v>49400</v>
      </c>
      <c r="I157" s="149">
        <v>51030</v>
      </c>
      <c r="J157" s="149">
        <v>47706</v>
      </c>
      <c r="K157" s="149">
        <v>49374.1</v>
      </c>
      <c r="L157" s="149">
        <v>49011</v>
      </c>
      <c r="M157" s="149">
        <v>50219</v>
      </c>
      <c r="N157" s="149">
        <v>50103.6</v>
      </c>
      <c r="O157" s="149">
        <v>51976.3</v>
      </c>
      <c r="P157" s="149">
        <v>52806</v>
      </c>
      <c r="Q157" s="149">
        <v>53000</v>
      </c>
      <c r="R157" s="149">
        <v>54618.6</v>
      </c>
      <c r="S157" s="149">
        <v>55766</v>
      </c>
      <c r="T157" s="149">
        <v>57658.1</v>
      </c>
      <c r="U157" s="180">
        <v>59100.54</v>
      </c>
      <c r="V157" s="146">
        <v>60820.07</v>
      </c>
    </row>
    <row r="158" spans="4:22" ht="15" customHeight="1" x14ac:dyDescent="0.2">
      <c r="D158" s="176" t="s">
        <v>31</v>
      </c>
      <c r="E158" s="149">
        <v>12745</v>
      </c>
      <c r="F158" s="149">
        <v>12959</v>
      </c>
      <c r="G158" s="149">
        <v>11527</v>
      </c>
      <c r="H158" s="149">
        <v>11465</v>
      </c>
      <c r="I158" s="149">
        <v>11843</v>
      </c>
      <c r="J158" s="149" t="s">
        <v>125</v>
      </c>
      <c r="K158" s="149" t="s">
        <v>125</v>
      </c>
      <c r="L158" s="149" t="s">
        <v>125</v>
      </c>
      <c r="M158" s="149" t="s">
        <v>125</v>
      </c>
      <c r="N158" s="149" t="s">
        <v>125</v>
      </c>
      <c r="O158" s="149" t="s">
        <v>125</v>
      </c>
      <c r="P158" s="149">
        <v>8816</v>
      </c>
      <c r="Q158" s="149">
        <v>8600</v>
      </c>
      <c r="R158" s="149">
        <v>8106.9</v>
      </c>
      <c r="S158" s="149">
        <v>7215.24</v>
      </c>
      <c r="T158" s="149">
        <v>6809.5</v>
      </c>
      <c r="U158" s="174">
        <v>6773.7</v>
      </c>
      <c r="V158" s="147">
        <v>7584.7</v>
      </c>
    </row>
    <row r="159" spans="4:22" ht="15" customHeight="1" x14ac:dyDescent="0.2">
      <c r="D159" s="176" t="s">
        <v>33</v>
      </c>
      <c r="E159" s="149">
        <v>14026</v>
      </c>
      <c r="F159" s="149">
        <v>13453</v>
      </c>
      <c r="G159" s="149">
        <v>11444</v>
      </c>
      <c r="H159" s="149">
        <v>11548</v>
      </c>
      <c r="I159" s="149">
        <v>11929</v>
      </c>
      <c r="J159" s="149" t="s">
        <v>125</v>
      </c>
      <c r="K159" s="149" t="s">
        <v>125</v>
      </c>
      <c r="L159" s="149" t="s">
        <v>125</v>
      </c>
      <c r="M159" s="149" t="s">
        <v>125</v>
      </c>
      <c r="N159" s="149" t="s">
        <v>125</v>
      </c>
      <c r="O159" s="149" t="s">
        <v>125</v>
      </c>
      <c r="P159" s="149">
        <v>8082</v>
      </c>
      <c r="Q159" s="149">
        <v>7930</v>
      </c>
      <c r="R159" s="149">
        <v>7225</v>
      </c>
      <c r="S159" s="149">
        <v>6435.7</v>
      </c>
      <c r="T159" s="149">
        <v>5520</v>
      </c>
      <c r="U159" s="174">
        <v>5278.37</v>
      </c>
      <c r="V159" s="147">
        <v>6945.4</v>
      </c>
    </row>
    <row r="160" spans="4:22" ht="15" customHeight="1" x14ac:dyDescent="0.2">
      <c r="D160" s="176" t="s">
        <v>35</v>
      </c>
      <c r="E160" s="149">
        <v>48145</v>
      </c>
      <c r="F160" s="149">
        <v>48455</v>
      </c>
      <c r="G160" s="149">
        <v>49315</v>
      </c>
      <c r="H160" s="149">
        <v>49317</v>
      </c>
      <c r="I160" s="149">
        <v>50944</v>
      </c>
      <c r="J160" s="149" t="s">
        <v>125</v>
      </c>
      <c r="K160" s="149" t="s">
        <v>125</v>
      </c>
      <c r="L160" s="149" t="s">
        <v>125</v>
      </c>
      <c r="M160" s="149" t="s">
        <v>125</v>
      </c>
      <c r="N160" s="149" t="s">
        <v>125</v>
      </c>
      <c r="O160" s="149" t="s">
        <v>125</v>
      </c>
      <c r="P160" s="149">
        <v>52072</v>
      </c>
      <c r="Q160" s="149">
        <v>52330</v>
      </c>
      <c r="R160" s="149">
        <v>53736.7</v>
      </c>
      <c r="S160" s="149">
        <v>54986.5</v>
      </c>
      <c r="T160" s="149">
        <v>56368.6</v>
      </c>
      <c r="U160" s="170">
        <v>57605.21</v>
      </c>
      <c r="V160" s="147">
        <v>60180.770000000004</v>
      </c>
    </row>
    <row r="161" spans="4:22" ht="15" customHeight="1" x14ac:dyDescent="0.2">
      <c r="D161" s="168"/>
      <c r="E161" s="162"/>
      <c r="F161" s="162"/>
      <c r="G161" s="162"/>
      <c r="H161" s="162"/>
      <c r="I161" s="162"/>
      <c r="J161" s="162"/>
      <c r="K161" s="162"/>
      <c r="L161" s="162"/>
      <c r="M161" s="162"/>
      <c r="N161" s="162"/>
      <c r="O161" s="162"/>
      <c r="P161" s="162"/>
      <c r="Q161" s="162"/>
      <c r="R161" s="162"/>
      <c r="S161" s="162"/>
      <c r="T161" s="182"/>
      <c r="U161" s="182"/>
    </row>
    <row r="162" spans="4:22" ht="15" customHeight="1" x14ac:dyDescent="0.2">
      <c r="D162" s="176" t="s">
        <v>834</v>
      </c>
      <c r="E162" s="148"/>
      <c r="F162" s="148"/>
      <c r="G162" s="148"/>
      <c r="H162" s="148"/>
      <c r="I162" s="148"/>
      <c r="J162" s="148"/>
      <c r="K162" s="148"/>
      <c r="L162" s="148"/>
      <c r="M162" s="148"/>
      <c r="N162" s="148"/>
      <c r="O162" s="148"/>
      <c r="P162" s="148"/>
      <c r="Q162" s="148"/>
      <c r="R162" s="148"/>
      <c r="S162" s="148"/>
      <c r="T162" s="188"/>
      <c r="U162" s="188"/>
    </row>
    <row r="163" spans="4:22" ht="15" customHeight="1" x14ac:dyDescent="0.2">
      <c r="D163" s="176" t="s">
        <v>37</v>
      </c>
      <c r="E163" s="162">
        <v>104.36</v>
      </c>
      <c r="F163" s="162">
        <v>164.16</v>
      </c>
      <c r="G163" s="162">
        <v>224.1</v>
      </c>
      <c r="H163" s="162">
        <v>261.42</v>
      </c>
      <c r="I163" s="162">
        <v>331.13</v>
      </c>
      <c r="J163" s="148" t="s">
        <v>125</v>
      </c>
      <c r="K163" s="148" t="s">
        <v>125</v>
      </c>
      <c r="L163" s="148" t="s">
        <v>125</v>
      </c>
      <c r="M163" s="148" t="s">
        <v>125</v>
      </c>
      <c r="N163" s="148" t="s">
        <v>125</v>
      </c>
      <c r="O163" s="148" t="s">
        <v>125</v>
      </c>
      <c r="P163" s="148" t="s">
        <v>125</v>
      </c>
      <c r="Q163" s="148" t="s">
        <v>125</v>
      </c>
      <c r="R163" s="148" t="s">
        <v>125</v>
      </c>
      <c r="S163" s="148" t="s">
        <v>125</v>
      </c>
      <c r="T163" s="148" t="s">
        <v>125</v>
      </c>
      <c r="U163" s="148" t="s">
        <v>125</v>
      </c>
      <c r="V163" s="151" t="s">
        <v>125</v>
      </c>
    </row>
    <row r="164" spans="4:22" ht="15" customHeight="1" x14ac:dyDescent="0.2">
      <c r="D164" s="168"/>
      <c r="E164" s="162"/>
      <c r="F164" s="162"/>
      <c r="G164" s="162"/>
      <c r="H164" s="162"/>
      <c r="I164" s="162"/>
      <c r="J164" s="162"/>
      <c r="K164" s="162"/>
      <c r="L164" s="162"/>
      <c r="M164" s="162"/>
      <c r="N164" s="162"/>
      <c r="O164" s="162"/>
      <c r="P164" s="162"/>
      <c r="Q164" s="162"/>
      <c r="R164" s="162"/>
      <c r="S164" s="161"/>
      <c r="T164" s="182"/>
      <c r="U164" s="182"/>
    </row>
    <row r="165" spans="4:22" ht="15" customHeight="1" x14ac:dyDescent="0.2">
      <c r="D165" s="197" t="s">
        <v>835</v>
      </c>
      <c r="E165" s="162"/>
      <c r="F165" s="162"/>
      <c r="G165" s="162"/>
      <c r="H165" s="162"/>
      <c r="I165" s="162"/>
      <c r="J165" s="162"/>
      <c r="K165" s="162"/>
      <c r="L165" s="162"/>
      <c r="M165" s="162"/>
      <c r="N165" s="162"/>
      <c r="O165" s="162"/>
      <c r="P165" s="162"/>
      <c r="Q165" s="162"/>
      <c r="R165" s="162"/>
      <c r="S165" s="161"/>
      <c r="T165" s="198"/>
      <c r="U165" s="198"/>
    </row>
    <row r="166" spans="4:22" s="79" customFormat="1" ht="15" customHeight="1" x14ac:dyDescent="0.2">
      <c r="D166" s="145" t="s">
        <v>836</v>
      </c>
      <c r="E166" s="160">
        <v>124.9</v>
      </c>
      <c r="F166" s="160">
        <v>127.4</v>
      </c>
      <c r="G166" s="160">
        <v>127.6</v>
      </c>
      <c r="H166" s="160">
        <v>110.3</v>
      </c>
      <c r="I166" s="160">
        <v>101.6</v>
      </c>
      <c r="J166" s="160">
        <v>106.4</v>
      </c>
      <c r="K166" s="160">
        <v>108.7</v>
      </c>
      <c r="L166" s="160">
        <v>106.1</v>
      </c>
      <c r="M166" s="160">
        <v>107.2</v>
      </c>
      <c r="N166" s="127">
        <v>107.8</v>
      </c>
      <c r="O166" s="160">
        <v>107.6</v>
      </c>
      <c r="P166" s="160">
        <v>107.3</v>
      </c>
      <c r="Q166" s="160">
        <v>107.2</v>
      </c>
      <c r="R166" s="160">
        <v>107</v>
      </c>
      <c r="S166" s="160">
        <v>106.4</v>
      </c>
      <c r="T166" s="160">
        <v>105.5</v>
      </c>
      <c r="U166" s="160">
        <v>105.6</v>
      </c>
      <c r="V166" s="141">
        <v>109.5</v>
      </c>
    </row>
    <row r="167" spans="4:22" s="79" customFormat="1" ht="15" customHeight="1" x14ac:dyDescent="0.2">
      <c r="D167" s="200" t="s">
        <v>794</v>
      </c>
      <c r="E167" s="160">
        <v>130</v>
      </c>
      <c r="F167" s="160">
        <v>128.6</v>
      </c>
      <c r="G167" s="160">
        <v>128.6</v>
      </c>
      <c r="H167" s="160">
        <v>105.2</v>
      </c>
      <c r="I167" s="160">
        <v>94.8</v>
      </c>
      <c r="J167" s="160">
        <v>104.3</v>
      </c>
      <c r="K167" s="160">
        <v>107.8</v>
      </c>
      <c r="L167" s="160">
        <v>101.6</v>
      </c>
      <c r="M167" s="160">
        <v>103.2</v>
      </c>
      <c r="N167" s="160">
        <v>104.6</v>
      </c>
      <c r="O167" s="160">
        <v>104.9</v>
      </c>
      <c r="P167" s="160">
        <v>103.6</v>
      </c>
      <c r="Q167" s="160">
        <v>105.2</v>
      </c>
      <c r="R167" s="160">
        <v>104.8</v>
      </c>
      <c r="S167" s="160">
        <v>103.7</v>
      </c>
      <c r="T167" s="160">
        <v>102.7</v>
      </c>
      <c r="U167" s="160">
        <v>99.3</v>
      </c>
      <c r="V167" s="141">
        <v>107.7</v>
      </c>
    </row>
    <row r="168" spans="4:22" s="79" customFormat="1" ht="15" customHeight="1" x14ac:dyDescent="0.2">
      <c r="D168" s="144" t="s">
        <v>795</v>
      </c>
      <c r="E168" s="160">
        <v>118.5</v>
      </c>
      <c r="F168" s="160">
        <v>115.8</v>
      </c>
      <c r="G168" s="160">
        <v>114.7</v>
      </c>
      <c r="H168" s="160">
        <v>109.1</v>
      </c>
      <c r="I168" s="160">
        <v>104.3</v>
      </c>
      <c r="J168" s="160">
        <v>101.4</v>
      </c>
      <c r="K168" s="160">
        <v>100.4</v>
      </c>
      <c r="L168" s="160">
        <v>113.4</v>
      </c>
      <c r="M168" s="160">
        <v>106.9</v>
      </c>
      <c r="N168" s="160">
        <v>100.9</v>
      </c>
      <c r="O168" s="160">
        <v>101.7</v>
      </c>
      <c r="P168" s="160">
        <v>100.8</v>
      </c>
      <c r="Q168" s="160">
        <v>101.9</v>
      </c>
      <c r="R168" s="160">
        <v>105.2</v>
      </c>
      <c r="S168" s="160">
        <v>107.2</v>
      </c>
      <c r="T168" s="160">
        <v>104.7</v>
      </c>
      <c r="U168" s="160">
        <v>108.3</v>
      </c>
      <c r="V168" s="141">
        <v>111.5</v>
      </c>
    </row>
    <row r="169" spans="4:22" s="79" customFormat="1" ht="15" customHeight="1" x14ac:dyDescent="0.2">
      <c r="D169" s="144" t="s">
        <v>695</v>
      </c>
      <c r="E169" s="160">
        <v>127.46666666666668</v>
      </c>
      <c r="F169" s="160">
        <v>119.76666666666667</v>
      </c>
      <c r="G169" s="160">
        <v>118.39999999999999</v>
      </c>
      <c r="H169" s="160">
        <v>116.19999999999999</v>
      </c>
      <c r="I169" s="160">
        <v>105.26666666666667</v>
      </c>
      <c r="J169" s="160">
        <v>102.96666666666665</v>
      </c>
      <c r="K169" s="160">
        <v>101.53333333333335</v>
      </c>
      <c r="L169" s="160">
        <v>101.5</v>
      </c>
      <c r="M169" s="160">
        <v>101.30000000000001</v>
      </c>
      <c r="N169" s="160">
        <v>101.93333333333332</v>
      </c>
      <c r="O169" s="160">
        <v>102.96666666666665</v>
      </c>
      <c r="P169" s="160">
        <v>101.13333333333333</v>
      </c>
      <c r="Q169" s="160">
        <v>102.86666666666667</v>
      </c>
      <c r="R169" s="160">
        <v>105.3</v>
      </c>
      <c r="S169" s="160">
        <v>107.33333333333333</v>
      </c>
      <c r="T169" s="160">
        <v>108.13333333333333</v>
      </c>
      <c r="U169" s="160">
        <v>110.63333333333333</v>
      </c>
      <c r="V169" s="141">
        <v>111.56666666666666</v>
      </c>
    </row>
    <row r="170" spans="4:22" s="79" customFormat="1" ht="15" customHeight="1" x14ac:dyDescent="0.2">
      <c r="D170" s="144" t="s">
        <v>837</v>
      </c>
      <c r="E170" s="160">
        <v>156.9</v>
      </c>
      <c r="F170" s="160">
        <v>140.20000000000002</v>
      </c>
      <c r="G170" s="160">
        <v>143.56666666666663</v>
      </c>
      <c r="H170" s="160">
        <v>131.6</v>
      </c>
      <c r="I170" s="160">
        <v>126.46666666666665</v>
      </c>
      <c r="J170" s="160">
        <v>118.76666666666665</v>
      </c>
      <c r="K170" s="160">
        <v>122.56666666666666</v>
      </c>
      <c r="L170" s="160">
        <v>125.93333333333334</v>
      </c>
      <c r="M170" s="160">
        <v>123.86666666666667</v>
      </c>
      <c r="N170" s="160">
        <v>118.26666666666667</v>
      </c>
      <c r="O170" s="160">
        <v>113.7</v>
      </c>
      <c r="P170" s="160">
        <v>120.33333333333333</v>
      </c>
      <c r="Q170" s="160">
        <v>112.23333333333333</v>
      </c>
      <c r="R170" s="160">
        <v>111.76666666666667</v>
      </c>
      <c r="S170" s="160">
        <v>116.2</v>
      </c>
      <c r="T170" s="160">
        <v>107.8</v>
      </c>
      <c r="U170" s="160">
        <v>110.2</v>
      </c>
      <c r="V170" s="141">
        <v>112.39999999999999</v>
      </c>
    </row>
    <row r="171" spans="4:22" s="79" customFormat="1" ht="30.75" customHeight="1" x14ac:dyDescent="0.2">
      <c r="D171" s="201" t="s">
        <v>838</v>
      </c>
      <c r="E171" s="160">
        <v>131.69999999999999</v>
      </c>
      <c r="F171" s="160">
        <v>119.75</v>
      </c>
      <c r="G171" s="160">
        <v>121.35</v>
      </c>
      <c r="H171" s="160">
        <v>113.75</v>
      </c>
      <c r="I171" s="160">
        <v>102.5</v>
      </c>
      <c r="J171" s="160">
        <v>101.4</v>
      </c>
      <c r="K171" s="160">
        <v>101.35</v>
      </c>
      <c r="L171" s="160">
        <v>101.2</v>
      </c>
      <c r="M171" s="160">
        <v>104.4</v>
      </c>
      <c r="N171" s="160">
        <v>101.6</v>
      </c>
      <c r="O171" s="160">
        <v>103.55</v>
      </c>
      <c r="P171" s="160">
        <v>101.1</v>
      </c>
      <c r="Q171" s="160">
        <v>103</v>
      </c>
      <c r="R171" s="160">
        <v>103.8</v>
      </c>
      <c r="S171" s="160">
        <v>104.8</v>
      </c>
      <c r="T171" s="160">
        <v>108</v>
      </c>
      <c r="U171" s="160">
        <v>112.30000000000001</v>
      </c>
      <c r="V171" s="141">
        <v>110.45</v>
      </c>
    </row>
    <row r="172" spans="4:22" s="79" customFormat="1" ht="15" customHeight="1" x14ac:dyDescent="0.2">
      <c r="D172" s="200" t="s">
        <v>457</v>
      </c>
      <c r="E172" s="160">
        <v>135.15</v>
      </c>
      <c r="F172" s="160">
        <v>120.35</v>
      </c>
      <c r="G172" s="160">
        <v>124.5</v>
      </c>
      <c r="H172" s="160">
        <v>116.05000000000001</v>
      </c>
      <c r="I172" s="160">
        <v>105.5</v>
      </c>
      <c r="J172" s="160">
        <v>105.1</v>
      </c>
      <c r="K172" s="160">
        <v>106.45</v>
      </c>
      <c r="L172" s="160">
        <v>105.85</v>
      </c>
      <c r="M172" s="160">
        <v>107.65</v>
      </c>
      <c r="N172" s="160">
        <v>106</v>
      </c>
      <c r="O172" s="160">
        <v>108.6</v>
      </c>
      <c r="P172" s="160">
        <v>102.85</v>
      </c>
      <c r="Q172" s="160">
        <v>102.85</v>
      </c>
      <c r="R172" s="160">
        <v>103.7</v>
      </c>
      <c r="S172" s="160">
        <v>108.05</v>
      </c>
      <c r="T172" s="160">
        <v>107.65</v>
      </c>
      <c r="U172" s="160">
        <v>110.80000000000001</v>
      </c>
      <c r="V172" s="141">
        <v>108.80000000000001</v>
      </c>
    </row>
    <row r="173" spans="4:22" s="79" customFormat="1" ht="15" customHeight="1" x14ac:dyDescent="0.2">
      <c r="D173" s="200" t="s">
        <v>699</v>
      </c>
      <c r="E173" s="160">
        <v>169.35000000000002</v>
      </c>
      <c r="F173" s="160">
        <v>140.30000000000001</v>
      </c>
      <c r="G173" s="160">
        <v>128.9</v>
      </c>
      <c r="H173" s="160">
        <v>114.95</v>
      </c>
      <c r="I173" s="160">
        <v>116.75</v>
      </c>
      <c r="J173" s="160">
        <v>109</v>
      </c>
      <c r="K173" s="160">
        <v>112.05</v>
      </c>
      <c r="L173" s="160">
        <v>114.5</v>
      </c>
      <c r="M173" s="160">
        <v>110.55</v>
      </c>
      <c r="N173" s="160">
        <v>108.2</v>
      </c>
      <c r="O173" s="160">
        <v>110.05</v>
      </c>
      <c r="P173" s="160">
        <v>114.65</v>
      </c>
      <c r="Q173" s="160">
        <v>113.15</v>
      </c>
      <c r="R173" s="160">
        <v>113.4</v>
      </c>
      <c r="S173" s="160">
        <v>108.69999999999999</v>
      </c>
      <c r="T173" s="160">
        <v>105.25</v>
      </c>
      <c r="U173" s="160">
        <v>113.5</v>
      </c>
      <c r="V173" s="141">
        <v>114.55</v>
      </c>
    </row>
    <row r="174" spans="4:22" s="79" customFormat="1" ht="15" customHeight="1" x14ac:dyDescent="0.2">
      <c r="D174" s="200" t="s">
        <v>701</v>
      </c>
      <c r="E174" s="160">
        <v>133.9</v>
      </c>
      <c r="F174" s="160">
        <v>142.19999999999999</v>
      </c>
      <c r="G174" s="160">
        <v>132.11000000000001</v>
      </c>
      <c r="H174" s="160">
        <v>135.69999999999999</v>
      </c>
      <c r="I174" s="160">
        <v>116.7</v>
      </c>
      <c r="J174" s="160">
        <v>103.8</v>
      </c>
      <c r="K174" s="160">
        <v>105.8</v>
      </c>
      <c r="L174" s="160">
        <v>102.5</v>
      </c>
      <c r="M174" s="160">
        <v>104.6</v>
      </c>
      <c r="N174" s="160">
        <v>110.9</v>
      </c>
      <c r="O174" s="160">
        <v>112.8</v>
      </c>
      <c r="P174" s="160">
        <v>107.9</v>
      </c>
      <c r="Q174" s="160">
        <v>117.8</v>
      </c>
      <c r="R174" s="160">
        <v>112.8</v>
      </c>
      <c r="S174" s="160">
        <v>114.8</v>
      </c>
      <c r="T174" s="160">
        <v>112.4</v>
      </c>
      <c r="U174" s="160">
        <v>114.7</v>
      </c>
      <c r="V174" s="141">
        <v>124</v>
      </c>
    </row>
    <row r="175" spans="4:22" s="79" customFormat="1" ht="15" customHeight="1" x14ac:dyDescent="0.2">
      <c r="D175" s="200" t="s">
        <v>839</v>
      </c>
      <c r="E175" s="160">
        <v>126.1</v>
      </c>
      <c r="F175" s="160">
        <v>122.6</v>
      </c>
      <c r="G175" s="160">
        <v>129.4</v>
      </c>
      <c r="H175" s="160">
        <v>122.9</v>
      </c>
      <c r="I175" s="160">
        <v>109</v>
      </c>
      <c r="J175" s="160">
        <v>108.6</v>
      </c>
      <c r="K175" s="160">
        <v>106</v>
      </c>
      <c r="L175" s="160">
        <v>114.3</v>
      </c>
      <c r="M175" s="160">
        <v>117.1</v>
      </c>
      <c r="N175" s="160">
        <v>124.1</v>
      </c>
      <c r="O175" s="160">
        <v>115.5</v>
      </c>
      <c r="P175" s="160">
        <v>106.6</v>
      </c>
      <c r="Q175" s="160">
        <v>103.4</v>
      </c>
      <c r="R175" s="160">
        <v>105.6</v>
      </c>
      <c r="S175" s="160">
        <v>107.9</v>
      </c>
      <c r="T175" s="160">
        <v>108.1</v>
      </c>
      <c r="U175" s="160">
        <v>112.8</v>
      </c>
      <c r="V175" s="141">
        <v>110.9</v>
      </c>
    </row>
    <row r="176" spans="4:22" s="79" customFormat="1" ht="15" customHeight="1" x14ac:dyDescent="0.2">
      <c r="D176" s="200" t="s">
        <v>459</v>
      </c>
      <c r="E176" s="160">
        <v>131.44999999999999</v>
      </c>
      <c r="F176" s="160">
        <v>138.15</v>
      </c>
      <c r="G176" s="160">
        <v>152.35000000000002</v>
      </c>
      <c r="H176" s="160">
        <v>128.30000000000001</v>
      </c>
      <c r="I176" s="160">
        <v>111.2</v>
      </c>
      <c r="J176" s="160">
        <v>121.45</v>
      </c>
      <c r="K176" s="160">
        <v>122.05</v>
      </c>
      <c r="L176" s="160">
        <v>125.25</v>
      </c>
      <c r="M176" s="160">
        <v>167.75</v>
      </c>
      <c r="N176" s="160">
        <v>151.4</v>
      </c>
      <c r="O176" s="160">
        <v>143.30000000000001</v>
      </c>
      <c r="P176" s="160">
        <v>128.65</v>
      </c>
      <c r="Q176" s="160">
        <v>126.5</v>
      </c>
      <c r="R176" s="160">
        <v>119.6</v>
      </c>
      <c r="S176" s="160">
        <v>104</v>
      </c>
      <c r="T176" s="160">
        <v>112.85</v>
      </c>
      <c r="U176" s="160">
        <v>112.6</v>
      </c>
      <c r="V176" s="141">
        <v>108.05</v>
      </c>
    </row>
    <row r="177" spans="4:22" s="79" customFormat="1" ht="15" customHeight="1" x14ac:dyDescent="0.2">
      <c r="D177" s="200" t="s">
        <v>705</v>
      </c>
      <c r="E177" s="160">
        <v>132.55000000000001</v>
      </c>
      <c r="F177" s="160">
        <v>131.94999999999999</v>
      </c>
      <c r="G177" s="160">
        <v>132.85000000000002</v>
      </c>
      <c r="H177" s="160">
        <v>120.05</v>
      </c>
      <c r="I177" s="160">
        <v>109</v>
      </c>
      <c r="J177" s="160">
        <v>106.55</v>
      </c>
      <c r="K177" s="160">
        <v>103.9</v>
      </c>
      <c r="L177" s="160">
        <v>105.5</v>
      </c>
      <c r="M177" s="160">
        <v>112.80000000000001</v>
      </c>
      <c r="N177" s="160">
        <v>118</v>
      </c>
      <c r="O177" s="160">
        <v>113.2</v>
      </c>
      <c r="P177" s="160">
        <v>107.75</v>
      </c>
      <c r="Q177" s="160">
        <v>106.65</v>
      </c>
      <c r="R177" s="160">
        <v>107.75</v>
      </c>
      <c r="S177" s="160">
        <v>106.2</v>
      </c>
      <c r="T177" s="160">
        <v>104.2</v>
      </c>
      <c r="U177" s="160">
        <v>108.7</v>
      </c>
      <c r="V177" s="141">
        <v>105.25</v>
      </c>
    </row>
    <row r="178" spans="4:22" s="79" customFormat="1" ht="15" customHeight="1" x14ac:dyDescent="0.2">
      <c r="D178" s="200" t="s">
        <v>707</v>
      </c>
      <c r="E178" s="160" t="s">
        <v>182</v>
      </c>
      <c r="F178" s="160" t="s">
        <v>182</v>
      </c>
      <c r="G178" s="160" t="s">
        <v>182</v>
      </c>
      <c r="H178" s="160" t="s">
        <v>182</v>
      </c>
      <c r="I178" s="160" t="s">
        <v>182</v>
      </c>
      <c r="J178" s="160" t="s">
        <v>182</v>
      </c>
      <c r="K178" s="160" t="s">
        <v>182</v>
      </c>
      <c r="L178" s="160" t="s">
        <v>182</v>
      </c>
      <c r="M178" s="160" t="s">
        <v>182</v>
      </c>
      <c r="N178" s="160" t="s">
        <v>182</v>
      </c>
      <c r="O178" s="160" t="s">
        <v>182</v>
      </c>
      <c r="P178" s="160" t="s">
        <v>182</v>
      </c>
      <c r="Q178" s="160" t="s">
        <v>182</v>
      </c>
      <c r="R178" s="160" t="s">
        <v>182</v>
      </c>
      <c r="S178" s="160" t="s">
        <v>182</v>
      </c>
      <c r="T178" s="160" t="s">
        <v>182</v>
      </c>
      <c r="U178" s="160" t="s">
        <v>182</v>
      </c>
      <c r="V178" s="160" t="s">
        <v>182</v>
      </c>
    </row>
    <row r="179" spans="4:22" s="79" customFormat="1" ht="15" customHeight="1" x14ac:dyDescent="0.2">
      <c r="D179" s="167" t="s">
        <v>840</v>
      </c>
      <c r="E179" s="202">
        <v>118.9</v>
      </c>
      <c r="F179" s="202">
        <v>127.9</v>
      </c>
      <c r="G179" s="202">
        <v>128</v>
      </c>
      <c r="H179" s="202">
        <v>105.4</v>
      </c>
      <c r="I179" s="202">
        <v>95.3</v>
      </c>
      <c r="J179" s="202">
        <v>104.2</v>
      </c>
      <c r="K179" s="202">
        <v>107.4</v>
      </c>
      <c r="L179" s="202">
        <v>102</v>
      </c>
      <c r="M179" s="202">
        <v>103.3</v>
      </c>
      <c r="N179" s="202">
        <v>104.4</v>
      </c>
      <c r="O179" s="202">
        <v>104.8</v>
      </c>
      <c r="P179" s="202">
        <v>103.5</v>
      </c>
      <c r="Q179" s="202">
        <v>105.1</v>
      </c>
      <c r="R179" s="202">
        <v>104.9</v>
      </c>
      <c r="S179" s="202">
        <v>103.9</v>
      </c>
      <c r="T179" s="202">
        <v>102.8</v>
      </c>
      <c r="U179" s="202">
        <v>99.6</v>
      </c>
      <c r="V179" s="202">
        <v>107.8</v>
      </c>
    </row>
    <row r="180" spans="4:22" s="79" customFormat="1" ht="15" customHeight="1" x14ac:dyDescent="0.2">
      <c r="D180" s="176" t="s">
        <v>189</v>
      </c>
      <c r="E180" s="202">
        <v>136.6</v>
      </c>
      <c r="F180" s="202">
        <v>121.1</v>
      </c>
      <c r="G180" s="202">
        <v>119.3</v>
      </c>
      <c r="H180" s="202">
        <v>113.9</v>
      </c>
      <c r="I180" s="202">
        <v>106.3</v>
      </c>
      <c r="J180" s="202">
        <v>104.9</v>
      </c>
      <c r="K180" s="202">
        <v>108</v>
      </c>
      <c r="L180" s="202">
        <v>108.5</v>
      </c>
      <c r="M180" s="202">
        <v>108.7</v>
      </c>
      <c r="N180" s="202">
        <v>105</v>
      </c>
      <c r="O180" s="202">
        <v>105.3</v>
      </c>
      <c r="P180" s="202">
        <v>108.3</v>
      </c>
      <c r="Q180" s="202">
        <v>104.9</v>
      </c>
      <c r="R180" s="202">
        <v>105.5</v>
      </c>
      <c r="S180" s="202">
        <v>107.6</v>
      </c>
      <c r="T180" s="202">
        <v>106.3</v>
      </c>
      <c r="U180" s="202">
        <v>110.2</v>
      </c>
      <c r="V180" s="202">
        <v>111.7</v>
      </c>
    </row>
    <row r="181" spans="4:22" s="79" customFormat="1" ht="15" customHeight="1" x14ac:dyDescent="0.2">
      <c r="D181" s="176" t="s">
        <v>841</v>
      </c>
      <c r="E181" s="160">
        <v>160.9</v>
      </c>
      <c r="F181" s="160">
        <v>142.19999999999999</v>
      </c>
      <c r="G181" s="160">
        <v>148.0438</v>
      </c>
      <c r="H181" s="160">
        <v>129.9</v>
      </c>
      <c r="I181" s="160">
        <v>129.6</v>
      </c>
      <c r="J181" s="160">
        <v>125.56320000000001</v>
      </c>
      <c r="K181" s="160">
        <v>130.19999999999999</v>
      </c>
      <c r="L181" s="160">
        <v>114.1</v>
      </c>
      <c r="M181" s="160">
        <v>109.1</v>
      </c>
      <c r="N181" s="160">
        <v>124.7</v>
      </c>
      <c r="O181" s="160">
        <v>115.6</v>
      </c>
      <c r="P181" s="160">
        <v>119.6</v>
      </c>
      <c r="Q181" s="160">
        <v>114.5</v>
      </c>
      <c r="R181" s="160">
        <v>111.7</v>
      </c>
      <c r="S181" s="160">
        <v>113.6</v>
      </c>
      <c r="T181" s="160">
        <v>113.5</v>
      </c>
      <c r="U181" s="160">
        <v>114.8</v>
      </c>
      <c r="V181" s="141">
        <v>117.5</v>
      </c>
    </row>
    <row r="182" spans="4:22" ht="15" customHeight="1" x14ac:dyDescent="0.2">
      <c r="D182" s="176" t="s">
        <v>38</v>
      </c>
      <c r="E182" s="160">
        <v>147.05506083993345</v>
      </c>
      <c r="F182" s="160">
        <v>144.7712460373798</v>
      </c>
      <c r="G182" s="160">
        <v>145.16757265261694</v>
      </c>
      <c r="H182" s="160">
        <v>126.77265525159007</v>
      </c>
      <c r="I182" s="160">
        <v>115.91154703911511</v>
      </c>
      <c r="J182" s="160">
        <v>121.41537691581168</v>
      </c>
      <c r="K182" s="160">
        <v>123.47730572821678</v>
      </c>
      <c r="L182" s="160">
        <v>121.89163362462222</v>
      </c>
      <c r="M182" s="160">
        <v>126.79936816302198</v>
      </c>
      <c r="N182" s="160">
        <v>117.26217422413798</v>
      </c>
      <c r="O182" s="160">
        <v>116.48257474766712</v>
      </c>
      <c r="P182" s="160">
        <v>116.59283379611296</v>
      </c>
      <c r="Q182" s="160">
        <v>114.93116162266936</v>
      </c>
      <c r="R182" s="160">
        <v>114.2475638363492</v>
      </c>
      <c r="S182" s="160">
        <v>111.72591217653473</v>
      </c>
      <c r="T182" s="160">
        <v>109.20454688418155</v>
      </c>
      <c r="U182" s="160">
        <v>109.60357165149637</v>
      </c>
      <c r="V182" s="142">
        <v>120.77478951171467</v>
      </c>
    </row>
    <row r="183" spans="4:22" ht="15" customHeight="1" x14ac:dyDescent="0.2">
      <c r="D183" s="176"/>
      <c r="E183" s="162"/>
      <c r="F183" s="162"/>
      <c r="G183" s="162"/>
      <c r="H183" s="162"/>
      <c r="I183" s="162"/>
      <c r="J183" s="162"/>
      <c r="K183" s="162"/>
      <c r="L183" s="162"/>
      <c r="M183" s="160"/>
      <c r="N183" s="160"/>
      <c r="O183" s="160"/>
      <c r="P183" s="160"/>
      <c r="Q183" s="160"/>
      <c r="R183" s="160"/>
      <c r="S183" s="160"/>
      <c r="T183" s="188"/>
      <c r="U183" s="188"/>
    </row>
    <row r="184" spans="4:22" ht="15" customHeight="1" x14ac:dyDescent="0.2">
      <c r="D184" s="193" t="s">
        <v>842</v>
      </c>
      <c r="E184" s="148"/>
      <c r="F184" s="148"/>
      <c r="G184" s="148"/>
      <c r="H184" s="148"/>
      <c r="I184" s="148"/>
      <c r="J184" s="148"/>
      <c r="K184" s="148"/>
      <c r="L184" s="148"/>
      <c r="M184" s="148"/>
      <c r="N184" s="148"/>
      <c r="O184" s="148"/>
      <c r="P184" s="148"/>
      <c r="Q184" s="148"/>
      <c r="R184" s="148"/>
      <c r="S184" s="161"/>
      <c r="T184" s="188"/>
      <c r="U184" s="188"/>
    </row>
    <row r="185" spans="4:22" s="79" customFormat="1" ht="15" customHeight="1" x14ac:dyDescent="0.2">
      <c r="D185" s="193" t="s">
        <v>645</v>
      </c>
      <c r="E185" s="203">
        <v>24.900000000000006</v>
      </c>
      <c r="F185" s="203">
        <v>27.400000000000006</v>
      </c>
      <c r="G185" s="203">
        <v>27.599999999999994</v>
      </c>
      <c r="H185" s="203">
        <v>10.299999999999997</v>
      </c>
      <c r="I185" s="203">
        <v>1.5999999999999943</v>
      </c>
      <c r="J185" s="203">
        <v>6.4000000000000057</v>
      </c>
      <c r="K185" s="203">
        <v>8.7000000000000028</v>
      </c>
      <c r="L185" s="203">
        <v>6.0999999999999943</v>
      </c>
      <c r="M185" s="203">
        <v>7.2000000000000028</v>
      </c>
      <c r="N185" s="203">
        <v>7.7999999999999972</v>
      </c>
      <c r="O185" s="203">
        <v>7.5999999999999943</v>
      </c>
      <c r="P185" s="203">
        <v>7.2999999999999972</v>
      </c>
      <c r="Q185" s="203">
        <v>7.2000000000000028</v>
      </c>
      <c r="R185" s="203">
        <v>7</v>
      </c>
      <c r="S185" s="203">
        <v>6.4000000000000057</v>
      </c>
      <c r="T185" s="203">
        <v>5.5</v>
      </c>
      <c r="U185" s="203">
        <v>5.5999999999999943</v>
      </c>
      <c r="V185" s="203">
        <v>9.5</v>
      </c>
    </row>
    <row r="186" spans="4:22" s="79" customFormat="1" ht="15" customHeight="1" x14ac:dyDescent="0.2">
      <c r="D186" s="193" t="s">
        <v>646</v>
      </c>
      <c r="E186" s="203">
        <v>18.900000000000006</v>
      </c>
      <c r="F186" s="203">
        <v>27.900000000000006</v>
      </c>
      <c r="G186" s="203">
        <v>28</v>
      </c>
      <c r="H186" s="203">
        <v>5.4000000000000057</v>
      </c>
      <c r="I186" s="203">
        <v>-4.7000000000000028</v>
      </c>
      <c r="J186" s="203">
        <v>4.2000000000000028</v>
      </c>
      <c r="K186" s="203">
        <v>7.4000000000000057</v>
      </c>
      <c r="L186" s="203">
        <v>2</v>
      </c>
      <c r="M186" s="203">
        <v>3.2999999999999972</v>
      </c>
      <c r="N186" s="203">
        <v>4.4000000000000057</v>
      </c>
      <c r="O186" s="203">
        <v>4.7999999999999972</v>
      </c>
      <c r="P186" s="203">
        <v>3.5</v>
      </c>
      <c r="Q186" s="203">
        <v>5.0999999999999943</v>
      </c>
      <c r="R186" s="203">
        <v>4.9000000000000057</v>
      </c>
      <c r="S186" s="203">
        <v>3.9000000000000057</v>
      </c>
      <c r="T186" s="203">
        <v>2.7999999999999972</v>
      </c>
      <c r="U186" s="203">
        <v>-0.40000000000000568</v>
      </c>
      <c r="V186" s="203">
        <v>7.7999999999999972</v>
      </c>
    </row>
    <row r="187" spans="4:22" s="79" customFormat="1" ht="15" customHeight="1" x14ac:dyDescent="0.2">
      <c r="D187" s="193" t="s">
        <v>647</v>
      </c>
      <c r="E187" s="204">
        <v>36.599999999999994</v>
      </c>
      <c r="F187" s="204">
        <v>21.099999999999994</v>
      </c>
      <c r="G187" s="204">
        <v>19.299999999999997</v>
      </c>
      <c r="H187" s="204">
        <v>13.900000000000006</v>
      </c>
      <c r="I187" s="204">
        <v>6.2999999999999972</v>
      </c>
      <c r="J187" s="204">
        <v>4.9000000000000057</v>
      </c>
      <c r="K187" s="204">
        <v>8</v>
      </c>
      <c r="L187" s="204">
        <v>8.5</v>
      </c>
      <c r="M187" s="204">
        <v>8.7000000000000028</v>
      </c>
      <c r="N187" s="204">
        <v>5</v>
      </c>
      <c r="O187" s="204">
        <v>5.2999999999999972</v>
      </c>
      <c r="P187" s="204">
        <v>8.2999999999999972</v>
      </c>
      <c r="Q187" s="204">
        <v>4.9000000000000057</v>
      </c>
      <c r="R187" s="204">
        <v>5.5</v>
      </c>
      <c r="S187" s="204">
        <v>7.5999999999999943</v>
      </c>
      <c r="T187" s="204">
        <v>6.2999999999999972</v>
      </c>
      <c r="U187" s="204">
        <v>10.200000000000003</v>
      </c>
      <c r="V187" s="204">
        <v>11.700000000000003</v>
      </c>
    </row>
    <row r="188" spans="4:22" s="79" customFormat="1" ht="15" customHeight="1" x14ac:dyDescent="0.2">
      <c r="D188" s="193" t="s">
        <v>648</v>
      </c>
      <c r="E188" s="203">
        <v>60.900000000000006</v>
      </c>
      <c r="F188" s="203">
        <v>42.199999999999989</v>
      </c>
      <c r="G188" s="203">
        <v>48.043800000000005</v>
      </c>
      <c r="H188" s="203">
        <v>29.900000000000006</v>
      </c>
      <c r="I188" s="203">
        <v>29.599999999999994</v>
      </c>
      <c r="J188" s="203">
        <v>25.563200000000009</v>
      </c>
      <c r="K188" s="203">
        <v>30.199999999999989</v>
      </c>
      <c r="L188" s="203">
        <v>14.099999999999994</v>
      </c>
      <c r="M188" s="203">
        <v>9.0999999999999943</v>
      </c>
      <c r="N188" s="203">
        <v>24.700000000000003</v>
      </c>
      <c r="O188" s="203">
        <v>15.599999999999994</v>
      </c>
      <c r="P188" s="203">
        <v>19.599999999999994</v>
      </c>
      <c r="Q188" s="203">
        <v>14.5</v>
      </c>
      <c r="R188" s="203">
        <v>11.700000000000003</v>
      </c>
      <c r="S188" s="203">
        <v>13.599999999999994</v>
      </c>
      <c r="T188" s="203">
        <v>13.5</v>
      </c>
      <c r="U188" s="203">
        <v>14.799999999999997</v>
      </c>
      <c r="V188" s="203">
        <v>17.5</v>
      </c>
    </row>
    <row r="189" spans="4:22" ht="15" customHeight="1" x14ac:dyDescent="0.2">
      <c r="D189" s="193" t="s">
        <v>38</v>
      </c>
      <c r="E189" s="203">
        <v>47.055060839933446</v>
      </c>
      <c r="F189" s="203">
        <v>44.771246037379797</v>
      </c>
      <c r="G189" s="203">
        <v>45.16757265261694</v>
      </c>
      <c r="H189" s="203">
        <v>26.772655251590066</v>
      </c>
      <c r="I189" s="203">
        <v>15.911547039115106</v>
      </c>
      <c r="J189" s="203">
        <v>21.415376915811677</v>
      </c>
      <c r="K189" s="203">
        <v>23.477305728216777</v>
      </c>
      <c r="L189" s="203">
        <v>21.891633624622216</v>
      </c>
      <c r="M189" s="203">
        <v>26.799368163021981</v>
      </c>
      <c r="N189" s="203">
        <v>17.262174224137979</v>
      </c>
      <c r="O189" s="203">
        <v>16.482574747667115</v>
      </c>
      <c r="P189" s="203">
        <v>16.592833796112956</v>
      </c>
      <c r="Q189" s="203">
        <v>14.931161622669364</v>
      </c>
      <c r="R189" s="203">
        <v>14.247563836349201</v>
      </c>
      <c r="S189" s="203">
        <v>11.725912176534734</v>
      </c>
      <c r="T189" s="203">
        <v>9.2045468841815534</v>
      </c>
      <c r="U189" s="203">
        <v>9.6035716514963667</v>
      </c>
      <c r="V189" s="203">
        <v>20.774789511714673</v>
      </c>
    </row>
    <row r="190" spans="4:22" ht="15" customHeight="1" x14ac:dyDescent="0.2">
      <c r="D190" s="168"/>
      <c r="E190" s="162"/>
      <c r="F190" s="162"/>
      <c r="G190" s="162"/>
      <c r="H190" s="162"/>
      <c r="I190" s="162"/>
      <c r="J190" s="162"/>
      <c r="K190" s="162"/>
      <c r="L190" s="162"/>
      <c r="M190" s="162"/>
      <c r="N190" s="162"/>
      <c r="O190" s="162"/>
      <c r="P190" s="162"/>
      <c r="Q190" s="162"/>
      <c r="R190" s="162"/>
      <c r="S190" s="161"/>
      <c r="T190" s="182"/>
      <c r="U190" s="182"/>
    </row>
    <row r="191" spans="4:22" ht="15" customHeight="1" x14ac:dyDescent="0.2">
      <c r="D191" s="163" t="s">
        <v>843</v>
      </c>
      <c r="E191" s="162"/>
      <c r="F191" s="162"/>
      <c r="G191" s="162"/>
      <c r="H191" s="162"/>
      <c r="I191" s="162"/>
      <c r="J191" s="162"/>
      <c r="K191" s="162"/>
      <c r="L191" s="162"/>
      <c r="M191" s="162"/>
      <c r="N191" s="162"/>
      <c r="O191" s="162"/>
      <c r="P191" s="162"/>
      <c r="Q191" s="148"/>
      <c r="R191" s="148"/>
      <c r="S191" s="161"/>
      <c r="T191" s="198"/>
      <c r="U191" s="198"/>
    </row>
    <row r="192" spans="4:22" ht="15" customHeight="1" x14ac:dyDescent="0.2">
      <c r="D192" s="176" t="s">
        <v>39</v>
      </c>
      <c r="E192" s="149">
        <v>273.14699999999999</v>
      </c>
      <c r="F192" s="149">
        <v>373.54700000000003</v>
      </c>
      <c r="G192" s="149">
        <v>468.18599999999998</v>
      </c>
      <c r="H192" s="149">
        <v>574.96400000000006</v>
      </c>
      <c r="I192" s="149">
        <v>820</v>
      </c>
      <c r="J192" s="149">
        <v>1431</v>
      </c>
      <c r="K192" s="149">
        <v>1986</v>
      </c>
      <c r="L192" s="149">
        <v>3109</v>
      </c>
      <c r="M192" s="149">
        <v>4082</v>
      </c>
      <c r="N192" s="149">
        <v>5581</v>
      </c>
      <c r="O192" s="149">
        <v>7717</v>
      </c>
      <c r="P192" s="149">
        <v>9380</v>
      </c>
      <c r="Q192" s="149">
        <v>10529.0748</v>
      </c>
      <c r="R192" s="149" t="s">
        <v>175</v>
      </c>
      <c r="S192" s="149" t="s">
        <v>175</v>
      </c>
      <c r="T192" s="149" t="s">
        <v>175</v>
      </c>
      <c r="U192" s="149" t="s">
        <v>175</v>
      </c>
      <c r="V192" s="150" t="s">
        <v>175</v>
      </c>
    </row>
    <row r="193" spans="4:22" ht="15" customHeight="1" x14ac:dyDescent="0.2">
      <c r="D193" s="176" t="s">
        <v>40</v>
      </c>
      <c r="E193" s="149">
        <v>168.93600000000001</v>
      </c>
      <c r="F193" s="149">
        <v>213.81100000000001</v>
      </c>
      <c r="G193" s="149">
        <v>273.34699999999998</v>
      </c>
      <c r="H193" s="149">
        <v>404.928</v>
      </c>
      <c r="I193" s="149">
        <v>590</v>
      </c>
      <c r="J193" s="149">
        <v>1059</v>
      </c>
      <c r="K193" s="149">
        <v>1495</v>
      </c>
      <c r="L193" s="149">
        <v>2048</v>
      </c>
      <c r="M193" s="149">
        <v>2663</v>
      </c>
      <c r="N193" s="149">
        <v>3513</v>
      </c>
      <c r="O193" s="149">
        <v>4361</v>
      </c>
      <c r="P193" s="149">
        <v>5224</v>
      </c>
      <c r="Q193" s="149">
        <v>5532</v>
      </c>
      <c r="R193" s="149">
        <v>7424</v>
      </c>
      <c r="S193" s="149">
        <v>9058</v>
      </c>
      <c r="T193" s="149">
        <v>10655</v>
      </c>
      <c r="U193" s="149">
        <v>13209</v>
      </c>
      <c r="V193" s="150">
        <v>19449</v>
      </c>
    </row>
    <row r="194" spans="4:22" ht="15" customHeight="1" x14ac:dyDescent="0.2">
      <c r="D194" s="176" t="s">
        <v>190</v>
      </c>
      <c r="E194" s="149">
        <v>104.211</v>
      </c>
      <c r="F194" s="149">
        <v>159.73500000000001</v>
      </c>
      <c r="G194" s="149">
        <v>194.839</v>
      </c>
      <c r="H194" s="149">
        <v>170.036</v>
      </c>
      <c r="I194" s="149">
        <v>230</v>
      </c>
      <c r="J194" s="149">
        <v>372</v>
      </c>
      <c r="K194" s="149">
        <v>491</v>
      </c>
      <c r="L194" s="149">
        <v>1061</v>
      </c>
      <c r="M194" s="149">
        <v>1419</v>
      </c>
      <c r="N194" s="149">
        <v>2068</v>
      </c>
      <c r="O194" s="149">
        <v>3356</v>
      </c>
      <c r="P194" s="149">
        <v>4156</v>
      </c>
      <c r="Q194" s="149">
        <v>4997.0748000000003</v>
      </c>
      <c r="R194" s="149" t="s">
        <v>175</v>
      </c>
      <c r="S194" s="149" t="s">
        <v>175</v>
      </c>
      <c r="T194" s="149" t="s">
        <v>175</v>
      </c>
      <c r="U194" s="149" t="s">
        <v>175</v>
      </c>
      <c r="V194" s="150" t="s">
        <v>175</v>
      </c>
    </row>
    <row r="195" spans="4:22" ht="15" customHeight="1" x14ac:dyDescent="0.2">
      <c r="D195" s="176" t="s">
        <v>41</v>
      </c>
      <c r="E195" s="149">
        <v>123.20699999999999</v>
      </c>
      <c r="F195" s="149">
        <v>238.10400000000001</v>
      </c>
      <c r="G195" s="149">
        <v>325.113</v>
      </c>
      <c r="H195" s="149">
        <v>433.68099999999998</v>
      </c>
      <c r="I195" s="149">
        <v>670</v>
      </c>
      <c r="J195" s="149">
        <v>869</v>
      </c>
      <c r="K195" s="149">
        <v>1161</v>
      </c>
      <c r="L195" s="149">
        <v>1488</v>
      </c>
      <c r="M195" s="149">
        <v>2429</v>
      </c>
      <c r="N195" s="149">
        <v>3590</v>
      </c>
      <c r="O195" s="149">
        <v>6261</v>
      </c>
      <c r="P195" s="149">
        <v>9118</v>
      </c>
      <c r="Q195" s="149">
        <v>13363.74425</v>
      </c>
      <c r="R195" s="149" t="s">
        <v>175</v>
      </c>
      <c r="S195" s="149" t="s">
        <v>175</v>
      </c>
      <c r="T195" s="149" t="s">
        <v>175</v>
      </c>
      <c r="U195" s="149" t="s">
        <v>175</v>
      </c>
      <c r="V195" s="150" t="s">
        <v>175</v>
      </c>
    </row>
    <row r="196" spans="4:22" ht="15" customHeight="1" x14ac:dyDescent="0.2">
      <c r="D196" s="176" t="s">
        <v>42</v>
      </c>
      <c r="E196" s="149">
        <v>396.35399999999998</v>
      </c>
      <c r="F196" s="149">
        <v>611.65099999999995</v>
      </c>
      <c r="G196" s="149">
        <v>793.29899999999998</v>
      </c>
      <c r="H196" s="149">
        <v>1008.645</v>
      </c>
      <c r="I196" s="149">
        <v>1490</v>
      </c>
      <c r="J196" s="149">
        <v>2300</v>
      </c>
      <c r="K196" s="149">
        <v>3147</v>
      </c>
      <c r="L196" s="149">
        <v>4597</v>
      </c>
      <c r="M196" s="149">
        <v>6511</v>
      </c>
      <c r="N196" s="149">
        <v>9171</v>
      </c>
      <c r="O196" s="149">
        <v>13978</v>
      </c>
      <c r="P196" s="149">
        <v>18498</v>
      </c>
      <c r="Q196" s="149">
        <v>23892.819049999998</v>
      </c>
      <c r="R196" s="149">
        <v>29398</v>
      </c>
      <c r="S196" s="149">
        <v>33779</v>
      </c>
      <c r="T196" s="149">
        <v>42290</v>
      </c>
      <c r="U196" s="149">
        <v>52227</v>
      </c>
      <c r="V196" s="150">
        <v>73223</v>
      </c>
    </row>
    <row r="197" spans="4:22" ht="15" customHeight="1" x14ac:dyDescent="0.2">
      <c r="D197" s="176" t="s">
        <v>43</v>
      </c>
      <c r="E197" s="149">
        <v>380.565</v>
      </c>
      <c r="F197" s="149">
        <v>781.09799999999996</v>
      </c>
      <c r="G197" s="149">
        <v>1144.241</v>
      </c>
      <c r="H197" s="149">
        <v>1704.373</v>
      </c>
      <c r="I197" s="149">
        <v>2474</v>
      </c>
      <c r="J197" s="149">
        <v>3563</v>
      </c>
      <c r="K197" s="149">
        <v>6280</v>
      </c>
      <c r="L197" s="149">
        <v>10510</v>
      </c>
      <c r="M197" s="149">
        <v>14666</v>
      </c>
      <c r="N197" s="149">
        <v>19821</v>
      </c>
      <c r="O197" s="149">
        <v>26142</v>
      </c>
      <c r="P197" s="149">
        <v>35346</v>
      </c>
      <c r="Q197" s="149">
        <v>47999.868000000002</v>
      </c>
      <c r="R197" s="149">
        <v>51088</v>
      </c>
      <c r="S197" s="149">
        <v>58314</v>
      </c>
      <c r="T197" s="149">
        <v>66435</v>
      </c>
      <c r="U197" s="149">
        <v>83658</v>
      </c>
      <c r="V197" s="150">
        <v>222633</v>
      </c>
    </row>
    <row r="198" spans="4:22" ht="15" customHeight="1" x14ac:dyDescent="0.2">
      <c r="D198" s="176" t="s">
        <v>44</v>
      </c>
      <c r="E198" s="149">
        <v>950.62400000000002</v>
      </c>
      <c r="F198" s="149">
        <v>1857.364</v>
      </c>
      <c r="G198" s="149">
        <v>2637.616</v>
      </c>
      <c r="H198" s="149">
        <v>2597.4079999999999</v>
      </c>
      <c r="I198" s="149">
        <v>2584</v>
      </c>
      <c r="J198" s="149">
        <v>2665</v>
      </c>
      <c r="K198" s="149">
        <v>1590</v>
      </c>
      <c r="L198" s="149">
        <v>570</v>
      </c>
      <c r="M198" s="149">
        <v>-2032</v>
      </c>
      <c r="N198" s="149">
        <v>-1433</v>
      </c>
      <c r="O198" s="149">
        <v>-1190</v>
      </c>
      <c r="P198" s="149">
        <v>-4946</v>
      </c>
      <c r="Q198" s="149">
        <v>-7072.78</v>
      </c>
      <c r="R198" s="149">
        <v>-10062</v>
      </c>
      <c r="S198" s="149">
        <v>-11389</v>
      </c>
      <c r="T198" s="149">
        <v>-9978</v>
      </c>
      <c r="U198" s="149">
        <v>-5861</v>
      </c>
      <c r="V198" s="150">
        <v>-14204</v>
      </c>
    </row>
    <row r="199" spans="4:22" ht="15" customHeight="1" x14ac:dyDescent="0.2">
      <c r="D199" s="176" t="s">
        <v>191</v>
      </c>
      <c r="E199" s="149">
        <v>24.088000000000001</v>
      </c>
      <c r="F199" s="149">
        <v>-31.184999999999999</v>
      </c>
      <c r="G199" s="149">
        <v>-14.865</v>
      </c>
      <c r="H199" s="149">
        <v>-191.56299999999999</v>
      </c>
      <c r="I199" s="149">
        <v>-450</v>
      </c>
      <c r="J199" s="149">
        <v>-841</v>
      </c>
      <c r="K199" s="149">
        <v>-2064</v>
      </c>
      <c r="L199" s="149">
        <v>-3693</v>
      </c>
      <c r="M199" s="149">
        <v>-7795</v>
      </c>
      <c r="N199" s="149">
        <v>-9507</v>
      </c>
      <c r="O199" s="149">
        <v>-12673</v>
      </c>
      <c r="P199" s="149">
        <v>-20078</v>
      </c>
      <c r="Q199" s="149">
        <v>-29032.788</v>
      </c>
      <c r="R199" s="149">
        <v>-37306</v>
      </c>
      <c r="S199" s="149">
        <v>-45453</v>
      </c>
      <c r="T199" s="149">
        <v>-51814</v>
      </c>
      <c r="U199" s="149">
        <v>-59504</v>
      </c>
      <c r="V199" s="150">
        <v>-123833</v>
      </c>
    </row>
    <row r="200" spans="4:22" ht="15" customHeight="1" x14ac:dyDescent="0.2">
      <c r="D200" s="176" t="s">
        <v>192</v>
      </c>
      <c r="E200" s="149">
        <v>926.53599999999994</v>
      </c>
      <c r="F200" s="149">
        <v>1888.549</v>
      </c>
      <c r="G200" s="149">
        <v>2652.4810000000002</v>
      </c>
      <c r="H200" s="149">
        <v>2788.971</v>
      </c>
      <c r="I200" s="149">
        <v>3034</v>
      </c>
      <c r="J200" s="149">
        <v>3506</v>
      </c>
      <c r="K200" s="149">
        <v>3654</v>
      </c>
      <c r="L200" s="149">
        <v>4263</v>
      </c>
      <c r="M200" s="149">
        <v>5763</v>
      </c>
      <c r="N200" s="149">
        <v>8074</v>
      </c>
      <c r="O200" s="149">
        <v>11483</v>
      </c>
      <c r="P200" s="149">
        <v>15132</v>
      </c>
      <c r="Q200" s="149">
        <v>21960.008000000002</v>
      </c>
      <c r="R200" s="149">
        <v>27244</v>
      </c>
      <c r="S200" s="149">
        <v>34064</v>
      </c>
      <c r="T200" s="149">
        <v>41836</v>
      </c>
      <c r="U200" s="149">
        <v>53643</v>
      </c>
      <c r="V200" s="150">
        <v>109629</v>
      </c>
    </row>
    <row r="201" spans="4:22" ht="15" customHeight="1" x14ac:dyDescent="0.2">
      <c r="D201" s="176" t="s">
        <v>193</v>
      </c>
      <c r="E201" s="149"/>
      <c r="F201" s="149"/>
      <c r="G201" s="149"/>
      <c r="H201" s="149"/>
      <c r="I201" s="149"/>
      <c r="J201" s="149"/>
      <c r="K201" s="149"/>
      <c r="L201" s="149"/>
      <c r="M201" s="149"/>
      <c r="N201" s="149"/>
      <c r="O201" s="149"/>
      <c r="P201" s="149"/>
      <c r="Q201" s="149"/>
      <c r="R201" s="149"/>
      <c r="S201" s="149"/>
      <c r="T201" s="149"/>
      <c r="U201" s="70"/>
      <c r="V201" s="150"/>
    </row>
    <row r="202" spans="4:22" ht="15" customHeight="1" x14ac:dyDescent="0.2">
      <c r="D202" s="163" t="s">
        <v>636</v>
      </c>
      <c r="E202" s="149">
        <v>-934.83600000000001</v>
      </c>
      <c r="F202" s="149">
        <v>-2026.8109999999999</v>
      </c>
      <c r="G202" s="149">
        <v>-2988.558</v>
      </c>
      <c r="H202" s="149">
        <v>-3293.136</v>
      </c>
      <c r="I202" s="149">
        <v>-3568</v>
      </c>
      <c r="J202" s="205">
        <v>-3928</v>
      </c>
      <c r="K202" s="205">
        <v>-4723</v>
      </c>
      <c r="L202" s="205">
        <v>-6483</v>
      </c>
      <c r="M202" s="205">
        <v>-6123</v>
      </c>
      <c r="N202" s="205">
        <v>-9217</v>
      </c>
      <c r="O202" s="205">
        <v>-10974</v>
      </c>
      <c r="P202" s="205">
        <v>-11902</v>
      </c>
      <c r="Q202" s="205">
        <v>-17034.268950000001</v>
      </c>
      <c r="R202" s="205">
        <v>-11628</v>
      </c>
      <c r="S202" s="205">
        <v>-13146</v>
      </c>
      <c r="T202" s="205">
        <v>-14167</v>
      </c>
      <c r="U202" s="149">
        <v>-25570</v>
      </c>
      <c r="V202" s="150">
        <v>-135206</v>
      </c>
    </row>
    <row r="203" spans="4:22" ht="15" customHeight="1" x14ac:dyDescent="0.2">
      <c r="D203" s="197"/>
      <c r="E203" s="154"/>
      <c r="F203" s="154"/>
      <c r="G203" s="154"/>
      <c r="H203" s="154"/>
      <c r="I203" s="154"/>
      <c r="J203" s="154"/>
      <c r="K203" s="154"/>
      <c r="L203" s="154"/>
      <c r="M203" s="154"/>
      <c r="N203" s="154"/>
      <c r="O203" s="154"/>
      <c r="P203" s="154"/>
      <c r="Q203" s="154"/>
      <c r="R203" s="154"/>
      <c r="S203" s="154"/>
      <c r="T203" s="154"/>
      <c r="U203" s="206"/>
      <c r="V203" s="150"/>
    </row>
    <row r="204" spans="4:22" ht="15" customHeight="1" x14ac:dyDescent="0.2">
      <c r="D204" s="184" t="s">
        <v>844</v>
      </c>
      <c r="E204" s="154">
        <v>37.129159999999999</v>
      </c>
      <c r="F204" s="154">
        <v>54.319369999999999</v>
      </c>
      <c r="G204" s="154">
        <v>29.697980000000001</v>
      </c>
      <c r="H204" s="154">
        <v>27.145630000000001</v>
      </c>
      <c r="I204" s="154">
        <v>47.722940000000001</v>
      </c>
      <c r="J204" s="154">
        <v>54.36242</v>
      </c>
      <c r="K204" s="154">
        <v>36.826090000000001</v>
      </c>
      <c r="L204" s="154">
        <v>46.075629999999997</v>
      </c>
      <c r="M204" s="154">
        <v>41.635849999999998</v>
      </c>
      <c r="N204" s="154">
        <v>40.853940000000001</v>
      </c>
      <c r="O204" s="154">
        <v>52.415221895104125</v>
      </c>
      <c r="P204" s="154">
        <v>32.336528831020182</v>
      </c>
      <c r="Q204" s="154">
        <v>29.164336955346503</v>
      </c>
      <c r="R204" s="154">
        <v>23.041152818675048</v>
      </c>
      <c r="S204" s="154">
        <v>14.902374311177624</v>
      </c>
      <c r="T204" s="154">
        <v>25.196127771692467</v>
      </c>
      <c r="U204" s="149">
        <v>23.497280681012068</v>
      </c>
      <c r="V204" s="150">
        <v>40.201428379956724</v>
      </c>
    </row>
    <row r="205" spans="4:22" ht="15" customHeight="1" x14ac:dyDescent="0.2">
      <c r="D205" s="193" t="s">
        <v>845</v>
      </c>
      <c r="E205" s="154">
        <v>12.17465</v>
      </c>
      <c r="F205" s="154">
        <v>12.41863</v>
      </c>
      <c r="G205" s="154">
        <v>10.647970000000001</v>
      </c>
      <c r="H205" s="154">
        <v>10.24629</v>
      </c>
      <c r="I205" s="154">
        <v>12.15235</v>
      </c>
      <c r="J205" s="154">
        <v>14.44415</v>
      </c>
      <c r="K205" s="154">
        <v>14.89711</v>
      </c>
      <c r="L205" s="154">
        <v>16.307200000000002</v>
      </c>
      <c r="M205" s="154">
        <v>16.707809999999998</v>
      </c>
      <c r="N205" s="154">
        <v>18.57395</v>
      </c>
      <c r="O205" s="154">
        <v>22.40484</v>
      </c>
      <c r="P205" s="154">
        <v>23.485289999999999</v>
      </c>
      <c r="Q205" s="154">
        <v>24.398029999999999</v>
      </c>
      <c r="R205" s="154">
        <v>24.323699931065502</v>
      </c>
      <c r="S205" s="154">
        <v>23.16066188093712</v>
      </c>
      <c r="T205" s="154">
        <v>24.614641389950208</v>
      </c>
      <c r="U205" s="149">
        <v>26.114366265757766</v>
      </c>
      <c r="V205" s="150">
        <v>28.823057515606465</v>
      </c>
    </row>
    <row r="206" spans="4:22" ht="15" customHeight="1" x14ac:dyDescent="0.2">
      <c r="D206" s="168"/>
      <c r="E206" s="162"/>
      <c r="F206" s="162"/>
      <c r="G206" s="162"/>
      <c r="H206" s="162"/>
      <c r="I206" s="162"/>
      <c r="J206" s="162"/>
      <c r="K206" s="162"/>
      <c r="L206" s="162"/>
      <c r="M206" s="162"/>
      <c r="N206" s="162"/>
      <c r="O206" s="162"/>
      <c r="P206" s="162"/>
      <c r="Q206" s="162"/>
      <c r="R206" s="162"/>
      <c r="S206" s="161"/>
      <c r="T206" s="182"/>
      <c r="U206" s="182"/>
    </row>
    <row r="207" spans="4:22" ht="15" customHeight="1" x14ac:dyDescent="0.2">
      <c r="D207" s="168" t="s">
        <v>846</v>
      </c>
      <c r="E207" s="162"/>
      <c r="F207" s="162"/>
      <c r="G207" s="162"/>
      <c r="H207" s="162"/>
      <c r="I207" s="162"/>
      <c r="J207" s="162"/>
      <c r="K207" s="162"/>
      <c r="L207" s="162"/>
      <c r="M207" s="162"/>
      <c r="N207" s="162"/>
      <c r="O207" s="162"/>
      <c r="P207" s="162"/>
      <c r="Q207" s="162"/>
      <c r="R207" s="162"/>
      <c r="S207" s="161"/>
      <c r="T207" s="182"/>
      <c r="U207" s="182"/>
    </row>
    <row r="208" spans="4:22" ht="15" customHeight="1" x14ac:dyDescent="0.2">
      <c r="D208" s="168" t="s">
        <v>729</v>
      </c>
      <c r="E208" s="162"/>
      <c r="F208" s="162"/>
      <c r="G208" s="162"/>
      <c r="H208" s="162"/>
      <c r="I208" s="162"/>
      <c r="J208" s="162"/>
      <c r="K208" s="162"/>
      <c r="L208" s="162"/>
      <c r="M208" s="162"/>
      <c r="N208" s="162"/>
      <c r="O208" s="162"/>
      <c r="P208" s="162"/>
      <c r="Q208" s="162"/>
      <c r="R208" s="162"/>
      <c r="S208" s="161"/>
      <c r="T208" s="182"/>
      <c r="U208" s="182"/>
    </row>
    <row r="209" spans="4:22" ht="15" customHeight="1" x14ac:dyDescent="0.2">
      <c r="D209" s="168" t="s">
        <v>847</v>
      </c>
      <c r="E209" s="162" t="s">
        <v>125</v>
      </c>
      <c r="F209" s="162" t="s">
        <v>125</v>
      </c>
      <c r="G209" s="162" t="s">
        <v>125</v>
      </c>
      <c r="H209" s="162" t="s">
        <v>125</v>
      </c>
      <c r="I209" s="162" t="s">
        <v>125</v>
      </c>
      <c r="J209" s="162" t="s">
        <v>125</v>
      </c>
      <c r="K209" s="162" t="s">
        <v>125</v>
      </c>
      <c r="L209" s="162" t="s">
        <v>125</v>
      </c>
      <c r="M209" s="162" t="s">
        <v>125</v>
      </c>
      <c r="N209" s="162" t="s">
        <v>125</v>
      </c>
      <c r="O209" s="162" t="s">
        <v>125</v>
      </c>
      <c r="P209" s="162" t="s">
        <v>125</v>
      </c>
      <c r="Q209" s="162" t="s">
        <v>125</v>
      </c>
      <c r="R209" s="162">
        <v>22.001517485989165</v>
      </c>
      <c r="S209" s="161">
        <v>21.814970141748734</v>
      </c>
      <c r="T209" s="182">
        <v>16.513838169125041</v>
      </c>
      <c r="U209" s="182">
        <v>18.092463565556077</v>
      </c>
      <c r="V209" s="142">
        <v>17.953097364629773</v>
      </c>
    </row>
    <row r="210" spans="4:22" ht="15" customHeight="1" x14ac:dyDescent="0.2">
      <c r="D210" s="168" t="s">
        <v>848</v>
      </c>
      <c r="E210" s="162"/>
      <c r="F210" s="162"/>
      <c r="G210" s="162"/>
      <c r="H210" s="162"/>
      <c r="I210" s="162"/>
      <c r="J210" s="162"/>
      <c r="K210" s="162"/>
      <c r="L210" s="162"/>
      <c r="M210" s="162"/>
      <c r="N210" s="162"/>
      <c r="O210" s="162"/>
      <c r="P210" s="162"/>
      <c r="Q210" s="162"/>
      <c r="R210" s="162"/>
      <c r="S210" s="161"/>
      <c r="T210" s="182"/>
      <c r="U210" s="182"/>
      <c r="V210" s="142"/>
    </row>
    <row r="211" spans="4:22" ht="15" customHeight="1" x14ac:dyDescent="0.2">
      <c r="D211" s="168" t="s">
        <v>730</v>
      </c>
      <c r="E211" s="162" t="s">
        <v>125</v>
      </c>
      <c r="F211" s="162" t="s">
        <v>125</v>
      </c>
      <c r="G211" s="162" t="s">
        <v>125</v>
      </c>
      <c r="H211" s="162" t="s">
        <v>125</v>
      </c>
      <c r="I211" s="162" t="s">
        <v>125</v>
      </c>
      <c r="J211" s="162" t="s">
        <v>125</v>
      </c>
      <c r="K211" s="162" t="s">
        <v>125</v>
      </c>
      <c r="L211" s="162" t="s">
        <v>125</v>
      </c>
      <c r="M211" s="162" t="s">
        <v>125</v>
      </c>
      <c r="N211" s="162" t="s">
        <v>125</v>
      </c>
      <c r="O211" s="162" t="s">
        <v>125</v>
      </c>
      <c r="P211" s="162" t="s">
        <v>125</v>
      </c>
      <c r="Q211" s="162" t="s">
        <v>125</v>
      </c>
      <c r="R211" s="162">
        <v>16.201566948116625</v>
      </c>
      <c r="S211" s="161">
        <v>15.990152181794144</v>
      </c>
      <c r="T211" s="182">
        <v>13.773762892752975</v>
      </c>
      <c r="U211" s="182">
        <v>13.523966791527656</v>
      </c>
      <c r="V211" s="142">
        <v>15.376776881983787</v>
      </c>
    </row>
    <row r="212" spans="4:22" ht="15" customHeight="1" x14ac:dyDescent="0.2">
      <c r="D212" s="168" t="s">
        <v>731</v>
      </c>
      <c r="E212" s="162" t="s">
        <v>125</v>
      </c>
      <c r="F212" s="162" t="s">
        <v>125</v>
      </c>
      <c r="G212" s="162" t="s">
        <v>125</v>
      </c>
      <c r="H212" s="162" t="s">
        <v>125</v>
      </c>
      <c r="I212" s="162" t="s">
        <v>125</v>
      </c>
      <c r="J212" s="162" t="s">
        <v>125</v>
      </c>
      <c r="K212" s="162" t="s">
        <v>125</v>
      </c>
      <c r="L212" s="162" t="s">
        <v>125</v>
      </c>
      <c r="M212" s="162" t="s">
        <v>125</v>
      </c>
      <c r="N212" s="162" t="s">
        <v>125</v>
      </c>
      <c r="O212" s="162" t="s">
        <v>125</v>
      </c>
      <c r="P212" s="162" t="s">
        <v>125</v>
      </c>
      <c r="Q212" s="162" t="s">
        <v>125</v>
      </c>
      <c r="R212" s="162">
        <v>15.459060675322393</v>
      </c>
      <c r="S212" s="161">
        <v>15.856915405613565</v>
      </c>
      <c r="T212" s="182">
        <v>14.000935432890882</v>
      </c>
      <c r="U212" s="182">
        <v>14.213016589051614</v>
      </c>
      <c r="V212" s="142">
        <v>15.381415403289374</v>
      </c>
    </row>
    <row r="213" spans="4:22" ht="15" customHeight="1" x14ac:dyDescent="0.2">
      <c r="D213" s="168"/>
      <c r="E213" s="162"/>
      <c r="F213" s="162"/>
      <c r="G213" s="162"/>
      <c r="H213" s="162"/>
      <c r="I213" s="162"/>
      <c r="J213" s="162"/>
      <c r="K213" s="162"/>
      <c r="L213" s="162"/>
      <c r="M213" s="162"/>
      <c r="N213" s="162"/>
      <c r="O213" s="162"/>
      <c r="P213" s="162"/>
      <c r="Q213" s="162"/>
      <c r="R213" s="162"/>
      <c r="S213" s="161"/>
      <c r="T213" s="182"/>
      <c r="U213" s="182"/>
    </row>
    <row r="214" spans="4:22" ht="15" customHeight="1" x14ac:dyDescent="0.2">
      <c r="D214" s="163" t="s">
        <v>849</v>
      </c>
      <c r="E214" s="162"/>
      <c r="F214" s="162"/>
      <c r="G214" s="162"/>
      <c r="H214" s="162"/>
      <c r="I214" s="162"/>
      <c r="J214" s="162"/>
      <c r="K214" s="162"/>
      <c r="L214" s="162"/>
      <c r="M214" s="162"/>
      <c r="N214" s="162"/>
      <c r="O214" s="162"/>
      <c r="P214" s="162"/>
      <c r="Q214" s="162"/>
      <c r="R214" s="162"/>
      <c r="S214" s="161"/>
      <c r="T214" s="198"/>
      <c r="U214" s="198"/>
    </row>
    <row r="215" spans="4:22" ht="15" customHeight="1" x14ac:dyDescent="0.2">
      <c r="D215" s="190" t="s">
        <v>45</v>
      </c>
      <c r="E215" s="148"/>
      <c r="F215" s="148"/>
      <c r="G215" s="148"/>
      <c r="H215" s="148"/>
      <c r="I215" s="148"/>
      <c r="J215" s="148"/>
      <c r="K215" s="148"/>
      <c r="L215" s="148"/>
      <c r="M215" s="148"/>
      <c r="N215" s="148"/>
      <c r="O215" s="148"/>
      <c r="P215" s="148"/>
      <c r="Q215" s="148"/>
      <c r="R215" s="161"/>
      <c r="S215" s="161"/>
      <c r="T215" s="195"/>
      <c r="U215" s="195"/>
    </row>
    <row r="216" spans="4:22" s="79" customFormat="1" ht="15" customHeight="1" x14ac:dyDescent="0.2">
      <c r="D216" s="176" t="s">
        <v>46</v>
      </c>
      <c r="E216" s="149" t="s">
        <v>125</v>
      </c>
      <c r="F216" s="149" t="s">
        <v>125</v>
      </c>
      <c r="G216" s="149" t="s">
        <v>125</v>
      </c>
      <c r="H216" s="149" t="s">
        <v>125</v>
      </c>
      <c r="I216" s="149" t="s">
        <v>125</v>
      </c>
      <c r="J216" s="149" t="s">
        <v>125</v>
      </c>
      <c r="K216" s="149" t="s">
        <v>125</v>
      </c>
      <c r="L216" s="149" t="s">
        <v>125</v>
      </c>
      <c r="M216" s="149" t="s">
        <v>125</v>
      </c>
      <c r="N216" s="149" t="s">
        <v>125</v>
      </c>
      <c r="O216" s="149" t="s">
        <v>125</v>
      </c>
      <c r="P216" s="149" t="s">
        <v>125</v>
      </c>
      <c r="Q216" s="149" t="s">
        <v>125</v>
      </c>
      <c r="R216" s="149" t="s">
        <v>175</v>
      </c>
      <c r="S216" s="149" t="s">
        <v>175</v>
      </c>
      <c r="T216" s="149" t="s">
        <v>175</v>
      </c>
      <c r="U216" s="149" t="s">
        <v>175</v>
      </c>
      <c r="V216" s="149" t="s">
        <v>125</v>
      </c>
    </row>
    <row r="217" spans="4:22" s="79" customFormat="1" ht="15" customHeight="1" x14ac:dyDescent="0.2">
      <c r="D217" s="186" t="s">
        <v>47</v>
      </c>
      <c r="E217" s="149">
        <v>910.43399999999997</v>
      </c>
      <c r="F217" s="149">
        <v>1266.9000000000001</v>
      </c>
      <c r="G217" s="149">
        <v>1864.1</v>
      </c>
      <c r="H217" s="149">
        <v>2310.6999999999998</v>
      </c>
      <c r="I217" s="149">
        <v>2869.1</v>
      </c>
      <c r="J217" s="149">
        <v>3433.5</v>
      </c>
      <c r="K217" s="149">
        <v>4485.3999999999996</v>
      </c>
      <c r="L217" s="149">
        <v>6145</v>
      </c>
      <c r="M217" s="149">
        <v>8760.7999999999993</v>
      </c>
      <c r="N217" s="149">
        <v>10840.2</v>
      </c>
      <c r="O217" s="149">
        <v>13596.7</v>
      </c>
      <c r="P217" s="149">
        <v>17061.3</v>
      </c>
      <c r="Q217" s="149">
        <v>21295.7</v>
      </c>
      <c r="R217" s="149">
        <v>26219.5</v>
      </c>
      <c r="S217" s="149">
        <v>31730.5</v>
      </c>
      <c r="T217" s="149">
        <v>36493.300000000003</v>
      </c>
      <c r="U217" s="149">
        <v>41042.800000000003</v>
      </c>
      <c r="V217" s="149">
        <v>49681</v>
      </c>
    </row>
    <row r="218" spans="4:22" s="79" customFormat="1" ht="15" customHeight="1" x14ac:dyDescent="0.2">
      <c r="D218" s="186" t="s">
        <v>194</v>
      </c>
      <c r="E218" s="149">
        <v>910.43399999999997</v>
      </c>
      <c r="F218" s="149">
        <v>1266.9000000000001</v>
      </c>
      <c r="G218" s="149">
        <v>1864.1</v>
      </c>
      <c r="H218" s="149">
        <v>2310.6999999999998</v>
      </c>
      <c r="I218" s="149">
        <v>2869.1</v>
      </c>
      <c r="J218" s="149">
        <v>3433.5</v>
      </c>
      <c r="K218" s="149">
        <v>4485.3999999999996</v>
      </c>
      <c r="L218" s="149">
        <v>6145</v>
      </c>
      <c r="M218" s="149">
        <v>8760.7999999999993</v>
      </c>
      <c r="N218" s="149">
        <v>10840.2</v>
      </c>
      <c r="O218" s="149">
        <v>13596.7</v>
      </c>
      <c r="P218" s="149">
        <v>17061.3</v>
      </c>
      <c r="Q218" s="149">
        <v>21295.7</v>
      </c>
      <c r="R218" s="149">
        <v>26219.5</v>
      </c>
      <c r="S218" s="149">
        <v>31730.5</v>
      </c>
      <c r="T218" s="149">
        <v>36493.300000000003</v>
      </c>
      <c r="U218" s="149">
        <v>41042.800000000003</v>
      </c>
      <c r="V218" s="149">
        <v>49681</v>
      </c>
    </row>
    <row r="219" spans="4:22" s="79" customFormat="1" ht="15" customHeight="1" x14ac:dyDescent="0.2">
      <c r="D219" s="186" t="s">
        <v>195</v>
      </c>
      <c r="E219" s="149" t="s">
        <v>125</v>
      </c>
      <c r="F219" s="149">
        <v>1150.8</v>
      </c>
      <c r="G219" s="149">
        <v>1702.7</v>
      </c>
      <c r="H219" s="149">
        <v>2202.3000000000002</v>
      </c>
      <c r="I219" s="149">
        <v>2769.7</v>
      </c>
      <c r="J219" s="149">
        <v>3274</v>
      </c>
      <c r="K219" s="149">
        <v>4184.8999999999996</v>
      </c>
      <c r="L219" s="149">
        <v>5483.3</v>
      </c>
      <c r="M219" s="149">
        <v>7765.1</v>
      </c>
      <c r="N219" s="149">
        <v>10040.299999999999</v>
      </c>
      <c r="O219" s="149">
        <v>12500.8</v>
      </c>
      <c r="P219" s="149">
        <v>15348.2</v>
      </c>
      <c r="Q219" s="149">
        <v>19161.3</v>
      </c>
      <c r="R219" s="149">
        <v>23637</v>
      </c>
      <c r="S219" s="149">
        <v>28596.9</v>
      </c>
      <c r="T219" s="149">
        <v>32808.300000000003</v>
      </c>
      <c r="U219" s="149">
        <v>36291.599999999999</v>
      </c>
      <c r="V219" s="149">
        <v>44031.4</v>
      </c>
    </row>
    <row r="220" spans="4:22" s="79" customFormat="1" ht="15" customHeight="1" x14ac:dyDescent="0.2">
      <c r="D220" s="187" t="s">
        <v>196</v>
      </c>
      <c r="E220" s="149" t="s">
        <v>125</v>
      </c>
      <c r="F220" s="149">
        <v>116.1</v>
      </c>
      <c r="G220" s="149">
        <v>161.4</v>
      </c>
      <c r="H220" s="149">
        <v>108.4</v>
      </c>
      <c r="I220" s="149">
        <v>99.4</v>
      </c>
      <c r="J220" s="149">
        <v>159.5</v>
      </c>
      <c r="K220" s="149">
        <v>300.5</v>
      </c>
      <c r="L220" s="149">
        <v>661.7</v>
      </c>
      <c r="M220" s="149">
        <v>995.7</v>
      </c>
      <c r="N220" s="149">
        <v>799.9</v>
      </c>
      <c r="O220" s="149">
        <v>1095.9000000000001</v>
      </c>
      <c r="P220" s="149">
        <v>1713.1</v>
      </c>
      <c r="Q220" s="149">
        <v>2134.4</v>
      </c>
      <c r="R220" s="149">
        <v>2582.5</v>
      </c>
      <c r="S220" s="149">
        <v>3133.6</v>
      </c>
      <c r="T220" s="149">
        <v>3685</v>
      </c>
      <c r="U220" s="149">
        <v>4751.2</v>
      </c>
      <c r="V220" s="149">
        <v>5649.6</v>
      </c>
    </row>
    <row r="221" spans="4:22" s="79" customFormat="1" ht="15" customHeight="1" x14ac:dyDescent="0.2">
      <c r="D221" s="186" t="s">
        <v>197</v>
      </c>
      <c r="E221" s="149" t="s">
        <v>125</v>
      </c>
      <c r="F221" s="149" t="s">
        <v>125</v>
      </c>
      <c r="G221" s="149" t="s">
        <v>125</v>
      </c>
      <c r="H221" s="149" t="s">
        <v>125</v>
      </c>
      <c r="I221" s="149" t="s">
        <v>125</v>
      </c>
      <c r="J221" s="149" t="s">
        <v>125</v>
      </c>
      <c r="K221" s="149" t="s">
        <v>125</v>
      </c>
      <c r="L221" s="149" t="s">
        <v>125</v>
      </c>
      <c r="M221" s="149" t="s">
        <v>125</v>
      </c>
      <c r="N221" s="149" t="s">
        <v>125</v>
      </c>
      <c r="O221" s="149" t="s">
        <v>125</v>
      </c>
      <c r="P221" s="149" t="s">
        <v>125</v>
      </c>
      <c r="Q221" s="149" t="s">
        <v>125</v>
      </c>
      <c r="R221" s="149" t="s">
        <v>175</v>
      </c>
      <c r="S221" s="149" t="s">
        <v>175</v>
      </c>
      <c r="T221" s="149" t="s">
        <v>175</v>
      </c>
      <c r="U221" s="149" t="s">
        <v>175</v>
      </c>
      <c r="V221" s="149" t="s">
        <v>125</v>
      </c>
    </row>
    <row r="222" spans="4:22" s="79" customFormat="1" ht="15" customHeight="1" x14ac:dyDescent="0.2">
      <c r="D222" s="186" t="s">
        <v>49</v>
      </c>
      <c r="E222" s="149" t="s">
        <v>125</v>
      </c>
      <c r="F222" s="149" t="s">
        <v>125</v>
      </c>
      <c r="G222" s="149" t="s">
        <v>125</v>
      </c>
      <c r="H222" s="149" t="s">
        <v>125</v>
      </c>
      <c r="I222" s="149" t="s">
        <v>125</v>
      </c>
      <c r="J222" s="149" t="s">
        <v>125</v>
      </c>
      <c r="K222" s="149" t="s">
        <v>125</v>
      </c>
      <c r="L222" s="149" t="s">
        <v>125</v>
      </c>
      <c r="M222" s="149" t="s">
        <v>125</v>
      </c>
      <c r="N222" s="149" t="s">
        <v>125</v>
      </c>
      <c r="O222" s="149" t="s">
        <v>125</v>
      </c>
      <c r="P222" s="149" t="s">
        <v>125</v>
      </c>
      <c r="Q222" s="149" t="s">
        <v>125</v>
      </c>
      <c r="R222" s="149" t="s">
        <v>175</v>
      </c>
      <c r="S222" s="149" t="s">
        <v>175</v>
      </c>
      <c r="T222" s="149" t="s">
        <v>175</v>
      </c>
      <c r="U222" s="149" t="s">
        <v>175</v>
      </c>
      <c r="V222" s="149" t="s">
        <v>125</v>
      </c>
    </row>
    <row r="223" spans="4:22" s="79" customFormat="1" ht="15" customHeight="1" x14ac:dyDescent="0.2">
      <c r="D223" s="176" t="s">
        <v>50</v>
      </c>
      <c r="E223" s="149" t="s">
        <v>125</v>
      </c>
      <c r="F223" s="149" t="s">
        <v>125</v>
      </c>
      <c r="G223" s="149" t="s">
        <v>125</v>
      </c>
      <c r="H223" s="149" t="s">
        <v>125</v>
      </c>
      <c r="I223" s="149" t="s">
        <v>125</v>
      </c>
      <c r="J223" s="149" t="s">
        <v>125</v>
      </c>
      <c r="K223" s="149" t="s">
        <v>125</v>
      </c>
      <c r="L223" s="149" t="s">
        <v>125</v>
      </c>
      <c r="M223" s="149" t="s">
        <v>125</v>
      </c>
      <c r="N223" s="149" t="s">
        <v>125</v>
      </c>
      <c r="O223" s="149" t="s">
        <v>125</v>
      </c>
      <c r="P223" s="149" t="s">
        <v>125</v>
      </c>
      <c r="Q223" s="149" t="s">
        <v>125</v>
      </c>
      <c r="R223" s="149" t="s">
        <v>175</v>
      </c>
      <c r="S223" s="149" t="s">
        <v>175</v>
      </c>
      <c r="T223" s="149" t="s">
        <v>175</v>
      </c>
      <c r="U223" s="149" t="s">
        <v>175</v>
      </c>
      <c r="V223" s="149" t="s">
        <v>125</v>
      </c>
    </row>
    <row r="224" spans="4:22" s="79" customFormat="1" ht="15" customHeight="1" x14ac:dyDescent="0.2">
      <c r="D224" s="186" t="s">
        <v>51</v>
      </c>
      <c r="E224" s="149">
        <v>942.37900000000002</v>
      </c>
      <c r="F224" s="149">
        <v>1255.3</v>
      </c>
      <c r="G224" s="149">
        <v>1932.8</v>
      </c>
      <c r="H224" s="149">
        <v>2437.1999999999998</v>
      </c>
      <c r="I224" s="149">
        <v>2866.4</v>
      </c>
      <c r="J224" s="149">
        <v>3420.2</v>
      </c>
      <c r="K224" s="149">
        <v>4388.3999999999996</v>
      </c>
      <c r="L224" s="149">
        <v>5823.8</v>
      </c>
      <c r="M224" s="149">
        <v>8197.1</v>
      </c>
      <c r="N224" s="149">
        <v>10763.9</v>
      </c>
      <c r="O224" s="149">
        <v>13386.9</v>
      </c>
      <c r="P224" s="149">
        <v>16726</v>
      </c>
      <c r="Q224" s="149">
        <v>20882</v>
      </c>
      <c r="R224" s="149">
        <v>25825.9</v>
      </c>
      <c r="S224" s="149">
        <v>29809</v>
      </c>
      <c r="T224" s="149">
        <v>36257.300000000003</v>
      </c>
      <c r="U224" s="149">
        <v>40911.300000000003</v>
      </c>
      <c r="V224" s="149">
        <v>49343.7</v>
      </c>
    </row>
    <row r="225" spans="4:22" s="79" customFormat="1" ht="15" customHeight="1" x14ac:dyDescent="0.2">
      <c r="D225" s="186" t="s">
        <v>198</v>
      </c>
      <c r="E225" s="149">
        <v>942.37900000000002</v>
      </c>
      <c r="F225" s="149">
        <v>1255.3</v>
      </c>
      <c r="G225" s="149">
        <v>1932.8</v>
      </c>
      <c r="H225" s="149">
        <v>2437.1999999999998</v>
      </c>
      <c r="I225" s="149">
        <v>2866.4</v>
      </c>
      <c r="J225" s="149">
        <v>3420.2</v>
      </c>
      <c r="K225" s="149">
        <v>4388.3999999999996</v>
      </c>
      <c r="L225" s="149">
        <v>5823.8</v>
      </c>
      <c r="M225" s="149">
        <v>8197.1</v>
      </c>
      <c r="N225" s="149">
        <v>10763.9</v>
      </c>
      <c r="O225" s="149">
        <v>13386.9</v>
      </c>
      <c r="P225" s="149">
        <v>16726</v>
      </c>
      <c r="Q225" s="149">
        <v>20882</v>
      </c>
      <c r="R225" s="149">
        <v>25825.9</v>
      </c>
      <c r="S225" s="149">
        <v>29809</v>
      </c>
      <c r="T225" s="149">
        <v>36257.300000000003</v>
      </c>
      <c r="U225" s="149">
        <v>40911.300000000003</v>
      </c>
      <c r="V225" s="149">
        <v>49343.7</v>
      </c>
    </row>
    <row r="226" spans="4:22" s="79" customFormat="1" ht="15" customHeight="1" x14ac:dyDescent="0.2">
      <c r="D226" s="186" t="s">
        <v>199</v>
      </c>
      <c r="E226" s="149" t="s">
        <v>125</v>
      </c>
      <c r="F226" s="149" t="s">
        <v>125</v>
      </c>
      <c r="G226" s="149" t="s">
        <v>125</v>
      </c>
      <c r="H226" s="149" t="s">
        <v>125</v>
      </c>
      <c r="I226" s="149" t="s">
        <v>125</v>
      </c>
      <c r="J226" s="149" t="s">
        <v>125</v>
      </c>
      <c r="K226" s="149" t="s">
        <v>125</v>
      </c>
      <c r="L226" s="149" t="s">
        <v>125</v>
      </c>
      <c r="M226" s="149" t="s">
        <v>125</v>
      </c>
      <c r="N226" s="149" t="s">
        <v>125</v>
      </c>
      <c r="O226" s="149" t="s">
        <v>125</v>
      </c>
      <c r="P226" s="149" t="s">
        <v>125</v>
      </c>
      <c r="Q226" s="149" t="s">
        <v>125</v>
      </c>
      <c r="R226" s="149" t="s">
        <v>175</v>
      </c>
      <c r="S226" s="149" t="s">
        <v>175</v>
      </c>
      <c r="T226" s="149" t="s">
        <v>175</v>
      </c>
      <c r="U226" s="149" t="s">
        <v>175</v>
      </c>
      <c r="V226" s="149" t="s">
        <v>175</v>
      </c>
    </row>
    <row r="227" spans="4:22" s="79" customFormat="1" ht="15" customHeight="1" x14ac:dyDescent="0.2">
      <c r="D227" s="186" t="s">
        <v>52</v>
      </c>
      <c r="E227" s="149" t="s">
        <v>125</v>
      </c>
      <c r="F227" s="149" t="s">
        <v>125</v>
      </c>
      <c r="G227" s="149" t="s">
        <v>125</v>
      </c>
      <c r="H227" s="149" t="s">
        <v>125</v>
      </c>
      <c r="I227" s="149" t="s">
        <v>125</v>
      </c>
      <c r="J227" s="149" t="s">
        <v>125</v>
      </c>
      <c r="K227" s="149" t="s">
        <v>125</v>
      </c>
      <c r="L227" s="149" t="s">
        <v>125</v>
      </c>
      <c r="M227" s="149" t="s">
        <v>125</v>
      </c>
      <c r="N227" s="149" t="s">
        <v>125</v>
      </c>
      <c r="O227" s="149" t="s">
        <v>125</v>
      </c>
      <c r="P227" s="149" t="s">
        <v>125</v>
      </c>
      <c r="Q227" s="149" t="s">
        <v>125</v>
      </c>
      <c r="R227" s="149" t="s">
        <v>175</v>
      </c>
      <c r="S227" s="149" t="s">
        <v>175</v>
      </c>
      <c r="T227" s="149" t="s">
        <v>175</v>
      </c>
      <c r="U227" s="149" t="s">
        <v>175</v>
      </c>
      <c r="V227" s="149" t="s">
        <v>175</v>
      </c>
    </row>
    <row r="228" spans="4:22" s="79" customFormat="1" ht="15" customHeight="1" x14ac:dyDescent="0.2">
      <c r="D228" s="176" t="s">
        <v>53</v>
      </c>
      <c r="E228" s="149">
        <v>-31.94500000000005</v>
      </c>
      <c r="F228" s="149">
        <v>11.600000000000136</v>
      </c>
      <c r="G228" s="149">
        <v>-68.700000000000045</v>
      </c>
      <c r="H228" s="149">
        <v>-126.5</v>
      </c>
      <c r="I228" s="149">
        <v>2.6999999999998181</v>
      </c>
      <c r="J228" s="149">
        <v>13.300000000000182</v>
      </c>
      <c r="K228" s="149">
        <v>97</v>
      </c>
      <c r="L228" s="149">
        <v>321.19999999999982</v>
      </c>
      <c r="M228" s="149">
        <v>563.69999999999891</v>
      </c>
      <c r="N228" s="149">
        <v>76.300000000001091</v>
      </c>
      <c r="O228" s="149">
        <v>209.80000000000109</v>
      </c>
      <c r="P228" s="149">
        <v>335.29999999999927</v>
      </c>
      <c r="Q228" s="149">
        <v>413.70000000000073</v>
      </c>
      <c r="R228" s="149">
        <v>393.59999999999854</v>
      </c>
      <c r="S228" s="149">
        <v>1921.5</v>
      </c>
      <c r="T228" s="149">
        <v>236</v>
      </c>
      <c r="U228" s="149">
        <v>131.5</v>
      </c>
      <c r="V228" s="149">
        <v>337.30000000000291</v>
      </c>
    </row>
    <row r="229" spans="4:22" s="79" customFormat="1" ht="15" customHeight="1" x14ac:dyDescent="0.2">
      <c r="D229" s="176" t="s">
        <v>149</v>
      </c>
      <c r="E229" s="149" t="s">
        <v>125</v>
      </c>
      <c r="F229" s="149" t="s">
        <v>125</v>
      </c>
      <c r="G229" s="149" t="s">
        <v>125</v>
      </c>
      <c r="H229" s="149" t="s">
        <v>125</v>
      </c>
      <c r="I229" s="149" t="s">
        <v>125</v>
      </c>
      <c r="J229" s="149" t="s">
        <v>125</v>
      </c>
      <c r="K229" s="149" t="s">
        <v>125</v>
      </c>
      <c r="L229" s="149" t="s">
        <v>125</v>
      </c>
      <c r="M229" s="149" t="s">
        <v>125</v>
      </c>
      <c r="N229" s="149" t="s">
        <v>125</v>
      </c>
      <c r="O229" s="149" t="s">
        <v>125</v>
      </c>
      <c r="P229" s="149" t="s">
        <v>125</v>
      </c>
      <c r="Q229" s="149" t="s">
        <v>125</v>
      </c>
      <c r="R229" s="149" t="s">
        <v>175</v>
      </c>
      <c r="S229" s="149" t="s">
        <v>175</v>
      </c>
      <c r="T229" s="149" t="s">
        <v>175</v>
      </c>
      <c r="U229" s="149" t="s">
        <v>175</v>
      </c>
      <c r="V229" s="149" t="s">
        <v>175</v>
      </c>
    </row>
    <row r="230" spans="4:22" s="79" customFormat="1" ht="15" customHeight="1" x14ac:dyDescent="0.2">
      <c r="D230" s="176" t="s">
        <v>54</v>
      </c>
      <c r="E230" s="149">
        <v>-31.94500000000005</v>
      </c>
      <c r="F230" s="149">
        <v>11.600000000000136</v>
      </c>
      <c r="G230" s="149">
        <v>-68.700000000000045</v>
      </c>
      <c r="H230" s="149">
        <v>-126.5</v>
      </c>
      <c r="I230" s="149">
        <v>2.6999999999998181</v>
      </c>
      <c r="J230" s="149">
        <v>13.300000000000182</v>
      </c>
      <c r="K230" s="149">
        <v>97</v>
      </c>
      <c r="L230" s="149">
        <v>321.19999999999982</v>
      </c>
      <c r="M230" s="149">
        <v>563.69999999999891</v>
      </c>
      <c r="N230" s="149">
        <v>76.300000000001091</v>
      </c>
      <c r="O230" s="149">
        <v>209.80000000000109</v>
      </c>
      <c r="P230" s="149">
        <v>335.29999999999927</v>
      </c>
      <c r="Q230" s="149">
        <v>413.70000000000073</v>
      </c>
      <c r="R230" s="149">
        <v>393.59999999999854</v>
      </c>
      <c r="S230" s="149">
        <v>1921.5</v>
      </c>
      <c r="T230" s="149">
        <v>236</v>
      </c>
      <c r="U230" s="149">
        <v>131.5</v>
      </c>
      <c r="V230" s="149">
        <v>337.30000000000291</v>
      </c>
    </row>
    <row r="231" spans="4:22" ht="15" customHeight="1" x14ac:dyDescent="0.2">
      <c r="D231" s="176" t="s">
        <v>55</v>
      </c>
      <c r="E231" s="149"/>
      <c r="F231" s="149"/>
      <c r="G231" s="149"/>
      <c r="H231" s="149"/>
      <c r="I231" s="149"/>
      <c r="J231" s="149"/>
      <c r="K231" s="149"/>
      <c r="L231" s="149"/>
      <c r="M231" s="149"/>
      <c r="N231" s="149"/>
      <c r="O231" s="149"/>
      <c r="P231" s="149"/>
      <c r="Q231" s="149"/>
      <c r="R231" s="149"/>
      <c r="S231" s="149"/>
      <c r="T231" s="149"/>
      <c r="U231" s="149"/>
      <c r="V231" s="150"/>
    </row>
    <row r="232" spans="4:22" s="79" customFormat="1" ht="15" customHeight="1" x14ac:dyDescent="0.2">
      <c r="D232" s="176" t="s">
        <v>201</v>
      </c>
      <c r="E232" s="149">
        <v>24.994</v>
      </c>
      <c r="F232" s="149" t="s">
        <v>125</v>
      </c>
      <c r="G232" s="149" t="s">
        <v>125</v>
      </c>
      <c r="H232" s="149" t="s">
        <v>125</v>
      </c>
      <c r="I232" s="149" t="s">
        <v>125</v>
      </c>
      <c r="J232" s="149">
        <v>49.4</v>
      </c>
      <c r="K232" s="149">
        <v>49</v>
      </c>
      <c r="L232" s="149">
        <v>53.2</v>
      </c>
      <c r="M232" s="149">
        <v>53.1</v>
      </c>
      <c r="N232" s="149">
        <v>53.1</v>
      </c>
      <c r="O232" s="149">
        <v>53</v>
      </c>
      <c r="P232" s="149">
        <v>53</v>
      </c>
      <c r="Q232" s="149" t="s">
        <v>125</v>
      </c>
      <c r="R232" s="149" t="s">
        <v>175</v>
      </c>
      <c r="S232" s="149" t="s">
        <v>175</v>
      </c>
      <c r="T232" s="149" t="s">
        <v>175</v>
      </c>
      <c r="U232" s="149" t="s">
        <v>175</v>
      </c>
      <c r="V232" s="149" t="s">
        <v>175</v>
      </c>
    </row>
    <row r="233" spans="4:22" s="79" customFormat="1" ht="15" customHeight="1" x14ac:dyDescent="0.2">
      <c r="D233" s="176" t="s">
        <v>202</v>
      </c>
      <c r="E233" s="149">
        <v>17.663</v>
      </c>
      <c r="F233" s="149" t="s">
        <v>125</v>
      </c>
      <c r="G233" s="149" t="s">
        <v>125</v>
      </c>
      <c r="H233" s="149" t="s">
        <v>125</v>
      </c>
      <c r="I233" s="149" t="s">
        <v>125</v>
      </c>
      <c r="J233" s="149" t="s">
        <v>125</v>
      </c>
      <c r="K233" s="149" t="s">
        <v>125</v>
      </c>
      <c r="L233" s="149" t="s">
        <v>125</v>
      </c>
      <c r="M233" s="149" t="s">
        <v>125</v>
      </c>
      <c r="N233" s="149" t="s">
        <v>125</v>
      </c>
      <c r="O233" s="149" t="s">
        <v>125</v>
      </c>
      <c r="P233" s="149" t="s">
        <v>125</v>
      </c>
      <c r="Q233" s="149" t="s">
        <v>125</v>
      </c>
      <c r="R233" s="149" t="s">
        <v>175</v>
      </c>
      <c r="S233" s="149" t="s">
        <v>175</v>
      </c>
      <c r="T233" s="149" t="s">
        <v>175</v>
      </c>
      <c r="U233" s="149" t="s">
        <v>175</v>
      </c>
      <c r="V233" s="149" t="s">
        <v>175</v>
      </c>
    </row>
    <row r="234" spans="4:22" s="79" customFormat="1" ht="15" customHeight="1" x14ac:dyDescent="0.2">
      <c r="D234" s="176" t="s">
        <v>203</v>
      </c>
      <c r="E234" s="149" t="s">
        <v>125</v>
      </c>
      <c r="F234" s="149" t="s">
        <v>125</v>
      </c>
      <c r="G234" s="149" t="s">
        <v>125</v>
      </c>
      <c r="H234" s="149" t="s">
        <v>125</v>
      </c>
      <c r="I234" s="149" t="s">
        <v>125</v>
      </c>
      <c r="J234" s="149" t="s">
        <v>125</v>
      </c>
      <c r="K234" s="149" t="s">
        <v>125</v>
      </c>
      <c r="L234" s="149" t="s">
        <v>125</v>
      </c>
      <c r="M234" s="149" t="s">
        <v>125</v>
      </c>
      <c r="N234" s="149" t="s">
        <v>125</v>
      </c>
      <c r="O234" s="149" t="s">
        <v>125</v>
      </c>
      <c r="P234" s="149" t="s">
        <v>125</v>
      </c>
      <c r="Q234" s="149" t="s">
        <v>125</v>
      </c>
      <c r="R234" s="149" t="s">
        <v>175</v>
      </c>
      <c r="S234" s="149" t="s">
        <v>175</v>
      </c>
      <c r="T234" s="149" t="s">
        <v>175</v>
      </c>
      <c r="U234" s="149" t="s">
        <v>175</v>
      </c>
      <c r="V234" s="149" t="s">
        <v>175</v>
      </c>
    </row>
    <row r="235" spans="4:22" ht="15" customHeight="1" x14ac:dyDescent="0.2">
      <c r="D235" s="168"/>
      <c r="E235" s="162"/>
      <c r="F235" s="162"/>
      <c r="G235" s="162"/>
      <c r="H235" s="162"/>
      <c r="I235" s="162"/>
      <c r="J235" s="162"/>
      <c r="K235" s="162"/>
      <c r="L235" s="162"/>
      <c r="M235" s="162"/>
      <c r="N235" s="162"/>
      <c r="O235" s="162"/>
      <c r="P235" s="162"/>
      <c r="Q235" s="162"/>
      <c r="R235" s="162"/>
      <c r="S235" s="161"/>
      <c r="T235" s="182"/>
      <c r="U235" s="182"/>
    </row>
    <row r="236" spans="4:22" ht="15" customHeight="1" x14ac:dyDescent="0.2">
      <c r="D236" s="193" t="s">
        <v>850</v>
      </c>
      <c r="E236" s="148"/>
      <c r="F236" s="148"/>
      <c r="G236" s="148"/>
      <c r="H236" s="148"/>
      <c r="I236" s="148"/>
      <c r="J236" s="148"/>
      <c r="K236" s="148"/>
      <c r="L236" s="148"/>
      <c r="M236" s="148"/>
      <c r="N236" s="148"/>
      <c r="O236" s="148"/>
      <c r="P236" s="148"/>
      <c r="Q236" s="148"/>
      <c r="R236" s="148"/>
      <c r="S236" s="161"/>
      <c r="T236" s="195"/>
      <c r="U236" s="195"/>
    </row>
    <row r="237" spans="4:22" s="79" customFormat="1" ht="15" customHeight="1" x14ac:dyDescent="0.2">
      <c r="D237" s="183" t="s">
        <v>47</v>
      </c>
      <c r="E237" s="160">
        <v>27.965450000000001</v>
      </c>
      <c r="F237" s="160">
        <v>25.722449999999998</v>
      </c>
      <c r="G237" s="160">
        <v>25.020689999999998</v>
      </c>
      <c r="H237" s="160">
        <v>23.473179999999999</v>
      </c>
      <c r="I237" s="160">
        <v>23.400210000000001</v>
      </c>
      <c r="J237" s="160">
        <v>21.562609999999999</v>
      </c>
      <c r="K237" s="160">
        <v>21.232759999999999</v>
      </c>
      <c r="L237" s="160">
        <v>21.79851</v>
      </c>
      <c r="M237" s="160">
        <v>22.481000000000002</v>
      </c>
      <c r="N237" s="160">
        <v>21.95457</v>
      </c>
      <c r="O237" s="160">
        <v>21.793669999999999</v>
      </c>
      <c r="P237" s="160">
        <v>21.661239999999999</v>
      </c>
      <c r="Q237" s="160">
        <v>21.745989999999999</v>
      </c>
      <c r="R237" s="160">
        <v>21.693831224660588</v>
      </c>
      <c r="S237" s="160">
        <v>21.756102365762018</v>
      </c>
      <c r="T237" s="160">
        <v>21.240706848802795</v>
      </c>
      <c r="U237" s="160">
        <v>20.52208075846292</v>
      </c>
      <c r="V237" s="141">
        <v>19.556127452205519</v>
      </c>
    </row>
    <row r="238" spans="4:22" s="79" customFormat="1" ht="15" customHeight="1" x14ac:dyDescent="0.2">
      <c r="D238" s="184" t="s">
        <v>48</v>
      </c>
      <c r="E238" s="160" t="s">
        <v>125</v>
      </c>
      <c r="F238" s="160">
        <v>23.365220000000001</v>
      </c>
      <c r="G238" s="160">
        <v>22.854310000000002</v>
      </c>
      <c r="H238" s="160">
        <v>22.37201</v>
      </c>
      <c r="I238" s="160">
        <v>22.589510000000001</v>
      </c>
      <c r="J238" s="160">
        <v>20.560939999999999</v>
      </c>
      <c r="K238" s="160">
        <v>19.810269999999999</v>
      </c>
      <c r="L238" s="160">
        <v>19.451219999999999</v>
      </c>
      <c r="M238" s="160">
        <v>19.925940000000001</v>
      </c>
      <c r="N238" s="160">
        <v>20.334540000000001</v>
      </c>
      <c r="O238" s="160">
        <v>20.037089999999999</v>
      </c>
      <c r="P238" s="160">
        <v>19.486260000000001</v>
      </c>
      <c r="Q238" s="160">
        <v>19.566459999999999</v>
      </c>
      <c r="R238" s="160">
        <v>19.557088756738391</v>
      </c>
      <c r="S238" s="160">
        <v>19.607541127415576</v>
      </c>
      <c r="T238" s="160">
        <v>19.095874653911174</v>
      </c>
      <c r="U238" s="160">
        <v>18.146401952445565</v>
      </c>
      <c r="V238" s="141">
        <v>17.332253181277391</v>
      </c>
    </row>
    <row r="239" spans="4:22" s="79" customFormat="1" ht="15" customHeight="1" x14ac:dyDescent="0.2">
      <c r="D239" s="183" t="s">
        <v>51</v>
      </c>
      <c r="E239" s="160">
        <v>28.9467</v>
      </c>
      <c r="F239" s="160">
        <v>25.486930000000001</v>
      </c>
      <c r="G239" s="160">
        <v>25.942810000000001</v>
      </c>
      <c r="H239" s="160">
        <v>24.758230000000001</v>
      </c>
      <c r="I239" s="160">
        <v>23.37819</v>
      </c>
      <c r="J239" s="160">
        <v>21.47908</v>
      </c>
      <c r="K239" s="160">
        <v>20.773589999999999</v>
      </c>
      <c r="L239" s="160">
        <v>20.659099999999999</v>
      </c>
      <c r="M239" s="160">
        <v>21.034490000000002</v>
      </c>
      <c r="N239" s="160">
        <v>21.800039999999999</v>
      </c>
      <c r="O239" s="160">
        <v>21.45739</v>
      </c>
      <c r="P239" s="160">
        <v>21.23554</v>
      </c>
      <c r="Q239" s="160">
        <v>21.323550000000001</v>
      </c>
      <c r="R239" s="160">
        <v>21.368169332937768</v>
      </c>
      <c r="S239" s="160">
        <v>20.438620740959017</v>
      </c>
      <c r="T239" s="160">
        <v>21.103344461287346</v>
      </c>
      <c r="U239" s="160">
        <v>20.456328577331568</v>
      </c>
      <c r="V239" s="141">
        <v>19.423354726422442</v>
      </c>
    </row>
    <row r="240" spans="4:22" s="79" customFormat="1" ht="15" customHeight="1" x14ac:dyDescent="0.2">
      <c r="D240" s="183" t="s">
        <v>54</v>
      </c>
      <c r="E240" s="160">
        <v>-0.98124</v>
      </c>
      <c r="F240" s="160">
        <v>0.23552000000000001</v>
      </c>
      <c r="G240" s="160">
        <v>-0.92212000000000005</v>
      </c>
      <c r="H240" s="160">
        <v>-1.28505</v>
      </c>
      <c r="I240" s="160">
        <v>2.2020000000000001E-2</v>
      </c>
      <c r="J240" s="160">
        <v>8.3519999999999997E-2</v>
      </c>
      <c r="K240" s="160">
        <v>0.45917000000000002</v>
      </c>
      <c r="L240" s="160">
        <v>1.13941</v>
      </c>
      <c r="M240" s="160">
        <v>1.4464999999999999</v>
      </c>
      <c r="N240" s="160">
        <v>0.15453</v>
      </c>
      <c r="O240" s="160">
        <v>0.33628000000000002</v>
      </c>
      <c r="P240" s="160">
        <v>0.42570000000000002</v>
      </c>
      <c r="Q240" s="160">
        <v>0.42244999999999999</v>
      </c>
      <c r="R240" s="160">
        <v>0.32566189172281601</v>
      </c>
      <c r="S240" s="160">
        <v>1.3174816248030039</v>
      </c>
      <c r="T240" s="160">
        <v>0.13736238751544691</v>
      </c>
      <c r="U240" s="160">
        <v>6.5752181131352477E-2</v>
      </c>
      <c r="V240" s="141">
        <v>0.13277272578307561</v>
      </c>
    </row>
    <row r="241" spans="4:22" s="79" customFormat="1" ht="15" customHeight="1" x14ac:dyDescent="0.2">
      <c r="D241" s="168"/>
      <c r="E241" s="160"/>
      <c r="F241" s="160"/>
      <c r="G241" s="160"/>
      <c r="H241" s="160"/>
      <c r="I241" s="160"/>
      <c r="J241" s="160"/>
      <c r="K241" s="160"/>
      <c r="L241" s="160"/>
      <c r="M241" s="160"/>
      <c r="N241" s="160"/>
      <c r="O241" s="160"/>
      <c r="P241" s="160"/>
      <c r="Q241" s="160"/>
      <c r="R241" s="160"/>
      <c r="S241" s="161"/>
      <c r="T241" s="182"/>
      <c r="U241" s="182"/>
    </row>
    <row r="242" spans="4:22" s="79" customFormat="1" ht="15" customHeight="1" x14ac:dyDescent="0.2">
      <c r="D242" s="207" t="s">
        <v>601</v>
      </c>
      <c r="E242" s="160"/>
      <c r="F242" s="160"/>
      <c r="G242" s="160"/>
      <c r="H242" s="160"/>
      <c r="I242" s="160"/>
      <c r="J242" s="160"/>
      <c r="K242" s="160"/>
      <c r="L242" s="160"/>
      <c r="M242" s="160"/>
      <c r="N242" s="160"/>
      <c r="O242" s="160"/>
      <c r="P242" s="160"/>
      <c r="Q242" s="160"/>
      <c r="R242" s="160"/>
      <c r="S242" s="161"/>
      <c r="T242" s="182"/>
      <c r="U242" s="182"/>
    </row>
    <row r="243" spans="4:22" s="79" customFormat="1" ht="15" customHeight="1" x14ac:dyDescent="0.2">
      <c r="D243" s="168" t="s">
        <v>67</v>
      </c>
      <c r="E243" s="149" t="s">
        <v>125</v>
      </c>
      <c r="F243" s="149" t="s">
        <v>125</v>
      </c>
      <c r="G243" s="149" t="s">
        <v>125</v>
      </c>
      <c r="H243" s="149" t="s">
        <v>125</v>
      </c>
      <c r="I243" s="149" t="s">
        <v>125</v>
      </c>
      <c r="J243" s="149" t="s">
        <v>125</v>
      </c>
      <c r="K243" s="149" t="s">
        <v>125</v>
      </c>
      <c r="L243" s="149" t="s">
        <v>125</v>
      </c>
      <c r="M243" s="149" t="s">
        <v>125</v>
      </c>
      <c r="N243" s="149" t="s">
        <v>125</v>
      </c>
      <c r="O243" s="154">
        <v>13386.9</v>
      </c>
      <c r="P243" s="154">
        <v>16726</v>
      </c>
      <c r="Q243" s="154">
        <v>20882</v>
      </c>
      <c r="R243" s="154">
        <v>25825.9</v>
      </c>
      <c r="S243" s="171">
        <v>31425.4</v>
      </c>
      <c r="T243" s="208">
        <v>36257.300000000003</v>
      </c>
      <c r="U243" s="149">
        <v>40911.300000000003</v>
      </c>
      <c r="V243" s="149">
        <v>49343.7</v>
      </c>
    </row>
    <row r="244" spans="4:22" s="79" customFormat="1" ht="15" customHeight="1" x14ac:dyDescent="0.2">
      <c r="D244" s="187" t="s">
        <v>451</v>
      </c>
      <c r="E244" s="149" t="s">
        <v>125</v>
      </c>
      <c r="F244" s="149" t="s">
        <v>125</v>
      </c>
      <c r="G244" s="149" t="s">
        <v>125</v>
      </c>
      <c r="H244" s="149" t="s">
        <v>125</v>
      </c>
      <c r="I244" s="149" t="s">
        <v>125</v>
      </c>
      <c r="J244" s="149" t="s">
        <v>125</v>
      </c>
      <c r="K244" s="149" t="s">
        <v>125</v>
      </c>
      <c r="L244" s="149" t="s">
        <v>125</v>
      </c>
      <c r="M244" s="149" t="s">
        <v>125</v>
      </c>
      <c r="N244" s="149" t="s">
        <v>125</v>
      </c>
      <c r="O244" s="154">
        <v>490.1</v>
      </c>
      <c r="P244" s="154">
        <v>629.6</v>
      </c>
      <c r="Q244" s="154">
        <v>852.8</v>
      </c>
      <c r="R244" s="154">
        <v>1149.8</v>
      </c>
      <c r="S244" s="171">
        <v>1414.2</v>
      </c>
      <c r="T244" s="208">
        <v>1605.9</v>
      </c>
      <c r="U244" s="149">
        <v>1822.6</v>
      </c>
      <c r="V244" s="149">
        <v>2429.6999999999998</v>
      </c>
    </row>
    <row r="245" spans="4:22" s="79" customFormat="1" ht="15" customHeight="1" x14ac:dyDescent="0.2">
      <c r="D245" s="187" t="s">
        <v>452</v>
      </c>
      <c r="E245" s="149" t="s">
        <v>125</v>
      </c>
      <c r="F245" s="149" t="s">
        <v>125</v>
      </c>
      <c r="G245" s="149" t="s">
        <v>125</v>
      </c>
      <c r="H245" s="149" t="s">
        <v>125</v>
      </c>
      <c r="I245" s="149" t="s">
        <v>125</v>
      </c>
      <c r="J245" s="149" t="s">
        <v>125</v>
      </c>
      <c r="K245" s="149" t="s">
        <v>125</v>
      </c>
      <c r="L245" s="149" t="s">
        <v>125</v>
      </c>
      <c r="M245" s="149" t="s">
        <v>125</v>
      </c>
      <c r="N245" s="149" t="s">
        <v>125</v>
      </c>
      <c r="O245" s="149" t="s">
        <v>125</v>
      </c>
      <c r="P245" s="149" t="s">
        <v>125</v>
      </c>
      <c r="Q245" s="149" t="s">
        <v>125</v>
      </c>
      <c r="R245" s="149" t="s">
        <v>175</v>
      </c>
      <c r="S245" s="149" t="s">
        <v>175</v>
      </c>
      <c r="T245" s="149" t="s">
        <v>175</v>
      </c>
      <c r="U245" s="149" t="s">
        <v>175</v>
      </c>
      <c r="V245" s="149" t="s">
        <v>175</v>
      </c>
    </row>
    <row r="246" spans="4:22" s="79" customFormat="1" ht="15" customHeight="1" x14ac:dyDescent="0.2">
      <c r="D246" s="187" t="s">
        <v>459</v>
      </c>
      <c r="E246" s="149" t="s">
        <v>125</v>
      </c>
      <c r="F246" s="149" t="s">
        <v>125</v>
      </c>
      <c r="G246" s="149" t="s">
        <v>125</v>
      </c>
      <c r="H246" s="149" t="s">
        <v>125</v>
      </c>
      <c r="I246" s="149" t="s">
        <v>125</v>
      </c>
      <c r="J246" s="149" t="s">
        <v>125</v>
      </c>
      <c r="K246" s="149" t="s">
        <v>125</v>
      </c>
      <c r="L246" s="149" t="s">
        <v>125</v>
      </c>
      <c r="M246" s="149" t="s">
        <v>125</v>
      </c>
      <c r="N246" s="149" t="s">
        <v>125</v>
      </c>
      <c r="O246" s="154">
        <v>4464.1000000000004</v>
      </c>
      <c r="P246" s="154">
        <v>5582.9</v>
      </c>
      <c r="Q246" s="154">
        <v>7130.4</v>
      </c>
      <c r="R246" s="154">
        <v>8803.2000000000007</v>
      </c>
      <c r="S246" s="171">
        <v>10673.5</v>
      </c>
      <c r="T246" s="208">
        <v>12162.2</v>
      </c>
      <c r="U246" s="149">
        <v>13831.7</v>
      </c>
      <c r="V246" s="149">
        <v>15979.6</v>
      </c>
    </row>
    <row r="247" spans="4:22" s="79" customFormat="1" ht="15" customHeight="1" x14ac:dyDescent="0.2">
      <c r="D247" s="187" t="s">
        <v>457</v>
      </c>
      <c r="E247" s="149" t="s">
        <v>125</v>
      </c>
      <c r="F247" s="149" t="s">
        <v>125</v>
      </c>
      <c r="G247" s="149" t="s">
        <v>125</v>
      </c>
      <c r="H247" s="149" t="s">
        <v>125</v>
      </c>
      <c r="I247" s="149" t="s">
        <v>125</v>
      </c>
      <c r="J247" s="149" t="s">
        <v>125</v>
      </c>
      <c r="K247" s="149" t="s">
        <v>125</v>
      </c>
      <c r="L247" s="149" t="s">
        <v>125</v>
      </c>
      <c r="M247" s="149" t="s">
        <v>125</v>
      </c>
      <c r="N247" s="149" t="s">
        <v>125</v>
      </c>
      <c r="O247" s="154">
        <v>1716.5</v>
      </c>
      <c r="P247" s="154">
        <v>2226.6999999999998</v>
      </c>
      <c r="Q247" s="154">
        <v>3024.9</v>
      </c>
      <c r="R247" s="154">
        <v>3709.9</v>
      </c>
      <c r="S247" s="171">
        <v>4507.2</v>
      </c>
      <c r="T247" s="208">
        <v>5218.5</v>
      </c>
      <c r="U247" s="149">
        <v>5811.6</v>
      </c>
      <c r="V247" s="149">
        <v>7030</v>
      </c>
    </row>
    <row r="248" spans="4:22" s="79" customFormat="1" ht="15" customHeight="1" x14ac:dyDescent="0.2">
      <c r="D248" s="187" t="s">
        <v>460</v>
      </c>
      <c r="E248" s="149" t="s">
        <v>125</v>
      </c>
      <c r="F248" s="149" t="s">
        <v>125</v>
      </c>
      <c r="G248" s="149" t="s">
        <v>125</v>
      </c>
      <c r="H248" s="149" t="s">
        <v>125</v>
      </c>
      <c r="I248" s="149" t="s">
        <v>125</v>
      </c>
      <c r="J248" s="149" t="s">
        <v>125</v>
      </c>
      <c r="K248" s="149" t="s">
        <v>125</v>
      </c>
      <c r="L248" s="149" t="s">
        <v>125</v>
      </c>
      <c r="M248" s="149" t="s">
        <v>125</v>
      </c>
      <c r="N248" s="149" t="s">
        <v>125</v>
      </c>
      <c r="O248" s="154">
        <v>1370.7</v>
      </c>
      <c r="P248" s="154">
        <v>1450.6</v>
      </c>
      <c r="Q248" s="154">
        <v>1704.1</v>
      </c>
      <c r="R248" s="154">
        <v>1717.7</v>
      </c>
      <c r="S248" s="171">
        <v>1931.2</v>
      </c>
      <c r="T248" s="208">
        <v>2250.1999999999998</v>
      </c>
      <c r="U248" s="149">
        <v>2204.3000000000002</v>
      </c>
      <c r="V248" s="149">
        <v>2238.4</v>
      </c>
    </row>
    <row r="249" spans="4:22" s="79" customFormat="1" ht="15" customHeight="1" x14ac:dyDescent="0.2">
      <c r="D249" s="187" t="s">
        <v>455</v>
      </c>
      <c r="E249" s="149" t="s">
        <v>125</v>
      </c>
      <c r="F249" s="149" t="s">
        <v>125</v>
      </c>
      <c r="G249" s="149" t="s">
        <v>125</v>
      </c>
      <c r="H249" s="149" t="s">
        <v>125</v>
      </c>
      <c r="I249" s="149" t="s">
        <v>125</v>
      </c>
      <c r="J249" s="149" t="s">
        <v>125</v>
      </c>
      <c r="K249" s="149" t="s">
        <v>125</v>
      </c>
      <c r="L249" s="149" t="s">
        <v>125</v>
      </c>
      <c r="M249" s="149" t="s">
        <v>125</v>
      </c>
      <c r="N249" s="149" t="s">
        <v>125</v>
      </c>
      <c r="O249" s="149" t="s">
        <v>125</v>
      </c>
      <c r="P249" s="149" t="s">
        <v>125</v>
      </c>
      <c r="Q249" s="149" t="s">
        <v>125</v>
      </c>
      <c r="R249" s="149" t="s">
        <v>175</v>
      </c>
      <c r="S249" s="149" t="s">
        <v>175</v>
      </c>
      <c r="T249" s="149" t="s">
        <v>175</v>
      </c>
      <c r="U249" s="149" t="s">
        <v>175</v>
      </c>
      <c r="V249" s="149" t="s">
        <v>175</v>
      </c>
    </row>
    <row r="250" spans="4:22" s="79" customFormat="1" ht="15" customHeight="1" x14ac:dyDescent="0.2">
      <c r="D250" s="187" t="s">
        <v>806</v>
      </c>
      <c r="E250" s="149" t="s">
        <v>125</v>
      </c>
      <c r="F250" s="149" t="s">
        <v>125</v>
      </c>
      <c r="G250" s="149" t="s">
        <v>125</v>
      </c>
      <c r="H250" s="149" t="s">
        <v>125</v>
      </c>
      <c r="I250" s="149" t="s">
        <v>125</v>
      </c>
      <c r="J250" s="149" t="s">
        <v>125</v>
      </c>
      <c r="K250" s="149" t="s">
        <v>125</v>
      </c>
      <c r="L250" s="149" t="s">
        <v>125</v>
      </c>
      <c r="M250" s="149" t="s">
        <v>125</v>
      </c>
      <c r="N250" s="149" t="s">
        <v>125</v>
      </c>
      <c r="O250" s="154">
        <v>154.5</v>
      </c>
      <c r="P250" s="154">
        <v>185.3</v>
      </c>
      <c r="Q250" s="154">
        <v>223.4</v>
      </c>
      <c r="R250" s="154">
        <v>287.39999999999998</v>
      </c>
      <c r="S250" s="154">
        <v>361.5</v>
      </c>
      <c r="T250" s="154">
        <v>387.5</v>
      </c>
      <c r="U250" s="149">
        <v>460.6</v>
      </c>
      <c r="V250" s="149">
        <v>750.2</v>
      </c>
    </row>
    <row r="251" spans="4:22" s="79" customFormat="1" ht="15" customHeight="1" x14ac:dyDescent="0.2">
      <c r="D251" s="187" t="s">
        <v>456</v>
      </c>
      <c r="E251" s="149" t="s">
        <v>125</v>
      </c>
      <c r="F251" s="149" t="s">
        <v>125</v>
      </c>
      <c r="G251" s="149" t="s">
        <v>125</v>
      </c>
      <c r="H251" s="149" t="s">
        <v>125</v>
      </c>
      <c r="I251" s="149" t="s">
        <v>125</v>
      </c>
      <c r="J251" s="149" t="s">
        <v>125</v>
      </c>
      <c r="K251" s="149" t="s">
        <v>125</v>
      </c>
      <c r="L251" s="149" t="s">
        <v>125</v>
      </c>
      <c r="M251" s="149" t="s">
        <v>125</v>
      </c>
      <c r="N251" s="149" t="s">
        <v>125</v>
      </c>
      <c r="O251" s="149" t="s">
        <v>125</v>
      </c>
      <c r="P251" s="149" t="s">
        <v>125</v>
      </c>
      <c r="Q251" s="149" t="s">
        <v>125</v>
      </c>
      <c r="R251" s="149" t="s">
        <v>175</v>
      </c>
      <c r="S251" s="149" t="s">
        <v>175</v>
      </c>
      <c r="T251" s="149" t="s">
        <v>175</v>
      </c>
      <c r="U251" s="149" t="s">
        <v>175</v>
      </c>
      <c r="V251" s="149" t="s">
        <v>175</v>
      </c>
    </row>
    <row r="252" spans="4:22" s="79" customFormat="1" ht="15" customHeight="1" x14ac:dyDescent="0.2">
      <c r="D252" s="187" t="s">
        <v>453</v>
      </c>
      <c r="E252" s="149" t="s">
        <v>125</v>
      </c>
      <c r="F252" s="149" t="s">
        <v>125</v>
      </c>
      <c r="G252" s="149" t="s">
        <v>125</v>
      </c>
      <c r="H252" s="149" t="s">
        <v>125</v>
      </c>
      <c r="I252" s="149" t="s">
        <v>125</v>
      </c>
      <c r="J252" s="149" t="s">
        <v>125</v>
      </c>
      <c r="K252" s="149" t="s">
        <v>125</v>
      </c>
      <c r="L252" s="149" t="s">
        <v>125</v>
      </c>
      <c r="M252" s="149" t="s">
        <v>125</v>
      </c>
      <c r="N252" s="149" t="s">
        <v>125</v>
      </c>
      <c r="O252" s="149" t="s">
        <v>125</v>
      </c>
      <c r="P252" s="149" t="s">
        <v>125</v>
      </c>
      <c r="Q252" s="149" t="s">
        <v>125</v>
      </c>
      <c r="R252" s="149" t="s">
        <v>175</v>
      </c>
      <c r="S252" s="149" t="s">
        <v>175</v>
      </c>
      <c r="T252" s="149" t="s">
        <v>175</v>
      </c>
      <c r="U252" s="149" t="s">
        <v>175</v>
      </c>
      <c r="V252" s="149" t="s">
        <v>175</v>
      </c>
    </row>
    <row r="253" spans="4:22" s="79" customFormat="1" ht="15" customHeight="1" x14ac:dyDescent="0.2">
      <c r="D253" s="187" t="s">
        <v>454</v>
      </c>
      <c r="E253" s="149" t="s">
        <v>125</v>
      </c>
      <c r="F253" s="149" t="s">
        <v>125</v>
      </c>
      <c r="G253" s="149" t="s">
        <v>125</v>
      </c>
      <c r="H253" s="149" t="s">
        <v>125</v>
      </c>
      <c r="I253" s="149" t="s">
        <v>125</v>
      </c>
      <c r="J253" s="149" t="s">
        <v>125</v>
      </c>
      <c r="K253" s="149" t="s">
        <v>125</v>
      </c>
      <c r="L253" s="149" t="s">
        <v>125</v>
      </c>
      <c r="M253" s="149" t="s">
        <v>125</v>
      </c>
      <c r="N253" s="149" t="s">
        <v>125</v>
      </c>
      <c r="O253" s="154">
        <v>1513.5</v>
      </c>
      <c r="P253" s="154">
        <v>1931.6</v>
      </c>
      <c r="Q253" s="154">
        <v>2317</v>
      </c>
      <c r="R253" s="154">
        <v>2749.8</v>
      </c>
      <c r="S253" s="171">
        <v>3363.3</v>
      </c>
      <c r="T253" s="208">
        <v>3821.3</v>
      </c>
      <c r="U253" s="149">
        <v>4319.5</v>
      </c>
      <c r="V253" s="149">
        <v>5280.7</v>
      </c>
    </row>
    <row r="254" spans="4:22" s="79" customFormat="1" ht="15" customHeight="1" x14ac:dyDescent="0.2">
      <c r="D254" s="187" t="s">
        <v>6</v>
      </c>
      <c r="E254" s="149" t="s">
        <v>125</v>
      </c>
      <c r="F254" s="149" t="s">
        <v>125</v>
      </c>
      <c r="G254" s="149" t="s">
        <v>125</v>
      </c>
      <c r="H254" s="149" t="s">
        <v>125</v>
      </c>
      <c r="I254" s="149" t="s">
        <v>125</v>
      </c>
      <c r="J254" s="149" t="s">
        <v>125</v>
      </c>
      <c r="K254" s="149" t="s">
        <v>125</v>
      </c>
      <c r="L254" s="149" t="s">
        <v>125</v>
      </c>
      <c r="M254" s="149" t="s">
        <v>125</v>
      </c>
      <c r="N254" s="149" t="s">
        <v>125</v>
      </c>
      <c r="O254" s="154">
        <v>3677.5</v>
      </c>
      <c r="P254" s="154">
        <v>4719.3</v>
      </c>
      <c r="Q254" s="154">
        <v>5629.4</v>
      </c>
      <c r="R254" s="154">
        <v>7408.1</v>
      </c>
      <c r="S254" s="154">
        <v>9174.5</v>
      </c>
      <c r="T254" s="154">
        <v>10811.7</v>
      </c>
      <c r="U254" s="149">
        <v>12461</v>
      </c>
      <c r="V254" s="149">
        <v>15635</v>
      </c>
    </row>
    <row r="255" spans="4:22" s="79" customFormat="1" ht="15" customHeight="1" x14ac:dyDescent="0.2">
      <c r="D255" s="168"/>
      <c r="E255" s="160"/>
      <c r="F255" s="160"/>
      <c r="G255" s="160"/>
      <c r="H255" s="160"/>
      <c r="I255" s="160"/>
      <c r="J255" s="160"/>
      <c r="K255" s="160"/>
      <c r="L255" s="160"/>
      <c r="M255" s="160"/>
      <c r="N255" s="160"/>
      <c r="O255" s="160"/>
      <c r="P255" s="160"/>
      <c r="Q255" s="160"/>
      <c r="R255" s="160"/>
      <c r="S255" s="161"/>
      <c r="T255" s="182"/>
      <c r="U255" s="182"/>
    </row>
    <row r="256" spans="4:22" s="79" customFormat="1" ht="15" customHeight="1" x14ac:dyDescent="0.2">
      <c r="D256" s="193" t="s">
        <v>851</v>
      </c>
      <c r="E256" s="160"/>
      <c r="F256" s="160"/>
      <c r="G256" s="160"/>
      <c r="H256" s="160"/>
      <c r="I256" s="160"/>
      <c r="J256" s="160"/>
      <c r="K256" s="160"/>
      <c r="L256" s="160"/>
      <c r="M256" s="160"/>
      <c r="N256" s="160"/>
      <c r="O256" s="160"/>
      <c r="P256" s="160"/>
      <c r="Q256" s="160"/>
      <c r="R256" s="160"/>
      <c r="S256" s="161"/>
      <c r="T256" s="182"/>
      <c r="U256" s="182"/>
    </row>
    <row r="257" spans="4:22" s="79" customFormat="1" ht="15" customHeight="1" x14ac:dyDescent="0.2">
      <c r="D257" s="184" t="s">
        <v>459</v>
      </c>
      <c r="E257" s="160" t="s">
        <v>175</v>
      </c>
      <c r="F257" s="160" t="s">
        <v>175</v>
      </c>
      <c r="G257" s="160" t="s">
        <v>175</v>
      </c>
      <c r="H257" s="160" t="s">
        <v>175</v>
      </c>
      <c r="I257" s="160" t="s">
        <v>175</v>
      </c>
      <c r="J257" s="160" t="s">
        <v>175</v>
      </c>
      <c r="K257" s="160" t="s">
        <v>175</v>
      </c>
      <c r="L257" s="160" t="s">
        <v>175</v>
      </c>
      <c r="M257" s="160" t="s">
        <v>175</v>
      </c>
      <c r="N257" s="160" t="s">
        <v>175</v>
      </c>
      <c r="O257" s="160">
        <v>7.1553500000000003</v>
      </c>
      <c r="P257" s="160">
        <v>7.08812</v>
      </c>
      <c r="Q257" s="160">
        <v>7.2811700000000004</v>
      </c>
      <c r="R257" s="160">
        <v>7.2837062124347183</v>
      </c>
      <c r="S257" s="160">
        <v>7.3183138809965467</v>
      </c>
      <c r="T257" s="160">
        <v>7.0789357179676635</v>
      </c>
      <c r="U257" s="148">
        <v>6.9160794201865254</v>
      </c>
      <c r="V257" s="148">
        <v>6.2901128043973218</v>
      </c>
    </row>
    <row r="258" spans="4:22" s="79" customFormat="1" ht="15" customHeight="1" x14ac:dyDescent="0.2">
      <c r="D258" s="184" t="s">
        <v>457</v>
      </c>
      <c r="E258" s="160" t="s">
        <v>175</v>
      </c>
      <c r="F258" s="160" t="s">
        <v>175</v>
      </c>
      <c r="G258" s="160" t="s">
        <v>175</v>
      </c>
      <c r="H258" s="160" t="s">
        <v>175</v>
      </c>
      <c r="I258" s="160" t="s">
        <v>175</v>
      </c>
      <c r="J258" s="160" t="s">
        <v>175</v>
      </c>
      <c r="K258" s="160" t="s">
        <v>175</v>
      </c>
      <c r="L258" s="160" t="s">
        <v>175</v>
      </c>
      <c r="M258" s="160" t="s">
        <v>175</v>
      </c>
      <c r="N258" s="160" t="s">
        <v>175</v>
      </c>
      <c r="O258" s="160">
        <v>2.7513200000000002</v>
      </c>
      <c r="P258" s="160">
        <v>2.8270499999999998</v>
      </c>
      <c r="Q258" s="160">
        <v>3.0888599999999999</v>
      </c>
      <c r="R258" s="160">
        <v>3.0695453559514219</v>
      </c>
      <c r="S258" s="160">
        <v>3.0903737597252663</v>
      </c>
      <c r="T258" s="160">
        <v>3.0373966917345747</v>
      </c>
      <c r="U258" s="148">
        <v>2.905896394395195</v>
      </c>
      <c r="V258" s="148">
        <v>2.7672465527868764</v>
      </c>
    </row>
    <row r="259" spans="4:22" s="79" customFormat="1" ht="15" customHeight="1" x14ac:dyDescent="0.2">
      <c r="D259" s="184" t="s">
        <v>460</v>
      </c>
      <c r="E259" s="160" t="s">
        <v>175</v>
      </c>
      <c r="F259" s="160" t="s">
        <v>175</v>
      </c>
      <c r="G259" s="160" t="s">
        <v>175</v>
      </c>
      <c r="H259" s="160" t="s">
        <v>175</v>
      </c>
      <c r="I259" s="160" t="s">
        <v>175</v>
      </c>
      <c r="J259" s="160" t="s">
        <v>175</v>
      </c>
      <c r="K259" s="160" t="s">
        <v>175</v>
      </c>
      <c r="L259" s="160" t="s">
        <v>175</v>
      </c>
      <c r="M259" s="160" t="s">
        <v>175</v>
      </c>
      <c r="N259" s="160" t="s">
        <v>175</v>
      </c>
      <c r="O259" s="160">
        <v>2.1970499999999999</v>
      </c>
      <c r="P259" s="160">
        <v>1.8416999999999999</v>
      </c>
      <c r="Q259" s="160">
        <v>1.74013</v>
      </c>
      <c r="R259" s="160">
        <v>1.4212129863116951</v>
      </c>
      <c r="S259" s="160">
        <v>1.3241324557999279</v>
      </c>
      <c r="T259" s="160">
        <v>1.3097154423188924</v>
      </c>
      <c r="U259" s="148">
        <v>1.1021865617326259</v>
      </c>
      <c r="V259" s="148">
        <v>0.88111019683615144</v>
      </c>
    </row>
    <row r="260" spans="4:22" s="79" customFormat="1" ht="15" customHeight="1" x14ac:dyDescent="0.2">
      <c r="D260" s="168"/>
      <c r="E260" s="160"/>
      <c r="F260" s="160"/>
      <c r="G260" s="160"/>
      <c r="H260" s="160"/>
      <c r="I260" s="160"/>
      <c r="J260" s="160"/>
      <c r="K260" s="160"/>
      <c r="L260" s="160"/>
      <c r="M260" s="160"/>
      <c r="N260" s="160"/>
      <c r="O260" s="160"/>
      <c r="P260" s="160"/>
      <c r="Q260" s="160"/>
      <c r="R260" s="160"/>
      <c r="S260" s="161"/>
      <c r="T260" s="182"/>
      <c r="U260" s="182"/>
    </row>
    <row r="261" spans="4:22" ht="15" customHeight="1" x14ac:dyDescent="0.2">
      <c r="D261" s="197" t="s">
        <v>852</v>
      </c>
      <c r="E261" s="148"/>
      <c r="F261" s="148"/>
      <c r="G261" s="148"/>
      <c r="H261" s="148"/>
      <c r="I261" s="148"/>
      <c r="J261" s="148"/>
      <c r="K261" s="148"/>
      <c r="L261" s="148"/>
      <c r="M261" s="148"/>
      <c r="N261" s="148"/>
      <c r="O261" s="148"/>
      <c r="P261" s="148"/>
      <c r="Q261" s="148"/>
      <c r="R261" s="148"/>
      <c r="S261" s="161"/>
      <c r="T261" s="198"/>
      <c r="U261" s="198"/>
    </row>
    <row r="262" spans="4:22" s="79" customFormat="1" ht="15" customHeight="1" x14ac:dyDescent="0.2">
      <c r="D262" s="176" t="s">
        <v>56</v>
      </c>
      <c r="E262" s="203">
        <v>3264.7</v>
      </c>
      <c r="F262" s="203">
        <v>3170.4</v>
      </c>
      <c r="G262" s="203">
        <v>2988.4</v>
      </c>
      <c r="H262" s="203">
        <v>3725</v>
      </c>
      <c r="I262" s="203">
        <v>4853</v>
      </c>
      <c r="J262" s="203">
        <v>5408.8</v>
      </c>
      <c r="K262" s="203">
        <v>6389.8</v>
      </c>
      <c r="L262" s="203">
        <v>8991.5</v>
      </c>
      <c r="M262" s="203">
        <v>11493.3</v>
      </c>
      <c r="N262" s="203">
        <v>11771.3</v>
      </c>
      <c r="O262" s="203">
        <v>13023.4</v>
      </c>
      <c r="P262" s="203">
        <v>15021.3</v>
      </c>
      <c r="Q262" s="152">
        <v>13599.600000000002</v>
      </c>
      <c r="R262" s="209">
        <v>14322.7</v>
      </c>
      <c r="S262" s="209">
        <v>13545.7</v>
      </c>
      <c r="T262" s="209">
        <v>12507.6</v>
      </c>
      <c r="U262" s="153">
        <v>12094.6</v>
      </c>
      <c r="V262" s="152">
        <v>13927.8</v>
      </c>
    </row>
    <row r="263" spans="4:22" s="79" customFormat="1" ht="15" customHeight="1" x14ac:dyDescent="0.2">
      <c r="D263" s="176" t="s">
        <v>57</v>
      </c>
      <c r="E263" s="203">
        <v>2947.4</v>
      </c>
      <c r="F263" s="203">
        <v>3136.9</v>
      </c>
      <c r="G263" s="203">
        <v>2712</v>
      </c>
      <c r="H263" s="203">
        <v>2964.2</v>
      </c>
      <c r="I263" s="203">
        <v>3816</v>
      </c>
      <c r="J263" s="203">
        <v>4091.3</v>
      </c>
      <c r="K263" s="203">
        <v>4781.6000000000004</v>
      </c>
      <c r="L263" s="203">
        <v>6728.1</v>
      </c>
      <c r="M263" s="203">
        <v>9704</v>
      </c>
      <c r="N263" s="203">
        <v>9438.2999999999993</v>
      </c>
      <c r="O263" s="203">
        <v>9175.7999999999993</v>
      </c>
      <c r="P263" s="203">
        <v>11344.6</v>
      </c>
      <c r="Q263" s="203">
        <v>12816.499999999998</v>
      </c>
      <c r="R263" s="209">
        <v>13946.900000000001</v>
      </c>
      <c r="S263" s="209">
        <v>13984.300000000001</v>
      </c>
      <c r="T263" s="209">
        <v>12416.6</v>
      </c>
      <c r="U263" s="153">
        <v>12137.6</v>
      </c>
      <c r="V263" s="152">
        <v>13055.4</v>
      </c>
    </row>
    <row r="264" spans="4:22" s="79" customFormat="1" ht="15" customHeight="1" x14ac:dyDescent="0.2">
      <c r="D264" s="176" t="s">
        <v>58</v>
      </c>
      <c r="E264" s="203">
        <v>317.3</v>
      </c>
      <c r="F264" s="203">
        <v>33.5</v>
      </c>
      <c r="G264" s="203">
        <v>276.39999999999998</v>
      </c>
      <c r="H264" s="203">
        <v>760.8</v>
      </c>
      <c r="I264" s="203">
        <v>1037</v>
      </c>
      <c r="J264" s="203">
        <v>1317.5</v>
      </c>
      <c r="K264" s="203">
        <v>1608.2</v>
      </c>
      <c r="L264" s="203">
        <v>2263.4</v>
      </c>
      <c r="M264" s="203">
        <v>1789.3</v>
      </c>
      <c r="N264" s="203">
        <v>2333</v>
      </c>
      <c r="O264" s="203">
        <v>3847.6</v>
      </c>
      <c r="P264" s="203">
        <v>3676.7</v>
      </c>
      <c r="Q264" s="203">
        <v>783.1</v>
      </c>
      <c r="R264" s="209">
        <v>375.8</v>
      </c>
      <c r="S264" s="209">
        <v>-438.6</v>
      </c>
      <c r="T264" s="209">
        <v>91</v>
      </c>
      <c r="U264" s="209">
        <v>-43</v>
      </c>
      <c r="V264" s="152">
        <v>872.39999999999964</v>
      </c>
    </row>
    <row r="265" spans="4:22" ht="15" customHeight="1" x14ac:dyDescent="0.2">
      <c r="D265" s="176"/>
      <c r="E265" s="204"/>
      <c r="F265" s="204"/>
      <c r="G265" s="204"/>
      <c r="H265" s="204"/>
      <c r="I265" s="204"/>
      <c r="J265" s="204"/>
      <c r="K265" s="204"/>
      <c r="L265" s="204"/>
      <c r="M265" s="204"/>
      <c r="N265" s="204"/>
      <c r="O265" s="204"/>
      <c r="P265" s="204"/>
      <c r="Q265" s="204"/>
      <c r="R265" s="152"/>
      <c r="S265" s="152"/>
      <c r="T265" s="210"/>
      <c r="U265" s="210"/>
      <c r="V265" s="153"/>
    </row>
    <row r="266" spans="4:22" ht="15" customHeight="1" x14ac:dyDescent="0.2">
      <c r="D266" s="183" t="s">
        <v>853</v>
      </c>
      <c r="E266" s="152"/>
      <c r="F266" s="152"/>
      <c r="G266" s="152"/>
      <c r="H266" s="152"/>
      <c r="I266" s="152"/>
      <c r="J266" s="152"/>
      <c r="K266" s="152"/>
      <c r="L266" s="152"/>
      <c r="M266" s="152"/>
      <c r="N266" s="152"/>
      <c r="O266" s="152"/>
      <c r="P266" s="152"/>
      <c r="Q266" s="152"/>
      <c r="R266" s="152"/>
      <c r="S266" s="152"/>
      <c r="T266" s="210"/>
      <c r="U266" s="210"/>
      <c r="V266" s="153"/>
    </row>
    <row r="267" spans="4:22" ht="15" customHeight="1" x14ac:dyDescent="0.2">
      <c r="D267" s="183" t="s">
        <v>32</v>
      </c>
      <c r="E267" s="203">
        <v>0.89312999999999998</v>
      </c>
      <c r="F267" s="203">
        <v>-2.8884699999999999</v>
      </c>
      <c r="G267" s="203">
        <v>-5.7405999999999997</v>
      </c>
      <c r="H267" s="203">
        <v>24.64864</v>
      </c>
      <c r="I267" s="203">
        <v>30.281880000000001</v>
      </c>
      <c r="J267" s="203">
        <v>11.45271</v>
      </c>
      <c r="K267" s="203">
        <v>18.13711</v>
      </c>
      <c r="L267" s="203">
        <v>40.716450000000002</v>
      </c>
      <c r="M267" s="203">
        <v>27.824059999999999</v>
      </c>
      <c r="N267" s="203">
        <v>2.4188000000000001</v>
      </c>
      <c r="O267" s="203">
        <v>10.636889999999999</v>
      </c>
      <c r="P267" s="203">
        <v>15.340848012039853</v>
      </c>
      <c r="Q267" s="203">
        <v>-9.4645603243394216</v>
      </c>
      <c r="R267" s="203">
        <v>5.3170681490631866</v>
      </c>
      <c r="S267" s="203">
        <v>-5.4249547920434011</v>
      </c>
      <c r="T267" s="203">
        <v>-7.6636866311818537</v>
      </c>
      <c r="U267" s="203">
        <v>-3.3019923886277169</v>
      </c>
      <c r="V267" s="153">
        <v>15.157177583384307</v>
      </c>
    </row>
    <row r="268" spans="4:22" ht="15" customHeight="1" x14ac:dyDescent="0.2">
      <c r="D268" s="183" t="s">
        <v>34</v>
      </c>
      <c r="E268" s="203">
        <v>-5.25</v>
      </c>
      <c r="F268" s="203">
        <v>6.43</v>
      </c>
      <c r="G268" s="203">
        <v>-13.55</v>
      </c>
      <c r="H268" s="203">
        <v>9.3000000000000007</v>
      </c>
      <c r="I268" s="203">
        <v>28.736249999999998</v>
      </c>
      <c r="J268" s="203">
        <v>7.2143600000000001</v>
      </c>
      <c r="K268" s="203">
        <v>16.872389999999999</v>
      </c>
      <c r="L268" s="203">
        <v>40.708129999999997</v>
      </c>
      <c r="M268" s="203">
        <v>44.230910000000002</v>
      </c>
      <c r="N268" s="203">
        <v>-2.7380499999999999</v>
      </c>
      <c r="O268" s="203">
        <v>-2.7812199999999998</v>
      </c>
      <c r="P268" s="203">
        <v>23.636086226814037</v>
      </c>
      <c r="Q268" s="203">
        <v>12.974454806692147</v>
      </c>
      <c r="R268" s="203">
        <v>8.8198806226349014</v>
      </c>
      <c r="S268" s="203">
        <v>0.26815994952282818</v>
      </c>
      <c r="T268" s="203">
        <v>-11.21042883805411</v>
      </c>
      <c r="U268" s="203">
        <v>-2.2469919301580155</v>
      </c>
      <c r="V268" s="153">
        <v>7.56162668072764</v>
      </c>
    </row>
    <row r="269" spans="4:22" ht="15" customHeight="1" x14ac:dyDescent="0.2">
      <c r="D269" s="168"/>
      <c r="E269" s="204"/>
      <c r="F269" s="204"/>
      <c r="G269" s="204"/>
      <c r="H269" s="204"/>
      <c r="I269" s="204"/>
      <c r="J269" s="204"/>
      <c r="K269" s="204"/>
      <c r="L269" s="204"/>
      <c r="M269" s="204"/>
      <c r="N269" s="204"/>
      <c r="O269" s="204"/>
      <c r="P269" s="204"/>
      <c r="Q269" s="204"/>
      <c r="R269" s="204"/>
      <c r="S269" s="209"/>
      <c r="T269" s="211"/>
      <c r="U269" s="211"/>
      <c r="V269" s="153"/>
    </row>
    <row r="270" spans="4:22" ht="15" customHeight="1" x14ac:dyDescent="0.2">
      <c r="D270" s="167" t="s">
        <v>854</v>
      </c>
      <c r="E270" s="204"/>
      <c r="F270" s="204"/>
      <c r="G270" s="204"/>
      <c r="H270" s="204"/>
      <c r="I270" s="204"/>
      <c r="J270" s="204"/>
      <c r="K270" s="204"/>
      <c r="L270" s="204"/>
      <c r="M270" s="204"/>
      <c r="N270" s="204"/>
      <c r="O270" s="204"/>
      <c r="P270" s="204"/>
      <c r="Q270" s="204"/>
      <c r="R270" s="204"/>
      <c r="S270" s="204"/>
      <c r="T270" s="204"/>
      <c r="U270" s="204"/>
      <c r="V270" s="153"/>
    </row>
    <row r="271" spans="4:22" ht="15" customHeight="1" x14ac:dyDescent="0.2">
      <c r="D271" s="167" t="s">
        <v>126</v>
      </c>
      <c r="E271" s="153">
        <v>2224.394378</v>
      </c>
      <c r="F271" s="153">
        <v>2251.3523610000002</v>
      </c>
      <c r="G271" s="153">
        <v>1980.7569570000001</v>
      </c>
      <c r="H271" s="153">
        <v>2348.0887050000001</v>
      </c>
      <c r="I271" s="153">
        <v>3027.8638700000001</v>
      </c>
      <c r="J271" s="153">
        <v>3685.0363269999998</v>
      </c>
      <c r="K271" s="153">
        <v>5374.8603139999996</v>
      </c>
      <c r="L271" s="153">
        <v>6534.9536310000003</v>
      </c>
      <c r="M271" s="153">
        <v>7822.6683309999999</v>
      </c>
      <c r="N271" s="153">
        <v>5660.0135490000002</v>
      </c>
      <c r="O271" s="153">
        <v>6725.0841719999999</v>
      </c>
      <c r="P271" s="153">
        <v>6477.3826140000001</v>
      </c>
      <c r="Q271" s="153">
        <v>5813.7413999999999</v>
      </c>
      <c r="R271" s="153">
        <v>7850.2269159999996</v>
      </c>
      <c r="S271" s="153">
        <v>6890.453485</v>
      </c>
      <c r="T271" s="153">
        <v>6426.871819</v>
      </c>
      <c r="U271" s="153">
        <v>7654.7816469999998</v>
      </c>
      <c r="V271" s="153">
        <v>9075.2369510000008</v>
      </c>
    </row>
    <row r="272" spans="4:22" ht="15" customHeight="1" x14ac:dyDescent="0.2">
      <c r="D272" s="167" t="s">
        <v>748</v>
      </c>
      <c r="E272" s="153">
        <v>1.9324079999999999</v>
      </c>
      <c r="F272" s="153">
        <v>5.7340910000000003</v>
      </c>
      <c r="G272" s="153">
        <v>3.3809230000000001</v>
      </c>
      <c r="H272" s="153">
        <v>2.1867079999999999</v>
      </c>
      <c r="I272" s="153">
        <v>1.234421</v>
      </c>
      <c r="J272" s="153">
        <v>4.2835979999999996</v>
      </c>
      <c r="K272" s="153">
        <v>4.2559849999999999</v>
      </c>
      <c r="L272" s="153">
        <v>2.4124750000000001</v>
      </c>
      <c r="M272" s="153">
        <v>10.599676000000001</v>
      </c>
      <c r="N272" s="153">
        <v>12.376704</v>
      </c>
      <c r="O272" s="153">
        <v>32.808543999999998</v>
      </c>
      <c r="P272" s="153">
        <v>8.6931460000000005</v>
      </c>
      <c r="Q272" s="153">
        <v>496.07038</v>
      </c>
      <c r="R272" s="153">
        <v>1462.02415</v>
      </c>
      <c r="S272" s="153">
        <v>1243.1989100000001</v>
      </c>
      <c r="T272" s="153">
        <v>1751.4562120000001</v>
      </c>
      <c r="U272" s="153">
        <v>2701.5205999999998</v>
      </c>
      <c r="V272" s="153">
        <v>3486.0406889999999</v>
      </c>
    </row>
    <row r="273" spans="4:22" ht="15" customHeight="1" x14ac:dyDescent="0.2">
      <c r="D273" s="167" t="s">
        <v>763</v>
      </c>
      <c r="E273" s="153">
        <v>11.352829</v>
      </c>
      <c r="F273" s="153">
        <v>7.1849049999999997</v>
      </c>
      <c r="G273" s="153">
        <v>25.851887999999999</v>
      </c>
      <c r="H273" s="153">
        <v>188.94056699999999</v>
      </c>
      <c r="I273" s="153">
        <v>379.91020500000002</v>
      </c>
      <c r="J273" s="153">
        <v>425.48679299999998</v>
      </c>
      <c r="K273" s="153">
        <v>533.82452799999999</v>
      </c>
      <c r="L273" s="153">
        <v>342.79339700000003</v>
      </c>
      <c r="M273" s="153">
        <v>311.70566000000002</v>
      </c>
      <c r="N273" s="153">
        <v>329.61132099999998</v>
      </c>
      <c r="O273" s="153">
        <v>1225.6683949999999</v>
      </c>
      <c r="P273" s="153">
        <v>761.11382200000003</v>
      </c>
      <c r="Q273" s="153">
        <v>1029.4891250000001</v>
      </c>
      <c r="R273" s="153">
        <v>1809.864012</v>
      </c>
      <c r="S273" s="153">
        <v>1505.9005110000001</v>
      </c>
      <c r="T273" s="153">
        <v>1195.0746899999999</v>
      </c>
      <c r="U273" s="153">
        <v>1515.96604</v>
      </c>
      <c r="V273" s="153">
        <v>1391.118825</v>
      </c>
    </row>
    <row r="274" spans="4:22" ht="15" customHeight="1" x14ac:dyDescent="0.2">
      <c r="D274" s="167" t="s">
        <v>749</v>
      </c>
      <c r="E274" s="153">
        <v>624.73227299999996</v>
      </c>
      <c r="F274" s="153">
        <v>547.03782000000001</v>
      </c>
      <c r="G274" s="153">
        <v>322.28189600000002</v>
      </c>
      <c r="H274" s="153">
        <v>453.21229699999998</v>
      </c>
      <c r="I274" s="153">
        <v>577.21754099999998</v>
      </c>
      <c r="J274" s="153">
        <v>850.94086100000004</v>
      </c>
      <c r="K274" s="153">
        <v>1216.6793990000001</v>
      </c>
      <c r="L274" s="153">
        <v>1380.96189</v>
      </c>
      <c r="M274" s="153">
        <v>1234.439621</v>
      </c>
      <c r="N274" s="153">
        <v>798.36580100000003</v>
      </c>
      <c r="O274" s="153">
        <v>1427.808988</v>
      </c>
      <c r="P274" s="153">
        <v>1083.1613400000001</v>
      </c>
      <c r="Q274" s="153">
        <v>1312.096323</v>
      </c>
      <c r="R274" s="153">
        <v>1185.7409680000001</v>
      </c>
      <c r="S274" s="153">
        <v>825.76105700000005</v>
      </c>
      <c r="T274" s="153">
        <v>567.69689800000003</v>
      </c>
      <c r="U274" s="153">
        <v>716.25598000000002</v>
      </c>
      <c r="V274" s="153">
        <v>967.33299399999999</v>
      </c>
    </row>
    <row r="275" spans="4:22" ht="15" customHeight="1" x14ac:dyDescent="0.2">
      <c r="D275" s="167" t="s">
        <v>264</v>
      </c>
      <c r="E275" s="153">
        <v>66.513773999999998</v>
      </c>
      <c r="F275" s="153">
        <v>76.498208000000005</v>
      </c>
      <c r="G275" s="153">
        <v>81.625281999999999</v>
      </c>
      <c r="H275" s="153">
        <v>84.636037999999999</v>
      </c>
      <c r="I275" s="153">
        <v>214.724726</v>
      </c>
      <c r="J275" s="153">
        <v>240.05258000000001</v>
      </c>
      <c r="K275" s="153">
        <v>301.028504</v>
      </c>
      <c r="L275" s="153">
        <v>507.99047899999999</v>
      </c>
      <c r="M275" s="153">
        <v>486.86844200000002</v>
      </c>
      <c r="N275" s="153">
        <v>287.18302299999999</v>
      </c>
      <c r="O275" s="153">
        <v>446.608496</v>
      </c>
      <c r="P275" s="153">
        <v>726.94187799999997</v>
      </c>
      <c r="Q275" s="153">
        <v>770.93958699999996</v>
      </c>
      <c r="R275" s="153">
        <v>908.07736899999998</v>
      </c>
      <c r="S275" s="153">
        <v>962.53873599999997</v>
      </c>
      <c r="T275" s="153">
        <v>684.60798299999999</v>
      </c>
      <c r="U275" s="153">
        <v>554.52179799999999</v>
      </c>
      <c r="V275" s="153">
        <v>693.42417399999999</v>
      </c>
    </row>
    <row r="276" spans="4:22" ht="15" customHeight="1" x14ac:dyDescent="0.2">
      <c r="D276" s="145" t="s">
        <v>592</v>
      </c>
      <c r="E276" s="153">
        <v>80.938188999999994</v>
      </c>
      <c r="F276" s="153">
        <v>34.005046999999998</v>
      </c>
      <c r="G276" s="153">
        <v>71.077685000000002</v>
      </c>
      <c r="H276" s="153">
        <v>93.831991000000002</v>
      </c>
      <c r="I276" s="153">
        <v>168.51312799999999</v>
      </c>
      <c r="J276" s="153">
        <v>244.849762</v>
      </c>
      <c r="K276" s="153">
        <v>392.16352499999999</v>
      </c>
      <c r="L276" s="153">
        <v>579.07057599999996</v>
      </c>
      <c r="M276" s="153">
        <v>547.93406700000003</v>
      </c>
      <c r="N276" s="153">
        <v>389.69701300000003</v>
      </c>
      <c r="O276" s="153">
        <v>812.61649999999997</v>
      </c>
      <c r="P276" s="153">
        <v>886.68147999999997</v>
      </c>
      <c r="Q276" s="153">
        <v>767.25234699999999</v>
      </c>
      <c r="R276" s="153">
        <v>769.26103699999999</v>
      </c>
      <c r="S276" s="153">
        <v>736.51564499999995</v>
      </c>
      <c r="T276" s="153">
        <v>671.27840700000002</v>
      </c>
      <c r="U276" s="153">
        <v>669.14383899999996</v>
      </c>
      <c r="V276" s="153">
        <v>776.68174599999998</v>
      </c>
    </row>
    <row r="277" spans="4:22" ht="15" customHeight="1" x14ac:dyDescent="0.2">
      <c r="D277" s="145" t="s">
        <v>128</v>
      </c>
      <c r="E277" s="153">
        <v>14.533116</v>
      </c>
      <c r="F277" s="153">
        <v>23.138059999999999</v>
      </c>
      <c r="G277" s="153">
        <v>43.466391000000002</v>
      </c>
      <c r="H277" s="153">
        <v>95.728120000000004</v>
      </c>
      <c r="I277" s="153">
        <v>105.247945</v>
      </c>
      <c r="J277" s="153">
        <v>169.29632100000001</v>
      </c>
      <c r="K277" s="153">
        <v>239.89707100000001</v>
      </c>
      <c r="L277" s="153">
        <v>267.656811</v>
      </c>
      <c r="M277" s="153">
        <v>366.34735999999998</v>
      </c>
      <c r="N277" s="153">
        <v>353.30289499999998</v>
      </c>
      <c r="O277" s="153">
        <v>537.19931999999994</v>
      </c>
      <c r="P277" s="153">
        <v>448.52424400000001</v>
      </c>
      <c r="Q277" s="153">
        <v>462.20663400000001</v>
      </c>
      <c r="R277" s="153">
        <v>530.230009</v>
      </c>
      <c r="S277" s="153">
        <v>575.74452599999995</v>
      </c>
      <c r="T277" s="153">
        <v>466.62051300000002</v>
      </c>
      <c r="U277" s="153">
        <v>415.72547700000001</v>
      </c>
      <c r="V277" s="153">
        <v>319.62609400000002</v>
      </c>
    </row>
    <row r="278" spans="4:22" ht="15" customHeight="1" x14ac:dyDescent="0.2">
      <c r="D278" s="145" t="s">
        <v>750</v>
      </c>
      <c r="E278" s="153" t="s">
        <v>175</v>
      </c>
      <c r="F278" s="153" t="s">
        <v>175</v>
      </c>
      <c r="G278" s="153" t="s">
        <v>175</v>
      </c>
      <c r="H278" s="153" t="s">
        <v>175</v>
      </c>
      <c r="I278" s="153" t="s">
        <v>175</v>
      </c>
      <c r="J278" s="153" t="s">
        <v>175</v>
      </c>
      <c r="K278" s="153" t="s">
        <v>175</v>
      </c>
      <c r="L278" s="153" t="s">
        <v>175</v>
      </c>
      <c r="M278" s="153">
        <v>159.14938799999999</v>
      </c>
      <c r="N278" s="153">
        <v>826.29055800000003</v>
      </c>
      <c r="O278" s="153">
        <v>1026.345775</v>
      </c>
      <c r="P278" s="153">
        <v>690.99010299999998</v>
      </c>
      <c r="Q278" s="153" t="s">
        <v>175</v>
      </c>
      <c r="R278" s="153" t="s">
        <v>175</v>
      </c>
      <c r="S278" s="153" t="s">
        <v>175</v>
      </c>
      <c r="T278" s="153">
        <v>316.98697199999998</v>
      </c>
      <c r="U278" s="153">
        <v>376.55134099999998</v>
      </c>
      <c r="V278" s="153">
        <v>419.60553399999998</v>
      </c>
    </row>
    <row r="279" spans="4:22" ht="15" customHeight="1" x14ac:dyDescent="0.2">
      <c r="D279" s="145" t="s">
        <v>751</v>
      </c>
      <c r="E279" s="153">
        <v>49.923690999999998</v>
      </c>
      <c r="F279" s="153">
        <v>45.863604000000002</v>
      </c>
      <c r="G279" s="153">
        <v>30.338704</v>
      </c>
      <c r="H279" s="153">
        <v>23.637416999999999</v>
      </c>
      <c r="I279" s="153">
        <v>35.487763000000001</v>
      </c>
      <c r="J279" s="153">
        <v>41.058169999999997</v>
      </c>
      <c r="K279" s="153">
        <v>59.623783000000003</v>
      </c>
      <c r="L279" s="153">
        <v>196.98558399999999</v>
      </c>
      <c r="M279" s="153">
        <v>10.221550000000001</v>
      </c>
      <c r="N279" s="153">
        <v>184.35195999999999</v>
      </c>
      <c r="O279" s="153">
        <v>105.41241599999999</v>
      </c>
      <c r="P279" s="153">
        <v>147.21441100000001</v>
      </c>
      <c r="Q279" s="153">
        <v>147.835328</v>
      </c>
      <c r="R279" s="153">
        <v>155.760436</v>
      </c>
      <c r="S279" s="153">
        <v>121.59544099999999</v>
      </c>
      <c r="T279" s="153">
        <v>164.91632999999999</v>
      </c>
      <c r="U279" s="153">
        <v>60.949286999999998</v>
      </c>
      <c r="V279" s="153">
        <v>46.686636</v>
      </c>
    </row>
    <row r="280" spans="4:22" ht="15" customHeight="1" x14ac:dyDescent="0.2">
      <c r="D280" s="145" t="s">
        <v>752</v>
      </c>
      <c r="E280" s="153">
        <v>47.335372999999997</v>
      </c>
      <c r="F280" s="153">
        <v>48.165126999999998</v>
      </c>
      <c r="G280" s="153">
        <v>37.918162000000002</v>
      </c>
      <c r="H280" s="153">
        <v>102.830189</v>
      </c>
      <c r="I280" s="153">
        <v>121.69811199999999</v>
      </c>
      <c r="J280" s="153">
        <v>128.95691099999999</v>
      </c>
      <c r="K280" s="153">
        <v>157.48944800000001</v>
      </c>
      <c r="L280" s="153">
        <v>139.250902</v>
      </c>
      <c r="M280" s="153">
        <v>114.719707</v>
      </c>
      <c r="N280" s="153">
        <v>129.40643800000001</v>
      </c>
      <c r="O280" s="153">
        <v>98.584903999999995</v>
      </c>
      <c r="P280" s="153">
        <v>110.058561</v>
      </c>
      <c r="Q280" s="153">
        <v>101.403059</v>
      </c>
      <c r="R280" s="153">
        <v>82.541324000000003</v>
      </c>
      <c r="S280" s="153">
        <v>113.964939</v>
      </c>
      <c r="T280" s="153">
        <v>90.885580000000004</v>
      </c>
      <c r="U280" s="153">
        <v>99.343827000000005</v>
      </c>
      <c r="V280" s="153">
        <v>140.80349799999999</v>
      </c>
    </row>
    <row r="281" spans="4:22" ht="15" customHeight="1" x14ac:dyDescent="0.2">
      <c r="D281" s="145" t="s">
        <v>797</v>
      </c>
      <c r="E281" s="153">
        <v>175.09433999999999</v>
      </c>
      <c r="F281" s="153">
        <v>142.16981200000001</v>
      </c>
      <c r="G281" s="153">
        <v>124.90566</v>
      </c>
      <c r="H281" s="153">
        <v>125.188681</v>
      </c>
      <c r="I281" s="153">
        <v>159.245282</v>
      </c>
      <c r="J281" s="153">
        <v>144.245283</v>
      </c>
      <c r="K281" s="153">
        <v>166.41509600000001</v>
      </c>
      <c r="L281" s="153">
        <v>201.79245399999999</v>
      </c>
      <c r="M281" s="153">
        <v>142.866319</v>
      </c>
      <c r="N281" s="153">
        <v>118.767263</v>
      </c>
      <c r="O281" s="153">
        <v>67.720849999999999</v>
      </c>
      <c r="P281" s="153">
        <v>111.22214700000001</v>
      </c>
      <c r="Q281" s="153">
        <v>78.030557999999999</v>
      </c>
      <c r="R281" s="153">
        <v>93.398915000000002</v>
      </c>
      <c r="S281" s="153">
        <v>189.76515699999999</v>
      </c>
      <c r="T281" s="153">
        <v>82.645054999999999</v>
      </c>
      <c r="U281" s="153">
        <v>73.564077999999995</v>
      </c>
      <c r="V281" s="153">
        <v>67.650812999999999</v>
      </c>
    </row>
    <row r="282" spans="4:22" ht="15" customHeight="1" x14ac:dyDescent="0.2">
      <c r="D282" s="145"/>
      <c r="E282" s="153"/>
      <c r="F282" s="153"/>
      <c r="G282" s="153"/>
      <c r="H282" s="153"/>
      <c r="I282" s="153"/>
      <c r="J282" s="153"/>
      <c r="K282" s="153"/>
      <c r="L282" s="153"/>
      <c r="M282" s="153"/>
      <c r="N282" s="153"/>
      <c r="O282" s="153"/>
      <c r="P282" s="153"/>
      <c r="Q282" s="153"/>
      <c r="R282" s="153"/>
      <c r="S282" s="153"/>
      <c r="T282" s="153"/>
      <c r="U282" s="153"/>
      <c r="V282" s="153"/>
    </row>
    <row r="283" spans="4:22" ht="15" customHeight="1" x14ac:dyDescent="0.2">
      <c r="D283" s="145" t="s">
        <v>129</v>
      </c>
      <c r="E283" s="153">
        <v>2031.452567</v>
      </c>
      <c r="F283" s="153">
        <v>2209.1289790000001</v>
      </c>
      <c r="G283" s="153">
        <v>2015.051543</v>
      </c>
      <c r="H283" s="153">
        <v>2402.2311450000002</v>
      </c>
      <c r="I283" s="153">
        <v>3043.221372</v>
      </c>
      <c r="J283" s="153">
        <v>3424.3207659999998</v>
      </c>
      <c r="K283" s="153">
        <v>4315.5072540000001</v>
      </c>
      <c r="L283" s="153">
        <v>6692.7311380000001</v>
      </c>
      <c r="M283" s="153">
        <v>9728.1998299999996</v>
      </c>
      <c r="N283" s="153">
        <v>8647.0332760000001</v>
      </c>
      <c r="O283" s="153">
        <v>8716.8382820000006</v>
      </c>
      <c r="P283" s="153">
        <v>10237.039319</v>
      </c>
      <c r="Q283" s="153">
        <v>11406.180262</v>
      </c>
      <c r="R283" s="153">
        <v>13239.909675000001</v>
      </c>
      <c r="S283" s="153">
        <v>13913.493973000001</v>
      </c>
      <c r="T283" s="153">
        <v>10850.752836</v>
      </c>
      <c r="U283" s="153">
        <v>10123.729882</v>
      </c>
      <c r="V283" s="153">
        <v>12247.265273000001</v>
      </c>
    </row>
    <row r="284" spans="4:22" ht="15" customHeight="1" x14ac:dyDescent="0.2">
      <c r="D284" s="145" t="s">
        <v>127</v>
      </c>
      <c r="E284" s="153">
        <v>290.92530599999998</v>
      </c>
      <c r="F284" s="153">
        <v>385.67420900000002</v>
      </c>
      <c r="G284" s="153">
        <v>480.55469499999998</v>
      </c>
      <c r="H284" s="153">
        <v>533.43210099999999</v>
      </c>
      <c r="I284" s="153">
        <v>812.93998399999998</v>
      </c>
      <c r="J284" s="153">
        <v>912.16115000000002</v>
      </c>
      <c r="K284" s="153">
        <v>1151.4411399999999</v>
      </c>
      <c r="L284" s="153">
        <v>1832.766048</v>
      </c>
      <c r="M284" s="153">
        <v>2214.7600510000002</v>
      </c>
      <c r="N284" s="153">
        <v>1795.696643</v>
      </c>
      <c r="O284" s="153">
        <v>1763.382128</v>
      </c>
      <c r="P284" s="153">
        <v>2039.675974</v>
      </c>
      <c r="Q284" s="153">
        <v>2463.6994410000002</v>
      </c>
      <c r="R284" s="153">
        <v>2972.1447560000001</v>
      </c>
      <c r="S284" s="153">
        <v>3308.2803749999998</v>
      </c>
      <c r="T284" s="153">
        <v>2369.4721909999998</v>
      </c>
      <c r="U284" s="153">
        <v>2082.954205</v>
      </c>
      <c r="V284" s="153">
        <v>2784.257951</v>
      </c>
    </row>
    <row r="285" spans="4:22" ht="15" customHeight="1" x14ac:dyDescent="0.2">
      <c r="D285" s="145" t="s">
        <v>764</v>
      </c>
      <c r="E285" s="153">
        <v>41.796860000000002</v>
      </c>
      <c r="F285" s="153">
        <v>53.81832</v>
      </c>
      <c r="G285" s="153">
        <v>110.46259999999999</v>
      </c>
      <c r="H285" s="153">
        <v>155.01228</v>
      </c>
      <c r="I285" s="153">
        <v>182.81774899999999</v>
      </c>
      <c r="J285" s="153">
        <v>244.03425999999999</v>
      </c>
      <c r="K285" s="153">
        <v>430.46812</v>
      </c>
      <c r="L285" s="153">
        <v>811.92183999999997</v>
      </c>
      <c r="M285" s="153">
        <v>1354.04612</v>
      </c>
      <c r="N285" s="153">
        <v>1653.54276</v>
      </c>
      <c r="O285" s="153">
        <v>1248.775967</v>
      </c>
      <c r="P285" s="153">
        <v>1440.5735480000001</v>
      </c>
      <c r="Q285" s="153">
        <v>1890.972217</v>
      </c>
      <c r="R285" s="153">
        <v>2770.3764540000002</v>
      </c>
      <c r="S285" s="153">
        <v>2835.1522669999999</v>
      </c>
      <c r="T285" s="153">
        <v>2371.1237999999998</v>
      </c>
      <c r="U285" s="153">
        <v>2182.6449400000001</v>
      </c>
      <c r="V285" s="153">
        <v>2932.5626980000002</v>
      </c>
    </row>
    <row r="286" spans="4:22" ht="15" customHeight="1" x14ac:dyDescent="0.2">
      <c r="D286" s="145" t="s">
        <v>765</v>
      </c>
      <c r="E286" s="153">
        <v>244.23817</v>
      </c>
      <c r="F286" s="153">
        <v>366.42824999999999</v>
      </c>
      <c r="G286" s="153">
        <v>199.78758999999999</v>
      </c>
      <c r="H286" s="153">
        <v>261.96627899999999</v>
      </c>
      <c r="I286" s="153">
        <v>380.59088000000003</v>
      </c>
      <c r="J286" s="153">
        <v>522.68069800000001</v>
      </c>
      <c r="K286" s="153">
        <v>688.26011900000003</v>
      </c>
      <c r="L286" s="153">
        <v>793.20012099999997</v>
      </c>
      <c r="M286" s="153">
        <v>1189.9475199999999</v>
      </c>
      <c r="N286" s="153">
        <v>1218.7699789999999</v>
      </c>
      <c r="O286" s="153">
        <v>1524.96316</v>
      </c>
      <c r="P286" s="153">
        <v>1822.188897</v>
      </c>
      <c r="Q286" s="153">
        <v>1872.5068369999999</v>
      </c>
      <c r="R286" s="153">
        <v>2086.118645</v>
      </c>
      <c r="S286" s="153">
        <v>2154.4071960000001</v>
      </c>
      <c r="T286" s="153">
        <v>1361.0898219999999</v>
      </c>
      <c r="U286" s="153">
        <v>1025.8191019999999</v>
      </c>
      <c r="V286" s="153">
        <v>1209.3858</v>
      </c>
    </row>
    <row r="287" spans="4:22" ht="15" customHeight="1" x14ac:dyDescent="0.2">
      <c r="D287" s="145" t="s">
        <v>264</v>
      </c>
      <c r="E287" s="153">
        <v>141.537881</v>
      </c>
      <c r="F287" s="153">
        <v>159.24750900000001</v>
      </c>
      <c r="G287" s="153">
        <v>107.08480299999999</v>
      </c>
      <c r="H287" s="153">
        <v>146.16085699999999</v>
      </c>
      <c r="I287" s="153">
        <v>213.793938</v>
      </c>
      <c r="J287" s="153">
        <v>257.15230200000002</v>
      </c>
      <c r="K287" s="153">
        <v>407.80573099999998</v>
      </c>
      <c r="L287" s="153">
        <v>924.10598800000002</v>
      </c>
      <c r="M287" s="153">
        <v>1348.427242</v>
      </c>
      <c r="N287" s="153">
        <v>945.35634800000003</v>
      </c>
      <c r="O287" s="153">
        <v>1164.869569</v>
      </c>
      <c r="P287" s="153">
        <v>1250.2313610000001</v>
      </c>
      <c r="Q287" s="153">
        <v>1424.342854</v>
      </c>
      <c r="R287" s="153">
        <v>1194.2122010000001</v>
      </c>
      <c r="S287" s="153">
        <v>1147.729433</v>
      </c>
      <c r="T287" s="153">
        <v>998.80276200000003</v>
      </c>
      <c r="U287" s="153">
        <v>980.71032300000002</v>
      </c>
      <c r="V287" s="153">
        <v>1320.5019749999999</v>
      </c>
    </row>
    <row r="288" spans="4:22" ht="15" customHeight="1" x14ac:dyDescent="0.2">
      <c r="D288" s="145" t="s">
        <v>592</v>
      </c>
      <c r="E288" s="153">
        <v>87.606254000000007</v>
      </c>
      <c r="F288" s="153">
        <v>95.108774999999994</v>
      </c>
      <c r="G288" s="153">
        <v>99.359594000000001</v>
      </c>
      <c r="H288" s="153">
        <v>146.72770299999999</v>
      </c>
      <c r="I288" s="153">
        <v>153.93904599999999</v>
      </c>
      <c r="J288" s="153">
        <v>160.13507300000001</v>
      </c>
      <c r="K288" s="153">
        <v>186.55521100000001</v>
      </c>
      <c r="L288" s="153">
        <v>238.588729</v>
      </c>
      <c r="M288" s="153">
        <v>357.35802899999999</v>
      </c>
      <c r="N288" s="153">
        <v>295.83543300000002</v>
      </c>
      <c r="O288" s="153">
        <v>299.62635</v>
      </c>
      <c r="P288" s="153">
        <v>375.75888700000002</v>
      </c>
      <c r="Q288" s="153">
        <v>476.87751300000002</v>
      </c>
      <c r="R288" s="153">
        <v>596.277379</v>
      </c>
      <c r="S288" s="153">
        <v>639.19388800000002</v>
      </c>
      <c r="T288" s="153">
        <v>517.97101499999997</v>
      </c>
      <c r="U288" s="153">
        <v>564.99948400000005</v>
      </c>
      <c r="V288" s="153">
        <v>720.99397299999998</v>
      </c>
    </row>
    <row r="289" spans="4:22" ht="15" customHeight="1" x14ac:dyDescent="0.2">
      <c r="D289" s="145" t="s">
        <v>744</v>
      </c>
      <c r="E289" s="153">
        <v>222.933944</v>
      </c>
      <c r="F289" s="153">
        <v>219.039514</v>
      </c>
      <c r="G289" s="153">
        <v>216.306657</v>
      </c>
      <c r="H289" s="153">
        <v>228.66474400000001</v>
      </c>
      <c r="I289" s="153">
        <v>233.93518800000001</v>
      </c>
      <c r="J289" s="153">
        <v>301.12759799999998</v>
      </c>
      <c r="K289" s="153">
        <v>295.36393900000002</v>
      </c>
      <c r="L289" s="153">
        <v>381.45731699999999</v>
      </c>
      <c r="M289" s="153">
        <v>480.17063999999999</v>
      </c>
      <c r="N289" s="153">
        <v>492.45786099999998</v>
      </c>
      <c r="O289" s="153">
        <v>747.99884899999995</v>
      </c>
      <c r="P289" s="153">
        <v>716.29072699999995</v>
      </c>
      <c r="Q289" s="153">
        <v>533.50128400000006</v>
      </c>
      <c r="R289" s="153">
        <v>588.42019500000004</v>
      </c>
      <c r="S289" s="153">
        <v>701.00739599999997</v>
      </c>
      <c r="T289" s="153">
        <v>495.48019399999998</v>
      </c>
      <c r="U289" s="153">
        <v>510.37660899999997</v>
      </c>
      <c r="V289" s="153">
        <v>700.42000299999995</v>
      </c>
    </row>
    <row r="290" spans="4:22" ht="15" customHeight="1" x14ac:dyDescent="0.2">
      <c r="D290" s="145" t="s">
        <v>745</v>
      </c>
      <c r="E290" s="153">
        <v>176.066</v>
      </c>
      <c r="F290" s="153">
        <v>156.56200000000001</v>
      </c>
      <c r="G290" s="153">
        <v>146.386</v>
      </c>
      <c r="H290" s="153">
        <v>272.20800000000003</v>
      </c>
      <c r="I290" s="153">
        <v>243.69399999999999</v>
      </c>
      <c r="J290" s="153">
        <v>77.91</v>
      </c>
      <c r="K290" s="153">
        <v>57.134</v>
      </c>
      <c r="L290" s="153">
        <v>94.022000000000006</v>
      </c>
      <c r="M290" s="153">
        <v>318.52999999999997</v>
      </c>
      <c r="N290" s="153">
        <v>103.244</v>
      </c>
      <c r="O290" s="153">
        <v>107.48399999999999</v>
      </c>
      <c r="P290" s="153">
        <v>108.71458800000001</v>
      </c>
      <c r="Q290" s="153">
        <v>301.68771500000003</v>
      </c>
      <c r="R290" s="153">
        <v>377.82112799999999</v>
      </c>
      <c r="S290" s="153">
        <v>225.72020699999999</v>
      </c>
      <c r="T290" s="153">
        <v>146.28698199999999</v>
      </c>
      <c r="U290" s="153">
        <v>337.06164799999999</v>
      </c>
      <c r="V290" s="153">
        <v>144.432267</v>
      </c>
    </row>
    <row r="291" spans="4:22" ht="15" customHeight="1" x14ac:dyDescent="0.2">
      <c r="D291" s="145" t="s">
        <v>619</v>
      </c>
      <c r="E291" s="153">
        <v>120.840001</v>
      </c>
      <c r="F291" s="153">
        <v>115.835262</v>
      </c>
      <c r="G291" s="153">
        <v>72.213337999999993</v>
      </c>
      <c r="H291" s="153">
        <v>88.607456999999997</v>
      </c>
      <c r="I291" s="153">
        <v>136.251136</v>
      </c>
      <c r="J291" s="153">
        <v>159.67719</v>
      </c>
      <c r="K291" s="153">
        <v>223.33818400000001</v>
      </c>
      <c r="L291" s="153">
        <v>367.66619300000002</v>
      </c>
      <c r="M291" s="153">
        <v>630.98726199999999</v>
      </c>
      <c r="N291" s="153">
        <v>430.54263800000001</v>
      </c>
      <c r="O291" s="153">
        <v>242.18845099999999</v>
      </c>
      <c r="P291" s="153">
        <v>374.98310900000001</v>
      </c>
      <c r="Q291" s="153">
        <v>462.08666399999998</v>
      </c>
      <c r="R291" s="153">
        <v>373.20537200000001</v>
      </c>
      <c r="S291" s="153">
        <v>327.077517</v>
      </c>
      <c r="T291" s="153">
        <v>184.96718200000001</v>
      </c>
      <c r="U291" s="153">
        <v>150.936262</v>
      </c>
      <c r="V291" s="153">
        <v>155.80770899999999</v>
      </c>
    </row>
    <row r="292" spans="4:22" ht="15" customHeight="1" x14ac:dyDescent="0.2">
      <c r="D292" s="145" t="s">
        <v>746</v>
      </c>
      <c r="E292" s="153">
        <v>50.642389000000001</v>
      </c>
      <c r="F292" s="153">
        <v>43.876693000000003</v>
      </c>
      <c r="G292" s="153">
        <v>66.682018999999997</v>
      </c>
      <c r="H292" s="153">
        <v>47.125377999999998</v>
      </c>
      <c r="I292" s="153">
        <v>73.542998999999995</v>
      </c>
      <c r="J292" s="153">
        <v>65.743230999999994</v>
      </c>
      <c r="K292" s="153">
        <v>43.160663</v>
      </c>
      <c r="L292" s="153">
        <v>71.220398000000003</v>
      </c>
      <c r="M292" s="153">
        <v>113.710037</v>
      </c>
      <c r="N292" s="153">
        <v>150.62960000000001</v>
      </c>
      <c r="O292" s="153">
        <v>141.92181400000001</v>
      </c>
      <c r="P292" s="153">
        <v>170.57495499999999</v>
      </c>
      <c r="Q292" s="153">
        <v>150.029043</v>
      </c>
      <c r="R292" s="153">
        <v>128.94439199999999</v>
      </c>
      <c r="S292" s="153">
        <v>207.40863999999999</v>
      </c>
      <c r="T292" s="153">
        <v>162.987729</v>
      </c>
      <c r="U292" s="153">
        <v>205.75795199999999</v>
      </c>
      <c r="V292" s="153">
        <v>202.345719</v>
      </c>
    </row>
    <row r="293" spans="4:22" ht="15" customHeight="1" x14ac:dyDescent="0.2">
      <c r="D293" s="145" t="s">
        <v>796</v>
      </c>
      <c r="E293" s="153">
        <v>26.201450999999999</v>
      </c>
      <c r="F293" s="153">
        <v>18.752673000000001</v>
      </c>
      <c r="G293" s="153">
        <v>18.062111000000002</v>
      </c>
      <c r="H293" s="153">
        <v>45.969065000000001</v>
      </c>
      <c r="I293" s="153">
        <v>54.737420999999998</v>
      </c>
      <c r="J293" s="153">
        <v>37.408450000000002</v>
      </c>
      <c r="K293" s="153">
        <v>17.415664</v>
      </c>
      <c r="L293" s="153">
        <v>68.906526999999997</v>
      </c>
      <c r="M293" s="153">
        <v>81.360283999999993</v>
      </c>
      <c r="N293" s="153">
        <v>89.662623999999994</v>
      </c>
      <c r="O293" s="153">
        <v>81.949489</v>
      </c>
      <c r="P293" s="153">
        <v>247.625497</v>
      </c>
      <c r="Q293" s="153">
        <v>103.577122</v>
      </c>
      <c r="R293" s="153">
        <v>129.30328600000001</v>
      </c>
      <c r="S293" s="153">
        <v>178.184054</v>
      </c>
      <c r="T293" s="153">
        <v>268.47267099999999</v>
      </c>
      <c r="U293" s="153">
        <v>171.29959400000001</v>
      </c>
      <c r="V293" s="153">
        <v>127.989644</v>
      </c>
    </row>
    <row r="294" spans="4:22" ht="15" customHeight="1" x14ac:dyDescent="0.2">
      <c r="D294" s="168"/>
      <c r="E294" s="162"/>
      <c r="F294" s="162"/>
      <c r="G294" s="162"/>
      <c r="H294" s="162"/>
      <c r="I294" s="162"/>
      <c r="J294" s="162"/>
      <c r="K294" s="162"/>
      <c r="L294" s="162"/>
      <c r="M294" s="162"/>
      <c r="N294" s="162"/>
      <c r="O294" s="162"/>
      <c r="P294" s="162"/>
      <c r="Q294" s="162"/>
      <c r="R294" s="162"/>
      <c r="S294" s="161"/>
      <c r="T294" s="182"/>
      <c r="U294" s="182"/>
    </row>
    <row r="295" spans="4:22" ht="15" customHeight="1" x14ac:dyDescent="0.2">
      <c r="D295" s="167" t="s">
        <v>855</v>
      </c>
      <c r="E295" s="162"/>
      <c r="F295" s="162"/>
      <c r="G295" s="162"/>
      <c r="H295" s="162"/>
      <c r="I295" s="162"/>
      <c r="J295" s="162"/>
      <c r="K295" s="162"/>
      <c r="L295" s="162"/>
      <c r="M295" s="162"/>
      <c r="N295" s="162"/>
      <c r="O295" s="162"/>
      <c r="P295" s="162"/>
      <c r="Q295" s="162"/>
      <c r="R295" s="162"/>
      <c r="S295" s="162"/>
      <c r="T295" s="198"/>
      <c r="U295" s="198"/>
    </row>
    <row r="296" spans="4:22" ht="15" customHeight="1" x14ac:dyDescent="0.2">
      <c r="D296" s="176" t="s">
        <v>60</v>
      </c>
      <c r="E296" s="154">
        <v>2935</v>
      </c>
      <c r="F296" s="154">
        <v>2740</v>
      </c>
      <c r="G296" s="154">
        <v>2510</v>
      </c>
      <c r="H296" s="154">
        <v>3240</v>
      </c>
      <c r="I296" s="154">
        <v>4263</v>
      </c>
      <c r="J296" s="154">
        <v>4757</v>
      </c>
      <c r="K296" s="154">
        <v>5615</v>
      </c>
      <c r="L296" s="154">
        <v>7692</v>
      </c>
      <c r="M296" s="154">
        <v>10811</v>
      </c>
      <c r="N296" s="171">
        <v>10352</v>
      </c>
      <c r="O296" s="171">
        <v>10978</v>
      </c>
      <c r="P296" s="171">
        <v>15021.3</v>
      </c>
      <c r="Q296" s="149">
        <v>13599.600000000002</v>
      </c>
      <c r="R296" s="149">
        <v>14322.7</v>
      </c>
      <c r="S296" s="149">
        <v>13545.7</v>
      </c>
      <c r="T296" s="171">
        <v>12507.6</v>
      </c>
      <c r="U296" s="149">
        <v>12094.6</v>
      </c>
      <c r="V296" s="147">
        <v>13927.8</v>
      </c>
    </row>
    <row r="297" spans="4:22" ht="15" customHeight="1" x14ac:dyDescent="0.2">
      <c r="D297" s="176" t="s">
        <v>61</v>
      </c>
      <c r="E297" s="154">
        <v>-2441</v>
      </c>
      <c r="F297" s="154">
        <v>-2554</v>
      </c>
      <c r="G297" s="154">
        <v>-2186</v>
      </c>
      <c r="H297" s="154">
        <v>-2405</v>
      </c>
      <c r="I297" s="154">
        <v>-3061</v>
      </c>
      <c r="J297" s="154">
        <v>-3310</v>
      </c>
      <c r="K297" s="154">
        <v>-3841</v>
      </c>
      <c r="L297" s="154">
        <v>-5797</v>
      </c>
      <c r="M297" s="154">
        <v>-8606</v>
      </c>
      <c r="N297" s="171">
        <v>-8376</v>
      </c>
      <c r="O297" s="171">
        <v>-7973</v>
      </c>
      <c r="P297" s="171">
        <v>-11344.6</v>
      </c>
      <c r="Q297" s="149">
        <v>-12816.499999999998</v>
      </c>
      <c r="R297" s="149">
        <v>-13946.900000000001</v>
      </c>
      <c r="S297" s="149">
        <v>-13984.300000000001</v>
      </c>
      <c r="T297" s="171">
        <v>-12416.6</v>
      </c>
      <c r="U297" s="149">
        <v>-12137.6</v>
      </c>
      <c r="V297" s="147">
        <v>-13055.4</v>
      </c>
    </row>
    <row r="298" spans="4:22" ht="15" customHeight="1" x14ac:dyDescent="0.2">
      <c r="D298" s="176" t="s">
        <v>58</v>
      </c>
      <c r="E298" s="154">
        <v>494</v>
      </c>
      <c r="F298" s="154">
        <v>186</v>
      </c>
      <c r="G298" s="154">
        <v>324</v>
      </c>
      <c r="H298" s="154">
        <v>835</v>
      </c>
      <c r="I298" s="154">
        <v>1202</v>
      </c>
      <c r="J298" s="154">
        <v>1447</v>
      </c>
      <c r="K298" s="154">
        <v>1774</v>
      </c>
      <c r="L298" s="154">
        <v>1895</v>
      </c>
      <c r="M298" s="154">
        <v>2205</v>
      </c>
      <c r="N298" s="154">
        <v>1976</v>
      </c>
      <c r="O298" s="154">
        <v>3005</v>
      </c>
      <c r="P298" s="154">
        <v>3676.6999999999989</v>
      </c>
      <c r="Q298" s="149">
        <v>783.100000000004</v>
      </c>
      <c r="R298" s="149">
        <v>375.79999999999927</v>
      </c>
      <c r="S298" s="149">
        <v>-438.60000000000036</v>
      </c>
      <c r="T298" s="171">
        <v>91</v>
      </c>
      <c r="U298" s="149">
        <v>-43</v>
      </c>
      <c r="V298" s="147">
        <v>872.39999999999964</v>
      </c>
    </row>
    <row r="299" spans="4:22" ht="15" customHeight="1" x14ac:dyDescent="0.2">
      <c r="D299" s="163" t="s">
        <v>856</v>
      </c>
      <c r="E299" s="154">
        <v>-73</v>
      </c>
      <c r="F299" s="154">
        <v>-137</v>
      </c>
      <c r="G299" s="154">
        <v>-182</v>
      </c>
      <c r="H299" s="154">
        <v>-273</v>
      </c>
      <c r="I299" s="154">
        <v>-342</v>
      </c>
      <c r="J299" s="154">
        <v>-155</v>
      </c>
      <c r="K299" s="154">
        <v>-12</v>
      </c>
      <c r="L299" s="154">
        <v>-117</v>
      </c>
      <c r="M299" s="154">
        <v>365</v>
      </c>
      <c r="N299" s="171">
        <v>-1097</v>
      </c>
      <c r="O299" s="171">
        <v>-573</v>
      </c>
      <c r="P299" s="171">
        <v>-732</v>
      </c>
      <c r="Q299" s="149">
        <v>-64</v>
      </c>
      <c r="R299" s="149">
        <v>-238</v>
      </c>
      <c r="S299" s="149">
        <v>-49</v>
      </c>
      <c r="T299" s="171">
        <v>1033</v>
      </c>
      <c r="U299" s="149">
        <v>1118</v>
      </c>
      <c r="V299" s="147">
        <v>1812</v>
      </c>
    </row>
    <row r="300" spans="4:22" ht="15" customHeight="1" x14ac:dyDescent="0.2">
      <c r="D300" s="176" t="s">
        <v>204</v>
      </c>
      <c r="E300" s="154" t="s">
        <v>125</v>
      </c>
      <c r="F300" s="154" t="s">
        <v>125</v>
      </c>
      <c r="G300" s="154" t="s">
        <v>125</v>
      </c>
      <c r="H300" s="154" t="s">
        <v>125</v>
      </c>
      <c r="I300" s="154" t="s">
        <v>125</v>
      </c>
      <c r="J300" s="154" t="s">
        <v>125</v>
      </c>
      <c r="K300" s="154" t="s">
        <v>125</v>
      </c>
      <c r="L300" s="154" t="s">
        <v>125</v>
      </c>
      <c r="M300" s="154" t="s">
        <v>125</v>
      </c>
      <c r="N300" s="154" t="s">
        <v>125</v>
      </c>
      <c r="O300" s="171" t="s">
        <v>125</v>
      </c>
      <c r="P300" s="171" t="s">
        <v>125</v>
      </c>
      <c r="Q300" s="171" t="s">
        <v>175</v>
      </c>
      <c r="R300" s="171" t="s">
        <v>175</v>
      </c>
      <c r="S300" s="171" t="s">
        <v>175</v>
      </c>
      <c r="T300" s="171" t="s">
        <v>175</v>
      </c>
      <c r="U300" s="149" t="s">
        <v>175</v>
      </c>
      <c r="V300" s="150" t="s">
        <v>175</v>
      </c>
    </row>
    <row r="301" spans="4:22" ht="15" customHeight="1" x14ac:dyDescent="0.2">
      <c r="D301" s="176" t="s">
        <v>205</v>
      </c>
      <c r="E301" s="154" t="s">
        <v>125</v>
      </c>
      <c r="F301" s="154" t="s">
        <v>125</v>
      </c>
      <c r="G301" s="154" t="s">
        <v>125</v>
      </c>
      <c r="H301" s="154" t="s">
        <v>125</v>
      </c>
      <c r="I301" s="154" t="s">
        <v>125</v>
      </c>
      <c r="J301" s="154" t="s">
        <v>125</v>
      </c>
      <c r="K301" s="154" t="s">
        <v>125</v>
      </c>
      <c r="L301" s="154" t="s">
        <v>125</v>
      </c>
      <c r="M301" s="154" t="s">
        <v>125</v>
      </c>
      <c r="N301" s="154" t="s">
        <v>125</v>
      </c>
      <c r="O301" s="171" t="s">
        <v>125</v>
      </c>
      <c r="P301" s="171" t="s">
        <v>125</v>
      </c>
      <c r="Q301" s="171" t="s">
        <v>175</v>
      </c>
      <c r="R301" s="171" t="s">
        <v>175</v>
      </c>
      <c r="S301" s="171" t="s">
        <v>175</v>
      </c>
      <c r="T301" s="171" t="s">
        <v>175</v>
      </c>
      <c r="U301" s="149" t="s">
        <v>175</v>
      </c>
      <c r="V301" s="150" t="s">
        <v>175</v>
      </c>
    </row>
    <row r="302" spans="4:22" ht="15" customHeight="1" x14ac:dyDescent="0.2">
      <c r="D302" s="163" t="s">
        <v>857</v>
      </c>
      <c r="E302" s="154">
        <v>13</v>
      </c>
      <c r="F302" s="154">
        <v>43</v>
      </c>
      <c r="G302" s="154">
        <v>120</v>
      </c>
      <c r="H302" s="154">
        <v>318</v>
      </c>
      <c r="I302" s="154">
        <v>354</v>
      </c>
      <c r="J302" s="154">
        <v>658</v>
      </c>
      <c r="K302" s="154">
        <v>1171</v>
      </c>
      <c r="L302" s="154">
        <v>-146</v>
      </c>
      <c r="M302" s="154">
        <v>-80</v>
      </c>
      <c r="N302" s="171">
        <v>-144</v>
      </c>
      <c r="O302" s="171">
        <v>-36</v>
      </c>
      <c r="P302" s="171">
        <v>-24</v>
      </c>
      <c r="Q302" s="171">
        <v>-125</v>
      </c>
      <c r="R302" s="171">
        <v>-138</v>
      </c>
      <c r="S302" s="171">
        <v>-151</v>
      </c>
      <c r="T302" s="171">
        <v>234</v>
      </c>
      <c r="U302" s="149">
        <v>391</v>
      </c>
      <c r="V302" s="150">
        <v>406</v>
      </c>
    </row>
    <row r="303" spans="4:22" ht="15" customHeight="1" x14ac:dyDescent="0.2">
      <c r="D303" s="176" t="s">
        <v>206</v>
      </c>
      <c r="E303" s="154" t="s">
        <v>125</v>
      </c>
      <c r="F303" s="154" t="s">
        <v>125</v>
      </c>
      <c r="G303" s="154" t="s">
        <v>125</v>
      </c>
      <c r="H303" s="154" t="s">
        <v>125</v>
      </c>
      <c r="I303" s="154" t="s">
        <v>125</v>
      </c>
      <c r="J303" s="154" t="s">
        <v>125</v>
      </c>
      <c r="K303" s="154" t="s">
        <v>125</v>
      </c>
      <c r="L303" s="154" t="s">
        <v>125</v>
      </c>
      <c r="M303" s="154" t="s">
        <v>125</v>
      </c>
      <c r="N303" s="154" t="s">
        <v>125</v>
      </c>
      <c r="O303" s="171" t="s">
        <v>125</v>
      </c>
      <c r="P303" s="171" t="s">
        <v>125</v>
      </c>
      <c r="Q303" s="171" t="s">
        <v>125</v>
      </c>
      <c r="R303" s="171" t="s">
        <v>125</v>
      </c>
      <c r="S303" s="171" t="s">
        <v>125</v>
      </c>
      <c r="T303" s="171" t="s">
        <v>125</v>
      </c>
      <c r="U303" s="149" t="s">
        <v>125</v>
      </c>
      <c r="V303" s="150" t="s">
        <v>175</v>
      </c>
    </row>
    <row r="304" spans="4:22" ht="15" customHeight="1" x14ac:dyDescent="0.2">
      <c r="D304" s="176" t="s">
        <v>207</v>
      </c>
      <c r="E304" s="154" t="s">
        <v>125</v>
      </c>
      <c r="F304" s="154" t="s">
        <v>125</v>
      </c>
      <c r="G304" s="154" t="s">
        <v>125</v>
      </c>
      <c r="H304" s="154" t="s">
        <v>125</v>
      </c>
      <c r="I304" s="154" t="s">
        <v>125</v>
      </c>
      <c r="J304" s="154" t="s">
        <v>125</v>
      </c>
      <c r="K304" s="154" t="s">
        <v>125</v>
      </c>
      <c r="L304" s="154" t="s">
        <v>125</v>
      </c>
      <c r="M304" s="154" t="s">
        <v>125</v>
      </c>
      <c r="N304" s="154" t="s">
        <v>125</v>
      </c>
      <c r="O304" s="171" t="s">
        <v>125</v>
      </c>
      <c r="P304" s="171" t="s">
        <v>125</v>
      </c>
      <c r="Q304" s="171" t="s">
        <v>125</v>
      </c>
      <c r="R304" s="171" t="s">
        <v>125</v>
      </c>
      <c r="S304" s="171" t="s">
        <v>125</v>
      </c>
      <c r="T304" s="171" t="s">
        <v>125</v>
      </c>
      <c r="U304" s="149" t="s">
        <v>125</v>
      </c>
      <c r="V304" s="150" t="s">
        <v>125</v>
      </c>
    </row>
    <row r="305" spans="4:22" ht="15" customHeight="1" x14ac:dyDescent="0.2">
      <c r="D305" s="176" t="s">
        <v>62</v>
      </c>
      <c r="E305" s="154">
        <v>215</v>
      </c>
      <c r="F305" s="154">
        <v>-113</v>
      </c>
      <c r="G305" s="154">
        <v>117</v>
      </c>
      <c r="H305" s="154">
        <v>881</v>
      </c>
      <c r="I305" s="154">
        <v>1215</v>
      </c>
      <c r="J305" s="154">
        <v>1949</v>
      </c>
      <c r="K305" s="154">
        <v>2933</v>
      </c>
      <c r="L305" s="154">
        <v>1632</v>
      </c>
      <c r="M305" s="154">
        <v>2485</v>
      </c>
      <c r="N305" s="171">
        <v>735</v>
      </c>
      <c r="O305" s="171">
        <v>2397</v>
      </c>
      <c r="P305" s="171">
        <v>2612</v>
      </c>
      <c r="Q305" s="171">
        <v>1371</v>
      </c>
      <c r="R305" s="171">
        <v>1972</v>
      </c>
      <c r="S305" s="171">
        <v>2576</v>
      </c>
      <c r="T305" s="171">
        <v>1358</v>
      </c>
      <c r="U305" s="149">
        <v>1466</v>
      </c>
      <c r="V305" s="150">
        <v>3090.3999999999996</v>
      </c>
    </row>
    <row r="306" spans="4:22" ht="15" customHeight="1" x14ac:dyDescent="0.2">
      <c r="D306" s="167" t="s">
        <v>858</v>
      </c>
      <c r="E306" s="154" t="s">
        <v>175</v>
      </c>
      <c r="F306" s="154" t="s">
        <v>175</v>
      </c>
      <c r="G306" s="154" t="s">
        <v>175</v>
      </c>
      <c r="H306" s="154">
        <v>-414</v>
      </c>
      <c r="I306" s="154">
        <v>-702</v>
      </c>
      <c r="J306" s="154">
        <v>-1181</v>
      </c>
      <c r="K306" s="154">
        <v>-1369</v>
      </c>
      <c r="L306" s="154">
        <v>-216</v>
      </c>
      <c r="M306" s="154">
        <v>1056</v>
      </c>
      <c r="N306" s="171">
        <v>1144</v>
      </c>
      <c r="O306" s="171">
        <v>-1285</v>
      </c>
      <c r="P306" s="171">
        <v>-184</v>
      </c>
      <c r="Q306" s="171">
        <v>-1387</v>
      </c>
      <c r="R306" s="171">
        <v>-1042</v>
      </c>
      <c r="S306" s="171">
        <v>-936</v>
      </c>
      <c r="T306" s="171">
        <v>-97</v>
      </c>
      <c r="U306" s="149">
        <v>-84</v>
      </c>
      <c r="V306" s="150">
        <v>-60</v>
      </c>
    </row>
    <row r="307" spans="4:22" ht="15" customHeight="1" x14ac:dyDescent="0.2">
      <c r="D307" s="167" t="s">
        <v>446</v>
      </c>
      <c r="E307" s="154" t="s">
        <v>175</v>
      </c>
      <c r="F307" s="154" t="s">
        <v>175</v>
      </c>
      <c r="G307" s="154" t="s">
        <v>175</v>
      </c>
      <c r="H307" s="154">
        <v>-324</v>
      </c>
      <c r="I307" s="154">
        <v>-497</v>
      </c>
      <c r="J307" s="154">
        <v>-1005</v>
      </c>
      <c r="K307" s="154">
        <v>-659</v>
      </c>
      <c r="L307" s="154">
        <v>-1691</v>
      </c>
      <c r="M307" s="154">
        <v>1303</v>
      </c>
      <c r="N307" s="154">
        <v>764</v>
      </c>
      <c r="O307" s="154">
        <v>-82</v>
      </c>
      <c r="P307" s="154">
        <v>-512</v>
      </c>
      <c r="Q307" s="171">
        <v>-935</v>
      </c>
      <c r="R307" s="171">
        <v>-825</v>
      </c>
      <c r="S307" s="171">
        <v>-860</v>
      </c>
      <c r="T307" s="171">
        <v>-160</v>
      </c>
      <c r="U307" s="149">
        <v>218</v>
      </c>
      <c r="V307" s="150">
        <v>-1892</v>
      </c>
    </row>
    <row r="308" spans="4:22" ht="15" customHeight="1" x14ac:dyDescent="0.2">
      <c r="D308" s="167" t="s">
        <v>859</v>
      </c>
      <c r="E308" s="154">
        <v>75</v>
      </c>
      <c r="F308" s="154">
        <v>83</v>
      </c>
      <c r="G308" s="154">
        <v>65</v>
      </c>
      <c r="H308" s="154">
        <v>70</v>
      </c>
      <c r="I308" s="154">
        <v>187</v>
      </c>
      <c r="J308" s="154">
        <v>88</v>
      </c>
      <c r="K308" s="154">
        <v>195</v>
      </c>
      <c r="L308" s="154">
        <v>739</v>
      </c>
      <c r="M308" s="154">
        <v>711</v>
      </c>
      <c r="N308" s="171">
        <v>842</v>
      </c>
      <c r="O308" s="171">
        <v>1628</v>
      </c>
      <c r="P308" s="171">
        <v>1651</v>
      </c>
      <c r="Q308" s="171">
        <v>889</v>
      </c>
      <c r="R308" s="171">
        <v>970</v>
      </c>
      <c r="S308" s="171">
        <v>881</v>
      </c>
      <c r="T308" s="171">
        <v>854</v>
      </c>
      <c r="U308" s="149">
        <v>1027</v>
      </c>
      <c r="V308" s="150">
        <v>974</v>
      </c>
    </row>
    <row r="309" spans="4:22" ht="15" customHeight="1" x14ac:dyDescent="0.2">
      <c r="D309" s="167" t="s">
        <v>208</v>
      </c>
      <c r="E309" s="154" t="s">
        <v>125</v>
      </c>
      <c r="F309" s="154" t="s">
        <v>125</v>
      </c>
      <c r="G309" s="154" t="s">
        <v>125</v>
      </c>
      <c r="H309" s="154"/>
      <c r="I309" s="154"/>
      <c r="J309" s="154"/>
      <c r="K309" s="154"/>
      <c r="L309" s="154"/>
      <c r="M309" s="154"/>
      <c r="N309" s="154"/>
      <c r="O309" s="154"/>
      <c r="P309" s="154"/>
      <c r="Q309" s="171"/>
      <c r="R309" s="171"/>
      <c r="S309" s="171"/>
      <c r="T309" s="171"/>
      <c r="U309" s="149"/>
      <c r="V309" s="150"/>
    </row>
    <row r="310" spans="4:22" ht="15" customHeight="1" x14ac:dyDescent="0.2">
      <c r="D310" s="163" t="s">
        <v>860</v>
      </c>
      <c r="E310" s="154" t="s">
        <v>125</v>
      </c>
      <c r="F310" s="154" t="s">
        <v>125</v>
      </c>
      <c r="G310" s="154" t="s">
        <v>125</v>
      </c>
      <c r="H310" s="154">
        <v>-394</v>
      </c>
      <c r="I310" s="154">
        <v>-684</v>
      </c>
      <c r="J310" s="154">
        <v>-1093</v>
      </c>
      <c r="K310" s="154">
        <v>-854</v>
      </c>
      <c r="L310" s="154">
        <v>-2430</v>
      </c>
      <c r="M310" s="154">
        <v>592</v>
      </c>
      <c r="N310" s="154">
        <v>-78</v>
      </c>
      <c r="O310" s="171">
        <v>-1710</v>
      </c>
      <c r="P310" s="171">
        <v>-2163</v>
      </c>
      <c r="Q310" s="171">
        <v>-1824</v>
      </c>
      <c r="R310" s="171">
        <v>-1795</v>
      </c>
      <c r="S310" s="171">
        <v>-1741</v>
      </c>
      <c r="T310" s="171">
        <v>-1014</v>
      </c>
      <c r="U310" s="149">
        <v>-809</v>
      </c>
      <c r="V310" s="150">
        <v>-2866</v>
      </c>
    </row>
    <row r="311" spans="4:22" ht="15" customHeight="1" x14ac:dyDescent="0.2">
      <c r="D311" s="163" t="s">
        <v>63</v>
      </c>
      <c r="E311" s="154" t="s">
        <v>125</v>
      </c>
      <c r="F311" s="154" t="s">
        <v>125</v>
      </c>
      <c r="G311" s="154" t="s">
        <v>125</v>
      </c>
      <c r="H311" s="149"/>
      <c r="I311" s="149"/>
      <c r="J311" s="149"/>
      <c r="K311" s="149"/>
      <c r="L311" s="149"/>
      <c r="M311" s="149"/>
      <c r="N311" s="149"/>
      <c r="O311" s="149"/>
      <c r="P311" s="149"/>
      <c r="Q311" s="149"/>
      <c r="R311" s="149"/>
      <c r="S311" s="149"/>
      <c r="T311" s="171"/>
      <c r="U311" s="149"/>
      <c r="V311" s="150"/>
    </row>
    <row r="312" spans="4:22" ht="15" customHeight="1" x14ac:dyDescent="0.2">
      <c r="D312" s="176" t="s">
        <v>64</v>
      </c>
      <c r="E312" s="154">
        <v>96</v>
      </c>
      <c r="F312" s="154">
        <v>-16</v>
      </c>
      <c r="G312" s="154">
        <v>25</v>
      </c>
      <c r="H312" s="154">
        <v>467</v>
      </c>
      <c r="I312" s="154">
        <v>512</v>
      </c>
      <c r="J312" s="154">
        <v>768</v>
      </c>
      <c r="K312" s="154">
        <v>1564</v>
      </c>
      <c r="L312" s="154">
        <v>1416</v>
      </c>
      <c r="M312" s="154">
        <v>3541</v>
      </c>
      <c r="N312" s="171">
        <v>1879</v>
      </c>
      <c r="O312" s="171">
        <v>1111</v>
      </c>
      <c r="P312" s="171">
        <v>2427</v>
      </c>
      <c r="Q312" s="171">
        <v>-15</v>
      </c>
      <c r="R312" s="171">
        <v>930</v>
      </c>
      <c r="S312" s="171">
        <v>1640</v>
      </c>
      <c r="T312" s="171">
        <v>1101</v>
      </c>
      <c r="U312" s="149">
        <v>1600</v>
      </c>
      <c r="V312" s="150">
        <v>1138.3999999999996</v>
      </c>
    </row>
    <row r="313" spans="4:22" ht="15" customHeight="1" x14ac:dyDescent="0.2">
      <c r="D313" s="176" t="s">
        <v>65</v>
      </c>
      <c r="E313" s="154" t="s">
        <v>125</v>
      </c>
      <c r="F313" s="154" t="s">
        <v>125</v>
      </c>
      <c r="G313" s="154" t="s">
        <v>125</v>
      </c>
      <c r="H313" s="154" t="s">
        <v>125</v>
      </c>
      <c r="I313" s="154" t="s">
        <v>125</v>
      </c>
      <c r="J313" s="154" t="s">
        <v>125</v>
      </c>
      <c r="K313" s="154" t="s">
        <v>125</v>
      </c>
      <c r="L313" s="154" t="s">
        <v>125</v>
      </c>
      <c r="M313" s="154" t="s">
        <v>125</v>
      </c>
      <c r="N313" s="154" t="s">
        <v>125</v>
      </c>
      <c r="O313" s="171" t="s">
        <v>125</v>
      </c>
      <c r="P313" s="171" t="s">
        <v>125</v>
      </c>
      <c r="Q313" s="171" t="s">
        <v>125</v>
      </c>
      <c r="R313" s="171" t="s">
        <v>125</v>
      </c>
      <c r="S313" s="171" t="s">
        <v>125</v>
      </c>
      <c r="T313" s="171" t="s">
        <v>125</v>
      </c>
      <c r="U313" s="149" t="s">
        <v>125</v>
      </c>
      <c r="V313" s="150" t="s">
        <v>175</v>
      </c>
    </row>
    <row r="314" spans="4:22" ht="15" customHeight="1" x14ac:dyDescent="0.2">
      <c r="D314" s="176"/>
      <c r="E314" s="162"/>
      <c r="F314" s="162"/>
      <c r="G314" s="162"/>
      <c r="H314" s="162"/>
      <c r="I314" s="162"/>
      <c r="J314" s="162"/>
      <c r="K314" s="162"/>
      <c r="L314" s="162"/>
      <c r="M314" s="162"/>
      <c r="N314" s="162"/>
      <c r="O314" s="162"/>
      <c r="P314" s="162"/>
      <c r="Q314" s="162"/>
      <c r="R314" s="162"/>
      <c r="S314" s="162"/>
      <c r="T314" s="188"/>
      <c r="U314" s="188"/>
    </row>
    <row r="315" spans="4:22" ht="15" customHeight="1" x14ac:dyDescent="0.2">
      <c r="D315" s="193" t="s">
        <v>861</v>
      </c>
      <c r="E315" s="148"/>
      <c r="F315" s="148"/>
      <c r="G315" s="148"/>
      <c r="H315" s="148"/>
      <c r="I315" s="148"/>
      <c r="J315" s="148"/>
      <c r="K315" s="148"/>
      <c r="L315" s="148"/>
      <c r="M315" s="148"/>
      <c r="N315" s="148"/>
      <c r="O315" s="148"/>
      <c r="P315" s="148"/>
      <c r="Q315" s="148"/>
      <c r="R315" s="148"/>
      <c r="S315" s="148"/>
      <c r="T315" s="188"/>
      <c r="U315" s="188"/>
    </row>
    <row r="316" spans="4:22" ht="15" customHeight="1" x14ac:dyDescent="0.2">
      <c r="D316" s="183" t="s">
        <v>32</v>
      </c>
      <c r="E316" s="161">
        <v>21.331015842802422</v>
      </c>
      <c r="F316" s="161">
        <v>38.427438025831599</v>
      </c>
      <c r="G316" s="161">
        <v>25.412864157976223</v>
      </c>
      <c r="H316" s="161">
        <v>31.892721454693213</v>
      </c>
      <c r="I316" s="161">
        <v>35.270318693418155</v>
      </c>
      <c r="J316" s="161">
        <v>33.044032937751986</v>
      </c>
      <c r="K316" s="161">
        <v>32.310524191830488</v>
      </c>
      <c r="L316" s="161">
        <v>34.403440845548069</v>
      </c>
      <c r="M316" s="161">
        <v>36.457605297871687</v>
      </c>
      <c r="N316" s="161">
        <v>30.58389163878515</v>
      </c>
      <c r="O316" s="161">
        <v>27.774211195464535</v>
      </c>
      <c r="P316" s="161">
        <v>32.54716023132876</v>
      </c>
      <c r="Q316" s="161">
        <v>26.351768033467568</v>
      </c>
      <c r="R316" s="161">
        <v>24.826683128445055</v>
      </c>
      <c r="S316" s="161">
        <v>21.46326116936924</v>
      </c>
      <c r="T316" s="161">
        <v>18.694875448474004</v>
      </c>
      <c r="U316" s="148">
        <v>17.9323713352886</v>
      </c>
      <c r="V316" s="142">
        <v>28.036615438984619</v>
      </c>
    </row>
    <row r="317" spans="4:22" ht="15" customHeight="1" x14ac:dyDescent="0.2">
      <c r="D317" s="183" t="s">
        <v>34</v>
      </c>
      <c r="E317" s="161">
        <v>-17.740718798051354</v>
      </c>
      <c r="F317" s="161">
        <v>-35.818860116048867</v>
      </c>
      <c r="G317" s="161">
        <v>-22.132478505711564</v>
      </c>
      <c r="H317" s="161">
        <v>-23.673455277326291</v>
      </c>
      <c r="I317" s="161">
        <v>-25.325462237990372</v>
      </c>
      <c r="J317" s="161">
        <v>-22.992589662383661</v>
      </c>
      <c r="K317" s="161">
        <v>-22.102355017065172</v>
      </c>
      <c r="L317" s="161">
        <v>-25.927814168180202</v>
      </c>
      <c r="M317" s="161">
        <v>-29.021751104752912</v>
      </c>
      <c r="N317" s="161">
        <v>-24.746008149774383</v>
      </c>
      <c r="O317" s="161">
        <v>-20.171596453036866</v>
      </c>
      <c r="P317" s="161">
        <v>-24.580729627950458</v>
      </c>
      <c r="Q317" s="161">
        <v>-24.834365349049751</v>
      </c>
      <c r="R317" s="161">
        <v>-24.175278887647604</v>
      </c>
      <c r="S317" s="161">
        <v>-22.158226091734665</v>
      </c>
      <c r="T317" s="161">
        <v>-18.558859452934403</v>
      </c>
      <c r="U317" s="148">
        <v>-17.996126396838172</v>
      </c>
      <c r="V317" s="142">
        <v>-26.280477117859231</v>
      </c>
    </row>
    <row r="318" spans="4:22" ht="15" customHeight="1" x14ac:dyDescent="0.2">
      <c r="D318" s="183" t="s">
        <v>59</v>
      </c>
      <c r="E318" s="161">
        <v>3.5902970447510718</v>
      </c>
      <c r="F318" s="161">
        <v>2.6085779097827291</v>
      </c>
      <c r="G318" s="161">
        <v>3.2803856522646599</v>
      </c>
      <c r="H318" s="161">
        <v>8.219266177366924</v>
      </c>
      <c r="I318" s="161">
        <v>9.9448564554277787</v>
      </c>
      <c r="J318" s="161">
        <v>10.051443275368324</v>
      </c>
      <c r="K318" s="161">
        <v>10.208169174765326</v>
      </c>
      <c r="L318" s="161">
        <v>8.4756266773678597</v>
      </c>
      <c r="M318" s="161">
        <v>7.4358541931187734</v>
      </c>
      <c r="N318" s="161">
        <v>5.8378834890107667</v>
      </c>
      <c r="O318" s="161">
        <v>7.602614742427666</v>
      </c>
      <c r="P318" s="161">
        <v>7.9664306033782966</v>
      </c>
      <c r="Q318" s="161">
        <v>1.5174026844178177</v>
      </c>
      <c r="R318" s="161">
        <v>0.65140424079744963</v>
      </c>
      <c r="S318" s="161">
        <v>-0.6949649223654264</v>
      </c>
      <c r="T318" s="161">
        <v>0.13601599553960267</v>
      </c>
      <c r="U318" s="148">
        <v>-6.3755061549568379E-2</v>
      </c>
      <c r="V318" s="142">
        <v>1.756138321125388</v>
      </c>
    </row>
    <row r="319" spans="4:22" ht="15" customHeight="1" x14ac:dyDescent="0.2">
      <c r="D319" s="183" t="s">
        <v>66</v>
      </c>
      <c r="E319" s="161">
        <v>1.5625786733228351</v>
      </c>
      <c r="F319" s="161">
        <v>-1.584781203255099</v>
      </c>
      <c r="G319" s="161">
        <v>1.1845837077622383</v>
      </c>
      <c r="H319" s="161">
        <v>8.6720640745631847</v>
      </c>
      <c r="I319" s="161">
        <v>10.052413139221922</v>
      </c>
      <c r="J319" s="161">
        <v>13.538536934134669</v>
      </c>
      <c r="K319" s="161">
        <v>16.87742964463737</v>
      </c>
      <c r="L319" s="161">
        <v>7.2993259828307897</v>
      </c>
      <c r="M319" s="161">
        <v>8.3800896462132215</v>
      </c>
      <c r="N319" s="161">
        <v>2.1714799415095714</v>
      </c>
      <c r="O319" s="161">
        <v>6.0643818760729173</v>
      </c>
      <c r="P319" s="161">
        <v>5.6595089988370324</v>
      </c>
      <c r="Q319" s="161">
        <v>2.6565688677522887</v>
      </c>
      <c r="R319" s="161">
        <v>3.4182255530935954</v>
      </c>
      <c r="S319" s="161">
        <v>4.0816909257030023</v>
      </c>
      <c r="T319" s="161">
        <v>2.0297771642063784</v>
      </c>
      <c r="U319" s="148">
        <v>2.1736027960852846</v>
      </c>
      <c r="V319" s="142">
        <v>6.220965001840784</v>
      </c>
    </row>
    <row r="320" spans="4:22" ht="15" customHeight="1" x14ac:dyDescent="0.2">
      <c r="D320" s="183" t="s">
        <v>64</v>
      </c>
      <c r="E320" s="161">
        <v>0.69770954715810307</v>
      </c>
      <c r="F320" s="161">
        <v>-0.22439379869098747</v>
      </c>
      <c r="G320" s="161">
        <v>0.25311617687227317</v>
      </c>
      <c r="H320" s="161">
        <v>4.596882999796831</v>
      </c>
      <c r="I320" s="161">
        <v>4.2360786232770575</v>
      </c>
      <c r="J320" s="161">
        <v>5.3348365138098641</v>
      </c>
      <c r="K320" s="161">
        <v>8.9997613243139618</v>
      </c>
      <c r="L320" s="161">
        <v>6.3332387203973033</v>
      </c>
      <c r="M320" s="161">
        <v>11.941206212169424</v>
      </c>
      <c r="N320" s="161">
        <v>5.551307224621068</v>
      </c>
      <c r="O320" s="161">
        <v>2.8108169646712606</v>
      </c>
      <c r="P320" s="161">
        <v>5.2586632236514088</v>
      </c>
      <c r="Q320" s="161">
        <v>-2.9065304898821542E-2</v>
      </c>
      <c r="R320" s="161">
        <v>1.6120434910634096</v>
      </c>
      <c r="S320" s="161">
        <v>2.5985920489724084</v>
      </c>
      <c r="T320" s="161">
        <v>1.6456440779022254</v>
      </c>
      <c r="U320" s="148">
        <v>2.3722813599839401</v>
      </c>
      <c r="V320" s="142">
        <v>2.2915954433392272</v>
      </c>
    </row>
    <row r="321" spans="4:22" ht="15" customHeight="1" x14ac:dyDescent="0.2">
      <c r="D321" s="168"/>
      <c r="E321" s="162"/>
      <c r="F321" s="162"/>
      <c r="G321" s="162"/>
      <c r="H321" s="162"/>
      <c r="I321" s="162"/>
      <c r="J321" s="162"/>
      <c r="K321" s="162"/>
      <c r="L321" s="162"/>
      <c r="M321" s="162"/>
      <c r="N321" s="162"/>
      <c r="O321" s="162"/>
      <c r="P321" s="162"/>
      <c r="Q321" s="162"/>
      <c r="R321" s="162"/>
      <c r="S321" s="161"/>
      <c r="T321" s="182"/>
      <c r="U321" s="182"/>
    </row>
    <row r="322" spans="4:22" s="79" customFormat="1" ht="15" customHeight="1" x14ac:dyDescent="0.2">
      <c r="D322" s="197" t="s">
        <v>862</v>
      </c>
      <c r="E322" s="162"/>
      <c r="F322" s="162"/>
      <c r="G322" s="162"/>
      <c r="H322" s="162"/>
      <c r="I322" s="162"/>
      <c r="J322" s="162"/>
      <c r="K322" s="162"/>
      <c r="L322" s="162"/>
      <c r="M322" s="162"/>
      <c r="N322" s="162"/>
      <c r="O322" s="162"/>
      <c r="P322" s="162"/>
      <c r="Q322" s="162"/>
      <c r="R322" s="162"/>
      <c r="S322" s="162"/>
      <c r="T322" s="162"/>
      <c r="U322" s="198"/>
    </row>
    <row r="323" spans="4:22" s="79" customFormat="1" ht="15" customHeight="1" x14ac:dyDescent="0.2">
      <c r="D323" s="163" t="s">
        <v>863</v>
      </c>
      <c r="E323" s="152">
        <v>1273</v>
      </c>
      <c r="F323" s="152">
        <v>1212</v>
      </c>
      <c r="G323" s="152">
        <v>1215</v>
      </c>
      <c r="H323" s="152">
        <v>1659.3</v>
      </c>
      <c r="I323" s="152">
        <v>2146.5</v>
      </c>
      <c r="J323" s="152">
        <v>2900</v>
      </c>
      <c r="K323" s="152">
        <v>4700</v>
      </c>
      <c r="L323" s="152">
        <v>7500</v>
      </c>
      <c r="M323" s="152">
        <v>9500</v>
      </c>
      <c r="N323" s="152">
        <v>12200</v>
      </c>
      <c r="O323" s="152">
        <v>14600</v>
      </c>
      <c r="P323" s="152">
        <v>18049</v>
      </c>
      <c r="Q323" s="152">
        <v>22133</v>
      </c>
      <c r="R323" s="152">
        <v>22481</v>
      </c>
      <c r="S323" s="152">
        <v>24140</v>
      </c>
      <c r="T323" s="152">
        <v>24307</v>
      </c>
      <c r="U323" s="152">
        <v>26429</v>
      </c>
      <c r="V323" s="152">
        <v>28077</v>
      </c>
    </row>
    <row r="324" spans="4:22" s="79" customFormat="1" ht="15" customHeight="1" x14ac:dyDescent="0.2">
      <c r="D324" s="176" t="s">
        <v>68</v>
      </c>
      <c r="E324" s="152">
        <v>589.1</v>
      </c>
      <c r="F324" s="152">
        <v>533.9</v>
      </c>
      <c r="G324" s="152">
        <v>505.8</v>
      </c>
      <c r="H324" s="152">
        <v>558</v>
      </c>
      <c r="I324" s="152">
        <v>418.5</v>
      </c>
      <c r="J324" s="152" t="s">
        <v>175</v>
      </c>
      <c r="K324" s="152" t="s">
        <v>175</v>
      </c>
      <c r="L324" s="152" t="s">
        <v>175</v>
      </c>
      <c r="M324" s="152" t="s">
        <v>175</v>
      </c>
      <c r="N324" s="152" t="s">
        <v>175</v>
      </c>
      <c r="O324" s="152" t="s">
        <v>175</v>
      </c>
      <c r="P324" s="152" t="s">
        <v>175</v>
      </c>
      <c r="Q324" s="152" t="s">
        <v>175</v>
      </c>
      <c r="R324" s="152">
        <v>8399</v>
      </c>
      <c r="S324" s="152">
        <v>10593</v>
      </c>
      <c r="T324" s="152">
        <v>10641</v>
      </c>
      <c r="U324" s="152">
        <v>12257</v>
      </c>
      <c r="V324" s="152">
        <v>14034</v>
      </c>
    </row>
    <row r="325" spans="4:22" s="79" customFormat="1" ht="15" customHeight="1" x14ac:dyDescent="0.2">
      <c r="D325" s="176" t="s">
        <v>69</v>
      </c>
      <c r="E325" s="152">
        <v>683.8</v>
      </c>
      <c r="F325" s="152">
        <v>678</v>
      </c>
      <c r="G325" s="152">
        <v>709.8</v>
      </c>
      <c r="H325" s="152">
        <v>1101.2</v>
      </c>
      <c r="I325" s="152">
        <v>1728</v>
      </c>
      <c r="J325" s="152" t="s">
        <v>175</v>
      </c>
      <c r="K325" s="152" t="s">
        <v>175</v>
      </c>
      <c r="L325" s="152" t="s">
        <v>175</v>
      </c>
      <c r="M325" s="152" t="s">
        <v>175</v>
      </c>
      <c r="N325" s="152" t="s">
        <v>175</v>
      </c>
      <c r="O325" s="152" t="s">
        <v>175</v>
      </c>
      <c r="P325" s="152" t="s">
        <v>175</v>
      </c>
      <c r="Q325" s="152" t="s">
        <v>175</v>
      </c>
      <c r="R325" s="152">
        <v>13673</v>
      </c>
      <c r="S325" s="152">
        <v>13161</v>
      </c>
      <c r="T325" s="152">
        <v>13297</v>
      </c>
      <c r="U325" s="152">
        <v>13815</v>
      </c>
      <c r="V325" s="152">
        <v>13664</v>
      </c>
    </row>
    <row r="326" spans="4:22" s="79" customFormat="1" ht="15" customHeight="1" x14ac:dyDescent="0.2">
      <c r="D326" s="176" t="s">
        <v>449</v>
      </c>
      <c r="E326" s="152">
        <v>6.5100000000000002E-3</v>
      </c>
      <c r="F326" s="152">
        <v>6.28E-3</v>
      </c>
      <c r="G326" s="152">
        <v>6.7999999999999996E-3</v>
      </c>
      <c r="H326" s="152">
        <v>7.43E-3</v>
      </c>
      <c r="I326" s="152">
        <v>7.77E-3</v>
      </c>
      <c r="J326" s="152">
        <v>7.1500000000000001E-3</v>
      </c>
      <c r="K326" s="152">
        <v>7.5199999999999998E-3</v>
      </c>
      <c r="L326" s="152">
        <v>7.9000000000000008E-3</v>
      </c>
      <c r="M326" s="152">
        <v>7.7000000000000002E-3</v>
      </c>
      <c r="N326" s="152">
        <v>7.8399999999999997E-3</v>
      </c>
      <c r="O326" s="152">
        <v>7.7000000000000002E-3</v>
      </c>
      <c r="P326" s="152">
        <v>7.6800000000000002E-3</v>
      </c>
      <c r="Q326" s="152">
        <v>7.6800000000000002E-3</v>
      </c>
      <c r="R326" s="152">
        <v>7.7000000000000002E-3</v>
      </c>
      <c r="S326" s="152">
        <v>7.2399999999999999E-3</v>
      </c>
      <c r="T326" s="152">
        <v>6.9300000000000004E-3</v>
      </c>
      <c r="U326" s="212">
        <v>6.7200000000000003E-3</v>
      </c>
      <c r="V326" s="152">
        <v>7.1199999999999996E-3</v>
      </c>
    </row>
    <row r="327" spans="4:22" s="79" customFormat="1" ht="15" customHeight="1" x14ac:dyDescent="0.2">
      <c r="D327" s="176" t="s">
        <v>70</v>
      </c>
      <c r="E327" s="152">
        <v>0.39711999999999997</v>
      </c>
      <c r="F327" s="152">
        <v>0.77285000000000004</v>
      </c>
      <c r="G327" s="152">
        <v>1.0707800000000001</v>
      </c>
      <c r="H327" s="152">
        <v>0.10339</v>
      </c>
      <c r="I327" s="152">
        <v>3.3910000000000003E-2</v>
      </c>
      <c r="J327" s="152">
        <v>1.06E-2</v>
      </c>
      <c r="K327" s="152">
        <v>1.8010000000000002E-2</v>
      </c>
      <c r="L327" s="152">
        <v>1.9709999999999998E-2</v>
      </c>
      <c r="M327" s="152">
        <v>0.70796999999999999</v>
      </c>
      <c r="N327" s="152">
        <v>412.69774000000001</v>
      </c>
      <c r="O327" s="152">
        <v>405.41480000000001</v>
      </c>
      <c r="P327" s="152">
        <v>404.15937000000002</v>
      </c>
      <c r="Q327" s="152">
        <v>404.58990999999997</v>
      </c>
      <c r="R327" s="152">
        <v>409.76686000000001</v>
      </c>
      <c r="S327" s="152">
        <v>385.50470999999999</v>
      </c>
      <c r="T327" s="152">
        <v>368.71618999999998</v>
      </c>
      <c r="U327" s="212">
        <v>357.69049999999999</v>
      </c>
      <c r="V327" s="152">
        <v>378.93383</v>
      </c>
    </row>
    <row r="328" spans="4:22" s="79" customFormat="1" ht="15" customHeight="1" x14ac:dyDescent="0.2">
      <c r="D328" s="176"/>
      <c r="E328" s="204"/>
      <c r="F328" s="204"/>
      <c r="G328" s="204"/>
      <c r="H328" s="204"/>
      <c r="I328" s="204"/>
      <c r="J328" s="204"/>
      <c r="K328" s="204"/>
      <c r="L328" s="204"/>
      <c r="M328" s="204"/>
      <c r="N328" s="204"/>
      <c r="O328" s="204"/>
      <c r="P328" s="204"/>
      <c r="Q328" s="204"/>
      <c r="R328" s="204"/>
      <c r="S328" s="209"/>
      <c r="T328" s="210"/>
      <c r="U328" s="210"/>
    </row>
    <row r="329" spans="4:22" s="79" customFormat="1" ht="15" customHeight="1" x14ac:dyDescent="0.2">
      <c r="D329" s="167" t="s">
        <v>864</v>
      </c>
      <c r="E329" s="204"/>
      <c r="F329" s="204"/>
      <c r="G329" s="204"/>
      <c r="H329" s="204"/>
      <c r="I329" s="204"/>
      <c r="J329" s="204"/>
      <c r="K329" s="204"/>
      <c r="L329" s="204"/>
      <c r="M329" s="204"/>
      <c r="N329" s="204"/>
      <c r="O329" s="204"/>
      <c r="P329" s="204"/>
      <c r="Q329" s="204"/>
      <c r="R329" s="204"/>
      <c r="S329" s="209"/>
      <c r="T329" s="213"/>
      <c r="U329" s="213"/>
    </row>
    <row r="330" spans="4:22" s="79" customFormat="1" ht="15" customHeight="1" x14ac:dyDescent="0.2">
      <c r="D330" s="167" t="s">
        <v>71</v>
      </c>
      <c r="E330" s="152" t="s">
        <v>175</v>
      </c>
      <c r="F330" s="152" t="s">
        <v>175</v>
      </c>
      <c r="G330" s="152" t="s">
        <v>175</v>
      </c>
      <c r="H330" s="152" t="s">
        <v>175</v>
      </c>
      <c r="I330" s="152" t="s">
        <v>175</v>
      </c>
      <c r="J330" s="152">
        <v>1171.04</v>
      </c>
      <c r="K330" s="152">
        <v>1240</v>
      </c>
      <c r="L330" s="152">
        <v>1290</v>
      </c>
      <c r="M330" s="152">
        <v>1393</v>
      </c>
      <c r="N330" s="152">
        <v>1511.4</v>
      </c>
      <c r="O330" s="152">
        <v>1640</v>
      </c>
      <c r="P330" s="152">
        <v>1795</v>
      </c>
      <c r="Q330" s="152">
        <v>1984</v>
      </c>
      <c r="R330" s="152">
        <v>2103.7408333333337</v>
      </c>
      <c r="S330" s="152">
        <v>2319.5533333333306</v>
      </c>
      <c r="T330" s="152">
        <v>2583.5429167666666</v>
      </c>
      <c r="U330" s="153">
        <v>2981.8891664999996</v>
      </c>
      <c r="V330" s="152">
        <v>5202.7100155045546</v>
      </c>
    </row>
    <row r="331" spans="4:22" s="79" customFormat="1" ht="15" customHeight="1" x14ac:dyDescent="0.2">
      <c r="D331" s="167" t="s">
        <v>72</v>
      </c>
      <c r="E331" s="152">
        <v>236.60833</v>
      </c>
      <c r="F331" s="152">
        <v>690.75</v>
      </c>
      <c r="G331" s="152">
        <v>754.31</v>
      </c>
      <c r="H331" s="152">
        <v>968.98749999999995</v>
      </c>
      <c r="I331" s="152">
        <v>1014.425</v>
      </c>
      <c r="J331" s="152">
        <v>1106.1033299999999</v>
      </c>
      <c r="K331" s="152">
        <v>1215.595</v>
      </c>
      <c r="L331" s="152">
        <v>1260.8333299999999</v>
      </c>
      <c r="M331" s="152">
        <v>1314.1666700000001</v>
      </c>
      <c r="N331" s="152">
        <v>1458.75</v>
      </c>
      <c r="O331" s="152">
        <v>1578.4166700000001</v>
      </c>
      <c r="P331" s="152">
        <v>1706.6110000000001</v>
      </c>
      <c r="Q331" s="152">
        <v>1897.56333</v>
      </c>
      <c r="R331" s="152">
        <v>2094.9900000000002</v>
      </c>
      <c r="S331" s="152">
        <v>2310.9475000000002</v>
      </c>
      <c r="T331" s="152">
        <v>2567.9866666666662</v>
      </c>
      <c r="U331" s="153">
        <v>2965.2533333333336</v>
      </c>
      <c r="V331" s="152">
        <v>5113.88</v>
      </c>
    </row>
    <row r="332" spans="4:22" s="79" customFormat="1" ht="15" customHeight="1" x14ac:dyDescent="0.2">
      <c r="D332" s="168"/>
      <c r="E332" s="152"/>
      <c r="F332" s="152"/>
      <c r="G332" s="152"/>
      <c r="H332" s="152"/>
      <c r="I332" s="152"/>
      <c r="J332" s="152"/>
      <c r="K332" s="152"/>
      <c r="L332" s="152"/>
      <c r="M332" s="152"/>
      <c r="N332" s="152"/>
      <c r="O332" s="152"/>
      <c r="P332" s="152"/>
      <c r="Q332" s="152"/>
      <c r="R332" s="152"/>
      <c r="S332" s="152"/>
      <c r="T332" s="152"/>
      <c r="U332" s="212"/>
      <c r="V332" s="152"/>
    </row>
    <row r="333" spans="4:22" s="79" customFormat="1" ht="15" customHeight="1" x14ac:dyDescent="0.2">
      <c r="D333" s="197" t="s">
        <v>865</v>
      </c>
      <c r="E333" s="152"/>
      <c r="F333" s="152"/>
      <c r="G333" s="152"/>
      <c r="H333" s="152"/>
      <c r="I333" s="152"/>
      <c r="J333" s="152"/>
      <c r="K333" s="152"/>
      <c r="L333" s="152"/>
      <c r="M333" s="152"/>
      <c r="N333" s="152"/>
      <c r="O333" s="152"/>
      <c r="P333" s="152"/>
      <c r="Q333" s="152"/>
      <c r="R333" s="152"/>
      <c r="S333" s="152"/>
      <c r="T333" s="152"/>
      <c r="U333" s="212"/>
      <c r="V333" s="152"/>
    </row>
    <row r="334" spans="4:22" s="79" customFormat="1" ht="15" customHeight="1" x14ac:dyDescent="0.2">
      <c r="D334" s="176" t="s">
        <v>73</v>
      </c>
      <c r="E334" s="152">
        <v>4947.9799999999996</v>
      </c>
      <c r="F334" s="152">
        <v>5211.415</v>
      </c>
      <c r="G334" s="152">
        <v>5140.3540000000003</v>
      </c>
      <c r="H334" s="152">
        <v>5321.598</v>
      </c>
      <c r="I334" s="152">
        <v>5204.7309999999998</v>
      </c>
      <c r="J334" s="152">
        <v>4631.8130000000001</v>
      </c>
      <c r="K334" s="152">
        <v>4513.826</v>
      </c>
      <c r="L334" s="152">
        <v>4655.7569999999996</v>
      </c>
      <c r="M334" s="152">
        <v>5070.4740000000002</v>
      </c>
      <c r="N334" s="152">
        <v>7027.54</v>
      </c>
      <c r="O334" s="152">
        <v>7801.7889999999998</v>
      </c>
      <c r="P334" s="152">
        <v>8299.7510000000002</v>
      </c>
      <c r="Q334" s="152">
        <v>9119.15</v>
      </c>
      <c r="R334" s="152">
        <v>10679.165000000001</v>
      </c>
      <c r="S334" s="152">
        <v>13310.866</v>
      </c>
      <c r="T334" s="152">
        <v>14854.025</v>
      </c>
      <c r="U334" s="152">
        <v>16282.526</v>
      </c>
      <c r="V334" s="152" t="s">
        <v>175</v>
      </c>
    </row>
    <row r="335" spans="4:22" s="79" customFormat="1" ht="15" customHeight="1" x14ac:dyDescent="0.2">
      <c r="D335" s="176" t="s">
        <v>209</v>
      </c>
      <c r="E335" s="152">
        <v>4232.2460000000001</v>
      </c>
      <c r="F335" s="152">
        <v>4297.9449999999997</v>
      </c>
      <c r="G335" s="152">
        <v>4401.8379999999997</v>
      </c>
      <c r="H335" s="152">
        <v>4640.8819999999996</v>
      </c>
      <c r="I335" s="152">
        <v>4610.3310000000001</v>
      </c>
      <c r="J335" s="152">
        <v>4167.7190000000001</v>
      </c>
      <c r="K335" s="152">
        <v>3935.4850000000001</v>
      </c>
      <c r="L335" s="152">
        <v>4042.047</v>
      </c>
      <c r="M335" s="152">
        <v>4494.942</v>
      </c>
      <c r="N335" s="152">
        <v>6386.22</v>
      </c>
      <c r="O335" s="152">
        <v>7153.5730000000003</v>
      </c>
      <c r="P335" s="152">
        <v>7665.7849999999999</v>
      </c>
      <c r="Q335" s="152">
        <v>8108.2629999999999</v>
      </c>
      <c r="R335" s="152">
        <v>9861.116</v>
      </c>
      <c r="S335" s="152">
        <v>12434.727000000001</v>
      </c>
      <c r="T335" s="152">
        <v>13828.912</v>
      </c>
      <c r="U335" s="152">
        <v>15582.946</v>
      </c>
      <c r="V335" s="152" t="s">
        <v>175</v>
      </c>
    </row>
    <row r="336" spans="4:22" s="79" customFormat="1" ht="15" customHeight="1" x14ac:dyDescent="0.2">
      <c r="D336" s="176" t="s">
        <v>74</v>
      </c>
      <c r="E336" s="152">
        <v>3765.63</v>
      </c>
      <c r="F336" s="152">
        <v>3896.9279999999999</v>
      </c>
      <c r="G336" s="152">
        <v>4004.6909999999998</v>
      </c>
      <c r="H336" s="152">
        <v>4147.8590000000004</v>
      </c>
      <c r="I336" s="152">
        <v>4107.1469999999999</v>
      </c>
      <c r="J336" s="152">
        <v>3625.89</v>
      </c>
      <c r="K336" s="152">
        <v>3318.3049999999998</v>
      </c>
      <c r="L336" s="152">
        <v>3179.4259999999999</v>
      </c>
      <c r="M336" s="152">
        <v>3188.48</v>
      </c>
      <c r="N336" s="152">
        <v>3268.819</v>
      </c>
      <c r="O336" s="152">
        <v>3423.1210000000001</v>
      </c>
      <c r="P336" s="152">
        <v>3755.7849999999999</v>
      </c>
      <c r="Q336" s="152">
        <v>3983.4250000000002</v>
      </c>
      <c r="R336" s="152">
        <v>4382.817</v>
      </c>
      <c r="S336" s="152">
        <v>5570.6360000000004</v>
      </c>
      <c r="T336" s="152">
        <v>6514.3959999999997</v>
      </c>
      <c r="U336" s="152">
        <v>7434.2460000000001</v>
      </c>
      <c r="V336" s="152" t="s">
        <v>175</v>
      </c>
    </row>
    <row r="337" spans="4:22" s="79" customFormat="1" ht="15" customHeight="1" x14ac:dyDescent="0.2">
      <c r="D337" s="176" t="s">
        <v>210</v>
      </c>
      <c r="E337" s="152">
        <v>466.61599999999999</v>
      </c>
      <c r="F337" s="152">
        <v>401.017</v>
      </c>
      <c r="G337" s="152">
        <v>397.14699999999999</v>
      </c>
      <c r="H337" s="152">
        <v>493.02300000000002</v>
      </c>
      <c r="I337" s="152">
        <v>503.18400000000003</v>
      </c>
      <c r="J337" s="152">
        <v>541.82899999999995</v>
      </c>
      <c r="K337" s="152">
        <v>617.17999999999995</v>
      </c>
      <c r="L337" s="152">
        <v>862.62099999999998</v>
      </c>
      <c r="M337" s="152">
        <v>1306.462</v>
      </c>
      <c r="N337" s="152">
        <v>3117.4009999999998</v>
      </c>
      <c r="O337" s="152">
        <v>3730.4520000000002</v>
      </c>
      <c r="P337" s="152">
        <v>3910</v>
      </c>
      <c r="Q337" s="152">
        <v>4124.8379999999997</v>
      </c>
      <c r="R337" s="152">
        <v>5478.299</v>
      </c>
      <c r="S337" s="152">
        <v>6864.0910000000003</v>
      </c>
      <c r="T337" s="152">
        <v>7314.5159999999996</v>
      </c>
      <c r="U337" s="152">
        <v>8148.7</v>
      </c>
      <c r="V337" s="152" t="s">
        <v>175</v>
      </c>
    </row>
    <row r="338" spans="4:22" s="79" customFormat="1" ht="15" customHeight="1" x14ac:dyDescent="0.2">
      <c r="D338" s="176" t="s">
        <v>211</v>
      </c>
      <c r="E338" s="152">
        <v>246.32900000000001</v>
      </c>
      <c r="F338" s="152">
        <v>504.86399999999998</v>
      </c>
      <c r="G338" s="152">
        <v>319.09199999999998</v>
      </c>
      <c r="H338" s="152">
        <v>246.98500000000001</v>
      </c>
      <c r="I338" s="152">
        <v>166.92099999999999</v>
      </c>
      <c r="J338" s="152">
        <v>88.495999999999995</v>
      </c>
      <c r="K338" s="152">
        <v>183</v>
      </c>
      <c r="L338" s="152">
        <v>198.43600000000001</v>
      </c>
      <c r="M338" s="152">
        <v>170.76400000000001</v>
      </c>
      <c r="N338" s="152">
        <v>229.34700000000001</v>
      </c>
      <c r="O338" s="152">
        <v>243.512</v>
      </c>
      <c r="P338" s="152">
        <v>230.512</v>
      </c>
      <c r="Q338" s="152">
        <v>607</v>
      </c>
      <c r="R338" s="152">
        <v>413.35199999999998</v>
      </c>
      <c r="S338" s="152">
        <v>495.40600000000001</v>
      </c>
      <c r="T338" s="152">
        <v>660.95699999999999</v>
      </c>
      <c r="U338" s="152">
        <v>346.30399999999997</v>
      </c>
      <c r="V338" s="152" t="s">
        <v>175</v>
      </c>
    </row>
    <row r="339" spans="4:22" s="79" customFormat="1" ht="15" customHeight="1" x14ac:dyDescent="0.2">
      <c r="D339" s="176" t="s">
        <v>75</v>
      </c>
      <c r="E339" s="152">
        <v>469.40499999999997</v>
      </c>
      <c r="F339" s="152">
        <v>408.60599999999999</v>
      </c>
      <c r="G339" s="152">
        <v>419.42399999999998</v>
      </c>
      <c r="H339" s="152">
        <v>433.73099999999999</v>
      </c>
      <c r="I339" s="152">
        <v>427.47899999999998</v>
      </c>
      <c r="J339" s="152">
        <v>375.59800000000001</v>
      </c>
      <c r="K339" s="152">
        <v>395.34100000000001</v>
      </c>
      <c r="L339" s="152">
        <v>415.274</v>
      </c>
      <c r="M339" s="152">
        <v>404.76799999999997</v>
      </c>
      <c r="N339" s="152">
        <v>411.97300000000001</v>
      </c>
      <c r="O339" s="152">
        <v>404.70400000000001</v>
      </c>
      <c r="P339" s="152">
        <v>403.45400000000001</v>
      </c>
      <c r="Q339" s="152">
        <v>403.887</v>
      </c>
      <c r="R339" s="152">
        <v>404.697</v>
      </c>
      <c r="S339" s="152">
        <v>380.733</v>
      </c>
      <c r="T339" s="152">
        <v>364.15600000000001</v>
      </c>
      <c r="U339" s="152">
        <v>353.27600000000001</v>
      </c>
      <c r="V339" s="152" t="s">
        <v>175</v>
      </c>
    </row>
    <row r="340" spans="4:22" s="79" customFormat="1" ht="15" customHeight="1" x14ac:dyDescent="0.2">
      <c r="D340" s="176"/>
      <c r="E340" s="214"/>
      <c r="F340" s="214"/>
      <c r="G340" s="214"/>
      <c r="H340" s="214"/>
      <c r="I340" s="214"/>
      <c r="J340" s="214"/>
      <c r="K340" s="214"/>
      <c r="L340" s="214"/>
      <c r="M340" s="214"/>
      <c r="N340" s="214"/>
      <c r="O340" s="214"/>
      <c r="P340" s="214"/>
      <c r="Q340" s="214"/>
      <c r="R340" s="214"/>
      <c r="S340" s="214"/>
      <c r="T340" s="210"/>
      <c r="U340" s="210"/>
      <c r="V340" s="152"/>
    </row>
    <row r="341" spans="4:22" s="79" customFormat="1" ht="15" customHeight="1" x14ac:dyDescent="0.2">
      <c r="D341" s="215" t="s">
        <v>890</v>
      </c>
      <c r="E341" s="214">
        <v>36.539720000000003</v>
      </c>
      <c r="F341" s="214">
        <v>46.545650000000002</v>
      </c>
      <c r="G341" s="214">
        <v>53.865450000000003</v>
      </c>
      <c r="H341" s="214">
        <v>53.151600000000002</v>
      </c>
      <c r="I341" s="214">
        <v>43.44182</v>
      </c>
      <c r="J341" s="214">
        <v>32.428379999999997</v>
      </c>
      <c r="K341" s="214">
        <v>26.179500000000001</v>
      </c>
      <c r="L341" s="214">
        <v>20.031310000000001</v>
      </c>
      <c r="M341" s="214">
        <v>16.214379999999998</v>
      </c>
      <c r="N341" s="214">
        <v>20.318899999999999</v>
      </c>
      <c r="O341" s="214">
        <v>19.25047</v>
      </c>
      <c r="P341" s="214">
        <v>17.393460000000001</v>
      </c>
      <c r="Q341" s="214">
        <v>16.854150000000001</v>
      </c>
      <c r="R341" s="214">
        <v>17.531680000000001</v>
      </c>
      <c r="S341" s="214">
        <v>20.17061</v>
      </c>
      <c r="T341" s="152">
        <v>21.728000000000002</v>
      </c>
      <c r="U341" s="152">
        <v>23.753900000000002</v>
      </c>
      <c r="V341" s="152" t="s">
        <v>175</v>
      </c>
    </row>
    <row r="342" spans="4:22" s="79" customFormat="1" ht="15" customHeight="1" x14ac:dyDescent="0.2">
      <c r="D342" s="215" t="s">
        <v>778</v>
      </c>
      <c r="E342" s="214">
        <v>85.534819999999996</v>
      </c>
      <c r="F342" s="214">
        <v>82.47175</v>
      </c>
      <c r="G342" s="214">
        <v>85.63297</v>
      </c>
      <c r="H342" s="214">
        <v>87.208430000000007</v>
      </c>
      <c r="I342" s="214">
        <v>88.579620000000006</v>
      </c>
      <c r="J342" s="214">
        <v>89.980289999999997</v>
      </c>
      <c r="K342" s="214">
        <v>87.187340000000006</v>
      </c>
      <c r="L342" s="214">
        <v>86.818259999999995</v>
      </c>
      <c r="M342" s="214">
        <v>88.649349999999998</v>
      </c>
      <c r="N342" s="214">
        <v>90.874189999999999</v>
      </c>
      <c r="O342" s="214">
        <v>91.69144</v>
      </c>
      <c r="P342" s="214">
        <v>92.361630000000005</v>
      </c>
      <c r="Q342" s="214">
        <v>88.914680000000004</v>
      </c>
      <c r="R342" s="214">
        <v>92.339770000000001</v>
      </c>
      <c r="S342" s="214">
        <v>93.417869999999994</v>
      </c>
      <c r="T342" s="152">
        <v>93.098749999999995</v>
      </c>
      <c r="U342" s="152">
        <v>95.703490000000002</v>
      </c>
      <c r="V342" s="152" t="s">
        <v>175</v>
      </c>
    </row>
    <row r="343" spans="4:22" s="79" customFormat="1" ht="15" customHeight="1" x14ac:dyDescent="0.2">
      <c r="D343" s="215" t="s">
        <v>779</v>
      </c>
      <c r="E343" s="214" t="s">
        <v>175</v>
      </c>
      <c r="F343" s="214" t="s">
        <v>175</v>
      </c>
      <c r="G343" s="214" t="s">
        <v>175</v>
      </c>
      <c r="H343" s="214" t="s">
        <v>175</v>
      </c>
      <c r="I343" s="214" t="s">
        <v>175</v>
      </c>
      <c r="J343" s="214" t="s">
        <v>175</v>
      </c>
      <c r="K343" s="214" t="s">
        <v>175</v>
      </c>
      <c r="L343" s="214" t="s">
        <v>175</v>
      </c>
      <c r="M343" s="214" t="s">
        <v>175</v>
      </c>
      <c r="N343" s="214" t="s">
        <v>175</v>
      </c>
      <c r="O343" s="214" t="s">
        <v>175</v>
      </c>
      <c r="P343" s="214" t="s">
        <v>175</v>
      </c>
      <c r="Q343" s="214" t="s">
        <v>175</v>
      </c>
      <c r="R343" s="214" t="s">
        <v>175</v>
      </c>
      <c r="S343" s="152" t="s">
        <v>175</v>
      </c>
      <c r="T343" s="152" t="s">
        <v>175</v>
      </c>
      <c r="U343" s="152" t="s">
        <v>175</v>
      </c>
      <c r="V343" s="152" t="s">
        <v>175</v>
      </c>
    </row>
    <row r="344" spans="4:22" s="79" customFormat="1" ht="15" customHeight="1" x14ac:dyDescent="0.2">
      <c r="D344" s="215" t="s">
        <v>780</v>
      </c>
      <c r="E344" s="214" t="s">
        <v>175</v>
      </c>
      <c r="F344" s="214" t="s">
        <v>175</v>
      </c>
      <c r="G344" s="214" t="s">
        <v>175</v>
      </c>
      <c r="H344" s="214" t="s">
        <v>175</v>
      </c>
      <c r="I344" s="214" t="s">
        <v>175</v>
      </c>
      <c r="J344" s="214" t="s">
        <v>175</v>
      </c>
      <c r="K344" s="214" t="s">
        <v>175</v>
      </c>
      <c r="L344" s="214" t="s">
        <v>175</v>
      </c>
      <c r="M344" s="214" t="s">
        <v>175</v>
      </c>
      <c r="N344" s="214" t="s">
        <v>175</v>
      </c>
      <c r="O344" s="214" t="s">
        <v>175</v>
      </c>
      <c r="P344" s="214" t="s">
        <v>175</v>
      </c>
      <c r="Q344" s="214" t="s">
        <v>175</v>
      </c>
      <c r="R344" s="214" t="s">
        <v>175</v>
      </c>
      <c r="S344" s="214" t="s">
        <v>175</v>
      </c>
      <c r="T344" s="152" t="s">
        <v>175</v>
      </c>
      <c r="U344" s="152" t="s">
        <v>175</v>
      </c>
      <c r="V344" s="152" t="s">
        <v>175</v>
      </c>
    </row>
    <row r="345" spans="4:22" s="79" customFormat="1" ht="15" customHeight="1" x14ac:dyDescent="0.2">
      <c r="D345" s="176"/>
      <c r="E345" s="204"/>
      <c r="F345" s="204"/>
      <c r="G345" s="204"/>
      <c r="H345" s="204"/>
      <c r="I345" s="204"/>
      <c r="J345" s="204"/>
      <c r="K345" s="204"/>
      <c r="L345" s="204"/>
      <c r="M345" s="204"/>
      <c r="N345" s="204"/>
      <c r="O345" s="204"/>
      <c r="P345" s="204"/>
      <c r="Q345" s="204"/>
      <c r="R345" s="204"/>
      <c r="S345" s="209"/>
      <c r="T345" s="210"/>
      <c r="U345" s="210"/>
      <c r="V345" s="152"/>
    </row>
    <row r="346" spans="4:22" s="79" customFormat="1" ht="15" customHeight="1" x14ac:dyDescent="0.2">
      <c r="D346" s="176" t="s">
        <v>892</v>
      </c>
      <c r="E346" s="152"/>
      <c r="F346" s="152"/>
      <c r="G346" s="152"/>
      <c r="H346" s="152"/>
      <c r="I346" s="152"/>
      <c r="J346" s="152"/>
      <c r="K346" s="152"/>
      <c r="L346" s="152"/>
      <c r="M346" s="152"/>
      <c r="N346" s="152"/>
      <c r="O346" s="152"/>
      <c r="P346" s="152"/>
      <c r="Q346" s="152"/>
      <c r="R346" s="152"/>
      <c r="S346" s="152"/>
      <c r="T346" s="210"/>
      <c r="U346" s="210"/>
      <c r="V346" s="152"/>
    </row>
    <row r="347" spans="4:22" s="79" customFormat="1" ht="15" customHeight="1" x14ac:dyDescent="0.2">
      <c r="D347" s="176" t="s">
        <v>212</v>
      </c>
      <c r="E347" s="153">
        <v>589.28499999999997</v>
      </c>
      <c r="F347" s="153">
        <v>595.67899999999997</v>
      </c>
      <c r="G347" s="153">
        <v>560.21600000000001</v>
      </c>
      <c r="H347" s="153">
        <v>638.22799999999995</v>
      </c>
      <c r="I347" s="153">
        <v>694.69399999999996</v>
      </c>
      <c r="J347" s="153">
        <v>620.27599999999995</v>
      </c>
      <c r="K347" s="153">
        <v>668.54899999999998</v>
      </c>
      <c r="L347" s="153">
        <v>645.63800000000003</v>
      </c>
      <c r="M347" s="153">
        <v>710.31399999999996</v>
      </c>
      <c r="N347" s="153">
        <v>712.93399999999997</v>
      </c>
      <c r="O347" s="153">
        <v>492.81099999999998</v>
      </c>
      <c r="P347" s="153">
        <v>460.40699999999998</v>
      </c>
      <c r="Q347" s="153">
        <v>516.40899999999999</v>
      </c>
      <c r="R347" s="153">
        <v>528.87599999999998</v>
      </c>
      <c r="S347" s="153">
        <v>674.27800000000002</v>
      </c>
      <c r="T347" s="153">
        <v>957.84100000000001</v>
      </c>
      <c r="U347" s="153">
        <v>1003.173</v>
      </c>
      <c r="V347" s="219">
        <v>2588.4769999999999</v>
      </c>
    </row>
    <row r="348" spans="4:22" s="79" customFormat="1" ht="15" customHeight="1" x14ac:dyDescent="0.2">
      <c r="D348" s="176" t="s">
        <v>76</v>
      </c>
      <c r="E348" s="153">
        <v>206.608</v>
      </c>
      <c r="F348" s="153">
        <v>207.99</v>
      </c>
      <c r="G348" s="153">
        <v>164.9</v>
      </c>
      <c r="H348" s="153">
        <v>141.12200000000001</v>
      </c>
      <c r="I348" s="153">
        <v>139.536</v>
      </c>
      <c r="J348" s="153">
        <v>140.17099999999999</v>
      </c>
      <c r="K348" s="153">
        <v>168.05</v>
      </c>
      <c r="L348" s="153">
        <v>167.89699999999999</v>
      </c>
      <c r="M348" s="153">
        <v>140.80799999999999</v>
      </c>
      <c r="N348" s="153">
        <v>120.09699999999999</v>
      </c>
      <c r="O348" s="153">
        <v>118.155</v>
      </c>
      <c r="P348" s="153">
        <v>158.19999999999999</v>
      </c>
      <c r="Q348" s="153">
        <v>172.51300000000001</v>
      </c>
      <c r="R348" s="153">
        <v>163.244</v>
      </c>
      <c r="S348" s="153">
        <v>205.81200000000001</v>
      </c>
      <c r="T348" s="153">
        <v>301.798</v>
      </c>
      <c r="U348" s="153">
        <v>352.41800000000001</v>
      </c>
      <c r="V348" s="219">
        <v>369.32</v>
      </c>
    </row>
    <row r="349" spans="4:22" s="79" customFormat="1" ht="15" customHeight="1" x14ac:dyDescent="0.2">
      <c r="D349" s="176" t="s">
        <v>77</v>
      </c>
      <c r="E349" s="153">
        <v>22.55</v>
      </c>
      <c r="F349" s="153">
        <v>15.564</v>
      </c>
      <c r="G349" s="153">
        <v>14.12</v>
      </c>
      <c r="H349" s="153">
        <v>5.5970000000000004</v>
      </c>
      <c r="I349" s="153">
        <v>5.79</v>
      </c>
      <c r="J349" s="153">
        <v>3.96</v>
      </c>
      <c r="K349" s="153">
        <v>3.2749999999999999</v>
      </c>
      <c r="L349" s="153">
        <v>7.32</v>
      </c>
      <c r="M349" s="153">
        <v>8.0180000000000007</v>
      </c>
      <c r="N349" s="153">
        <v>2.2530000000000001</v>
      </c>
      <c r="O349" s="153">
        <v>5.8</v>
      </c>
      <c r="P349" s="153">
        <v>7.2</v>
      </c>
      <c r="Q349" s="153">
        <v>9.5</v>
      </c>
      <c r="R349" s="153">
        <v>8.5</v>
      </c>
      <c r="S349" s="153">
        <v>6.5380000000000003</v>
      </c>
      <c r="T349" s="153">
        <v>9.9320000000000004</v>
      </c>
      <c r="U349" s="153">
        <v>7.13</v>
      </c>
      <c r="V349" s="152" t="s">
        <v>175</v>
      </c>
    </row>
    <row r="350" spans="4:22" s="79" customFormat="1" ht="15" customHeight="1" x14ac:dyDescent="0.2">
      <c r="D350" s="176"/>
      <c r="E350" s="214"/>
      <c r="F350" s="214"/>
      <c r="G350" s="214"/>
      <c r="H350" s="214"/>
      <c r="I350" s="214"/>
      <c r="J350" s="214"/>
      <c r="K350" s="214"/>
      <c r="L350" s="214"/>
      <c r="M350" s="214"/>
      <c r="N350" s="214"/>
      <c r="O350" s="214"/>
      <c r="P350" s="214"/>
      <c r="Q350" s="214"/>
      <c r="R350" s="214"/>
      <c r="S350" s="214"/>
      <c r="T350" s="210"/>
      <c r="U350" s="210"/>
      <c r="V350" s="152"/>
    </row>
    <row r="351" spans="4:22" s="79" customFormat="1" ht="15" customHeight="1" x14ac:dyDescent="0.2">
      <c r="D351" s="176" t="s">
        <v>78</v>
      </c>
      <c r="E351" s="214"/>
      <c r="F351" s="214"/>
      <c r="G351" s="214"/>
      <c r="H351" s="214"/>
      <c r="I351" s="214"/>
      <c r="J351" s="214"/>
      <c r="K351" s="214"/>
      <c r="L351" s="214"/>
      <c r="M351" s="214"/>
      <c r="N351" s="214"/>
      <c r="O351" s="214"/>
      <c r="P351" s="214"/>
      <c r="Q351" s="214"/>
      <c r="R351" s="214"/>
      <c r="S351" s="214"/>
      <c r="T351" s="210"/>
      <c r="U351" s="210"/>
      <c r="V351" s="152"/>
    </row>
    <row r="352" spans="4:22" s="79" customFormat="1" ht="15" customHeight="1" x14ac:dyDescent="0.2">
      <c r="D352" s="176" t="s">
        <v>782</v>
      </c>
      <c r="E352" s="214">
        <v>6.3868</v>
      </c>
      <c r="F352" s="214">
        <v>4.6879999999999997</v>
      </c>
      <c r="G352" s="214">
        <v>3.7368000000000001</v>
      </c>
      <c r="H352" s="214">
        <v>2.9830999999999999</v>
      </c>
      <c r="I352" s="214">
        <v>2.2107999999999999</v>
      </c>
      <c r="J352" s="214">
        <v>1.9488000000000001</v>
      </c>
      <c r="K352" s="214">
        <v>3.2646999999999999</v>
      </c>
      <c r="L352" s="214">
        <v>2.8302999999999998</v>
      </c>
      <c r="M352" s="214">
        <v>2.6141999999999999</v>
      </c>
      <c r="N352" s="214">
        <v>1.3416999999999999</v>
      </c>
      <c r="O352" s="214">
        <v>1.5412999999999999</v>
      </c>
      <c r="P352" s="214">
        <v>1.0496000000000001</v>
      </c>
      <c r="Q352" s="214">
        <v>1.3514999999999999</v>
      </c>
      <c r="R352" s="214">
        <v>1.5989</v>
      </c>
      <c r="S352" s="214">
        <v>1.1948000000000001</v>
      </c>
      <c r="T352" s="152">
        <v>1.9109</v>
      </c>
      <c r="U352" s="152">
        <v>1.4137</v>
      </c>
      <c r="V352" s="152" t="s">
        <v>175</v>
      </c>
    </row>
    <row r="353" spans="3:22" s="79" customFormat="1" ht="15" customHeight="1" x14ac:dyDescent="0.2">
      <c r="D353" s="176" t="s">
        <v>783</v>
      </c>
      <c r="E353" s="214">
        <v>15.3177</v>
      </c>
      <c r="F353" s="214">
        <v>13.676399999999999</v>
      </c>
      <c r="G353" s="214">
        <v>19.144500000000001</v>
      </c>
      <c r="H353" s="214">
        <v>13.356299999999999</v>
      </c>
      <c r="I353" s="214">
        <v>25.436399999999999</v>
      </c>
      <c r="J353" s="214">
        <v>25.577999999999999</v>
      </c>
      <c r="K353" s="214">
        <v>18.7422</v>
      </c>
      <c r="L353" s="214">
        <v>20.285399999999999</v>
      </c>
      <c r="M353" s="214">
        <v>23.453199999999999</v>
      </c>
      <c r="N353" s="214">
        <v>26.958400000000001</v>
      </c>
      <c r="O353" s="214">
        <v>23.247199999999999</v>
      </c>
      <c r="P353" s="214">
        <v>25.7608</v>
      </c>
      <c r="Q353" s="214">
        <v>20.526900000000001</v>
      </c>
      <c r="R353" s="214">
        <v>19.955200000000001</v>
      </c>
      <c r="S353" s="152">
        <v>28.1738</v>
      </c>
      <c r="T353" s="152">
        <v>21.158899999999999</v>
      </c>
      <c r="U353" s="152">
        <v>21.924600000000002</v>
      </c>
      <c r="V353" s="152" t="s">
        <v>175</v>
      </c>
    </row>
    <row r="354" spans="3:22" s="79" customFormat="1" ht="15" customHeight="1" x14ac:dyDescent="0.2">
      <c r="D354" s="176" t="s">
        <v>784</v>
      </c>
      <c r="E354" s="214">
        <v>3.5152999999999999</v>
      </c>
      <c r="F354" s="214">
        <v>2.8643999999999998</v>
      </c>
      <c r="G354" s="214">
        <v>4.7382999999999997</v>
      </c>
      <c r="H354" s="214">
        <v>2.3622000000000001</v>
      </c>
      <c r="I354" s="214">
        <v>6.2458</v>
      </c>
      <c r="J354" s="214">
        <v>7.5563000000000002</v>
      </c>
      <c r="K354" s="214">
        <v>5.2914000000000003</v>
      </c>
      <c r="L354" s="214">
        <v>5.7594000000000003</v>
      </c>
      <c r="M354" s="214">
        <v>5.9169</v>
      </c>
      <c r="N354" s="214">
        <v>6.9343000000000004</v>
      </c>
      <c r="O354" s="214">
        <v>6.2221000000000002</v>
      </c>
      <c r="P354" s="214">
        <v>3.8643999999999998</v>
      </c>
      <c r="Q354" s="214">
        <v>4.4573999999999998</v>
      </c>
      <c r="R354" s="214">
        <v>3.7092999999999998</v>
      </c>
      <c r="S354" s="152">
        <v>6.7237</v>
      </c>
      <c r="T354" s="152">
        <v>5.2926000000000002</v>
      </c>
      <c r="U354" s="152">
        <v>4.351</v>
      </c>
      <c r="V354" s="152" t="s">
        <v>175</v>
      </c>
    </row>
    <row r="355" spans="3:22" s="79" customFormat="1" ht="15" customHeight="1" x14ac:dyDescent="0.2">
      <c r="D355" s="176" t="s">
        <v>781</v>
      </c>
      <c r="E355" s="214">
        <v>19.812799999999999</v>
      </c>
      <c r="F355" s="214">
        <v>25.392299999999999</v>
      </c>
      <c r="G355" s="214">
        <v>36.684699999999999</v>
      </c>
      <c r="H355" s="214">
        <v>31.470300000000002</v>
      </c>
      <c r="I355" s="214">
        <v>55.806199999999997</v>
      </c>
      <c r="J355" s="214">
        <v>59.311799999999998</v>
      </c>
      <c r="K355" s="214">
        <v>41.771000000000001</v>
      </c>
      <c r="L355" s="214">
        <v>47.942700000000002</v>
      </c>
      <c r="M355" s="214">
        <v>52.579799999999999</v>
      </c>
      <c r="N355" s="214">
        <v>63.632399999999997</v>
      </c>
      <c r="O355" s="214">
        <v>59.517899999999997</v>
      </c>
      <c r="P355" s="214">
        <v>62.660800000000002</v>
      </c>
      <c r="Q355" s="214">
        <v>54.515599999999999</v>
      </c>
      <c r="R355" s="214">
        <v>51.192999999999998</v>
      </c>
      <c r="S355" s="152">
        <v>65.985100000000003</v>
      </c>
      <c r="T355" s="152">
        <v>54.743099999999998</v>
      </c>
      <c r="U355" s="152">
        <v>57.6785</v>
      </c>
      <c r="V355" s="152" t="s">
        <v>175</v>
      </c>
    </row>
    <row r="356" spans="3:22" ht="15" customHeight="1" x14ac:dyDescent="0.2">
      <c r="D356" s="216"/>
      <c r="E356" s="217"/>
      <c r="F356" s="217"/>
      <c r="G356" s="217"/>
      <c r="H356" s="217"/>
      <c r="I356" s="217"/>
      <c r="J356" s="217"/>
      <c r="K356" s="217"/>
      <c r="L356" s="217"/>
      <c r="M356" s="217"/>
      <c r="N356" s="217"/>
      <c r="O356" s="217"/>
      <c r="P356" s="217"/>
      <c r="Q356" s="217"/>
      <c r="R356" s="217"/>
      <c r="S356" s="217"/>
      <c r="T356" s="217"/>
      <c r="U356" s="217"/>
    </row>
    <row r="357" spans="3:22" ht="17.100000000000001" customHeight="1" x14ac:dyDescent="0.2">
      <c r="C357" s="77" t="s">
        <v>553</v>
      </c>
    </row>
    <row r="358" spans="3:22" ht="44.25" customHeight="1" x14ac:dyDescent="0.2">
      <c r="C358" s="220" t="s">
        <v>894</v>
      </c>
      <c r="D358" s="220"/>
      <c r="E358" s="220"/>
      <c r="F358" s="220"/>
      <c r="G358" s="220"/>
      <c r="H358" s="220"/>
      <c r="I358" s="220"/>
      <c r="J358" s="220"/>
      <c r="K358" s="220"/>
      <c r="L358" s="220"/>
    </row>
    <row r="361" spans="3:22" ht="27.75" customHeight="1" x14ac:dyDescent="0.2">
      <c r="C361" s="156" t="s">
        <v>131</v>
      </c>
      <c r="D361" s="221" t="s">
        <v>866</v>
      </c>
      <c r="E361" s="221"/>
      <c r="F361" s="221"/>
      <c r="G361" s="221"/>
      <c r="H361" s="221"/>
      <c r="I361" s="221"/>
      <c r="J361" s="221"/>
      <c r="K361" s="221"/>
      <c r="L361" s="221"/>
    </row>
    <row r="362" spans="3:22" ht="17.100000000000001" customHeight="1" x14ac:dyDescent="0.2">
      <c r="C362" s="156" t="s">
        <v>132</v>
      </c>
      <c r="D362" s="155" t="s">
        <v>867</v>
      </c>
      <c r="E362" s="156"/>
      <c r="F362" s="156"/>
      <c r="G362" s="156"/>
      <c r="H362" s="156"/>
      <c r="I362" s="156"/>
      <c r="J362" s="156"/>
      <c r="K362" s="156"/>
      <c r="L362" s="156"/>
    </row>
    <row r="363" spans="3:22" ht="39" customHeight="1" x14ac:dyDescent="0.2">
      <c r="C363" s="156" t="s">
        <v>133</v>
      </c>
      <c r="D363" s="221" t="s">
        <v>868</v>
      </c>
      <c r="E363" s="221"/>
      <c r="F363" s="221"/>
      <c r="G363" s="221"/>
      <c r="H363" s="221"/>
      <c r="I363" s="221"/>
      <c r="J363" s="221"/>
      <c r="K363" s="221"/>
      <c r="L363" s="221"/>
    </row>
    <row r="364" spans="3:22" ht="27" customHeight="1" x14ac:dyDescent="0.2">
      <c r="C364" s="156" t="s">
        <v>134</v>
      </c>
      <c r="D364" s="221" t="s">
        <v>798</v>
      </c>
      <c r="E364" s="221"/>
      <c r="F364" s="221"/>
      <c r="G364" s="221"/>
      <c r="H364" s="221"/>
      <c r="I364" s="221"/>
      <c r="J364" s="221"/>
      <c r="K364" s="221"/>
      <c r="L364" s="221"/>
    </row>
    <row r="365" spans="3:22" ht="17.100000000000001" customHeight="1" x14ac:dyDescent="0.2">
      <c r="C365" s="156" t="s">
        <v>135</v>
      </c>
      <c r="D365" s="155" t="s">
        <v>869</v>
      </c>
      <c r="E365" s="156"/>
      <c r="F365" s="156"/>
      <c r="G365" s="156"/>
      <c r="H365" s="156"/>
      <c r="I365" s="156"/>
      <c r="J365" s="156"/>
      <c r="K365" s="156"/>
      <c r="L365" s="156"/>
    </row>
    <row r="366" spans="3:22" ht="27" customHeight="1" x14ac:dyDescent="0.2">
      <c r="C366" s="156" t="s">
        <v>136</v>
      </c>
      <c r="D366" s="221" t="s">
        <v>870</v>
      </c>
      <c r="E366" s="221"/>
      <c r="F366" s="221"/>
      <c r="G366" s="221"/>
      <c r="H366" s="221"/>
      <c r="I366" s="221"/>
      <c r="J366" s="221"/>
      <c r="K366" s="221"/>
      <c r="L366" s="221"/>
    </row>
    <row r="367" spans="3:22" ht="17.100000000000001" customHeight="1" x14ac:dyDescent="0.2">
      <c r="C367" s="156" t="s">
        <v>137</v>
      </c>
      <c r="D367" s="155" t="s">
        <v>634</v>
      </c>
      <c r="E367" s="156"/>
      <c r="F367" s="156"/>
      <c r="G367" s="156"/>
      <c r="H367" s="156"/>
      <c r="I367" s="156"/>
      <c r="J367" s="156"/>
      <c r="K367" s="156"/>
      <c r="L367" s="156"/>
    </row>
    <row r="368" spans="3:22" ht="17.100000000000001" customHeight="1" x14ac:dyDescent="0.2">
      <c r="C368" s="156" t="s">
        <v>138</v>
      </c>
      <c r="D368" s="155" t="s">
        <v>871</v>
      </c>
      <c r="E368" s="156"/>
      <c r="F368" s="156"/>
      <c r="G368" s="156"/>
      <c r="H368" s="156"/>
      <c r="I368" s="156"/>
      <c r="J368" s="156"/>
      <c r="K368" s="156"/>
      <c r="L368" s="156"/>
    </row>
    <row r="369" spans="3:12" ht="27.75" customHeight="1" x14ac:dyDescent="0.2">
      <c r="C369" s="156" t="s">
        <v>139</v>
      </c>
      <c r="D369" s="221" t="s">
        <v>895</v>
      </c>
      <c r="E369" s="221"/>
      <c r="F369" s="221"/>
      <c r="G369" s="221"/>
      <c r="H369" s="221"/>
      <c r="I369" s="221"/>
      <c r="J369" s="221"/>
      <c r="K369" s="221"/>
      <c r="L369" s="221"/>
    </row>
    <row r="370" spans="3:12" ht="25.5" customHeight="1" x14ac:dyDescent="0.2">
      <c r="C370" s="156" t="s">
        <v>140</v>
      </c>
      <c r="D370" s="221" t="s">
        <v>872</v>
      </c>
      <c r="E370" s="221"/>
      <c r="F370" s="221"/>
      <c r="G370" s="221"/>
      <c r="H370" s="221"/>
      <c r="I370" s="221"/>
      <c r="J370" s="221"/>
      <c r="K370" s="221"/>
      <c r="L370" s="221"/>
    </row>
    <row r="371" spans="3:12" ht="17.100000000000001" customHeight="1" x14ac:dyDescent="0.2">
      <c r="C371" s="156" t="s">
        <v>141</v>
      </c>
      <c r="D371" s="155" t="s">
        <v>789</v>
      </c>
      <c r="E371" s="156"/>
      <c r="F371" s="156"/>
      <c r="G371" s="156"/>
      <c r="H371" s="156"/>
      <c r="I371" s="156"/>
      <c r="J371" s="156"/>
      <c r="K371" s="156"/>
      <c r="L371" s="156"/>
    </row>
    <row r="372" spans="3:12" ht="17.100000000000001" customHeight="1" x14ac:dyDescent="0.2">
      <c r="C372" s="156" t="s">
        <v>142</v>
      </c>
      <c r="D372" s="155" t="s">
        <v>788</v>
      </c>
      <c r="E372" s="156"/>
      <c r="F372" s="156"/>
      <c r="G372" s="156"/>
      <c r="H372" s="156"/>
      <c r="I372" s="156"/>
      <c r="J372" s="156"/>
      <c r="K372" s="156"/>
      <c r="L372" s="156"/>
    </row>
    <row r="373" spans="3:12" ht="26.25" customHeight="1" x14ac:dyDescent="0.2">
      <c r="C373" s="156" t="s">
        <v>143</v>
      </c>
      <c r="D373" s="221" t="s">
        <v>873</v>
      </c>
      <c r="E373" s="221"/>
      <c r="F373" s="221"/>
      <c r="G373" s="221"/>
      <c r="H373" s="221"/>
      <c r="I373" s="221"/>
      <c r="J373" s="221"/>
      <c r="K373" s="221"/>
      <c r="L373" s="221"/>
    </row>
    <row r="374" spans="3:12" ht="17.100000000000001" customHeight="1" x14ac:dyDescent="0.2">
      <c r="C374" s="156" t="s">
        <v>441</v>
      </c>
      <c r="D374" s="155" t="s">
        <v>740</v>
      </c>
      <c r="E374" s="156"/>
      <c r="F374" s="156"/>
      <c r="G374" s="156"/>
      <c r="H374" s="156"/>
      <c r="I374" s="156"/>
      <c r="J374" s="156"/>
      <c r="K374" s="156"/>
      <c r="L374" s="156"/>
    </row>
    <row r="375" spans="3:12" ht="17.100000000000001" customHeight="1" x14ac:dyDescent="0.2">
      <c r="C375" s="156" t="s">
        <v>442</v>
      </c>
      <c r="D375" s="155" t="s">
        <v>741</v>
      </c>
      <c r="E375" s="156"/>
      <c r="F375" s="156"/>
      <c r="G375" s="156"/>
      <c r="H375" s="156"/>
      <c r="I375" s="156"/>
      <c r="J375" s="156"/>
      <c r="K375" s="156"/>
      <c r="L375" s="156"/>
    </row>
    <row r="376" spans="3:12" ht="17.100000000000001" customHeight="1" x14ac:dyDescent="0.2">
      <c r="C376" s="156" t="s">
        <v>443</v>
      </c>
      <c r="D376" s="155" t="s">
        <v>213</v>
      </c>
      <c r="E376" s="156"/>
      <c r="F376" s="156"/>
      <c r="G376" s="156"/>
      <c r="H376" s="156"/>
      <c r="I376" s="156"/>
      <c r="J376" s="156"/>
      <c r="K376" s="156"/>
      <c r="L376" s="156"/>
    </row>
    <row r="377" spans="3:12" ht="17.100000000000001" customHeight="1" x14ac:dyDescent="0.2">
      <c r="C377" s="156" t="s">
        <v>602</v>
      </c>
      <c r="D377" s="155" t="s">
        <v>874</v>
      </c>
      <c r="E377" s="156"/>
      <c r="F377" s="156"/>
      <c r="G377" s="156"/>
      <c r="H377" s="156"/>
      <c r="I377" s="156"/>
      <c r="J377" s="156"/>
      <c r="K377" s="156"/>
      <c r="L377" s="156"/>
    </row>
    <row r="378" spans="3:12" ht="17.100000000000001" customHeight="1" x14ac:dyDescent="0.2">
      <c r="C378" s="156" t="s">
        <v>603</v>
      </c>
      <c r="D378" s="155" t="s">
        <v>214</v>
      </c>
      <c r="E378" s="156"/>
      <c r="F378" s="156"/>
      <c r="G378" s="156"/>
      <c r="H378" s="156"/>
      <c r="I378" s="156"/>
      <c r="J378" s="156"/>
      <c r="K378" s="156"/>
      <c r="L378" s="156"/>
    </row>
    <row r="379" spans="3:12" ht="17.100000000000001" customHeight="1" x14ac:dyDescent="0.2">
      <c r="C379" s="156" t="s">
        <v>717</v>
      </c>
      <c r="D379" s="155" t="s">
        <v>875</v>
      </c>
      <c r="E379" s="156"/>
      <c r="F379" s="156"/>
      <c r="G379" s="156"/>
      <c r="H379" s="156"/>
      <c r="I379" s="156"/>
      <c r="J379" s="156"/>
      <c r="K379" s="156"/>
      <c r="L379" s="156"/>
    </row>
    <row r="380" spans="3:12" ht="17.100000000000001" customHeight="1" x14ac:dyDescent="0.2">
      <c r="C380" s="156" t="s">
        <v>718</v>
      </c>
      <c r="D380" s="155" t="s">
        <v>876</v>
      </c>
      <c r="E380" s="156"/>
      <c r="F380" s="156"/>
      <c r="G380" s="156"/>
      <c r="H380" s="156"/>
      <c r="I380" s="156"/>
      <c r="J380" s="156"/>
      <c r="K380" s="156"/>
      <c r="L380" s="156"/>
    </row>
    <row r="381" spans="3:12" ht="17.100000000000001" customHeight="1" x14ac:dyDescent="0.2">
      <c r="C381" s="156" t="s">
        <v>738</v>
      </c>
      <c r="D381" s="155" t="s">
        <v>877</v>
      </c>
      <c r="E381" s="156"/>
      <c r="F381" s="156"/>
      <c r="G381" s="156"/>
      <c r="H381" s="156"/>
      <c r="I381" s="156"/>
      <c r="J381" s="156"/>
      <c r="K381" s="156"/>
      <c r="L381" s="156"/>
    </row>
    <row r="382" spans="3:12" ht="17.100000000000001" customHeight="1" x14ac:dyDescent="0.2">
      <c r="C382" s="156" t="s">
        <v>739</v>
      </c>
      <c r="D382" s="155" t="s">
        <v>215</v>
      </c>
      <c r="E382" s="156"/>
      <c r="F382" s="156"/>
      <c r="G382" s="156"/>
      <c r="H382" s="156"/>
      <c r="I382" s="156"/>
      <c r="J382" s="156"/>
      <c r="K382" s="156"/>
      <c r="L382" s="156"/>
    </row>
    <row r="383" spans="3:12" ht="17.100000000000001" customHeight="1" x14ac:dyDescent="0.2">
      <c r="C383" s="156" t="s">
        <v>787</v>
      </c>
      <c r="D383" s="155" t="s">
        <v>807</v>
      </c>
      <c r="E383" s="156"/>
      <c r="F383" s="156"/>
      <c r="G383" s="156"/>
      <c r="H383" s="156"/>
      <c r="I383" s="156"/>
      <c r="J383" s="156"/>
      <c r="K383" s="156"/>
      <c r="L383" s="156"/>
    </row>
    <row r="385" spans="4:12" ht="17.100000000000001" customHeight="1" x14ac:dyDescent="0.2">
      <c r="D385" s="82" t="s">
        <v>156</v>
      </c>
      <c r="E385" s="83"/>
    </row>
    <row r="386" spans="4:12" ht="17.100000000000001" customHeight="1" x14ac:dyDescent="0.2">
      <c r="D386" s="77"/>
      <c r="E386" s="83"/>
    </row>
    <row r="387" spans="4:12" ht="28.5" customHeight="1" x14ac:dyDescent="0.2">
      <c r="D387" s="77" t="s">
        <v>157</v>
      </c>
      <c r="E387" s="221" t="s">
        <v>878</v>
      </c>
      <c r="F387" s="221"/>
      <c r="G387" s="221"/>
      <c r="H387" s="221"/>
      <c r="I387" s="221"/>
      <c r="J387" s="221"/>
      <c r="K387" s="221"/>
      <c r="L387" s="221"/>
    </row>
    <row r="388" spans="4:12" ht="17.100000000000001" customHeight="1" x14ac:dyDescent="0.2">
      <c r="D388" s="77"/>
      <c r="E388" s="83"/>
    </row>
    <row r="389" spans="4:12" ht="17.100000000000001" customHeight="1" x14ac:dyDescent="0.2">
      <c r="D389" s="77" t="s">
        <v>1</v>
      </c>
      <c r="E389" s="83" t="s">
        <v>709</v>
      </c>
    </row>
    <row r="390" spans="4:12" ht="17.100000000000001" customHeight="1" x14ac:dyDescent="0.2">
      <c r="D390" s="77"/>
      <c r="E390" s="83"/>
    </row>
    <row r="391" spans="4:12" ht="17.100000000000001" customHeight="1" x14ac:dyDescent="0.2">
      <c r="D391" s="77" t="s">
        <v>158</v>
      </c>
      <c r="E391" s="83" t="s">
        <v>709</v>
      </c>
    </row>
    <row r="392" spans="4:12" ht="17.100000000000001" customHeight="1" x14ac:dyDescent="0.2">
      <c r="D392" s="77"/>
      <c r="E392" s="83"/>
    </row>
    <row r="393" spans="4:12" ht="17.100000000000001" customHeight="1" x14ac:dyDescent="0.2">
      <c r="D393" s="77" t="s">
        <v>159</v>
      </c>
      <c r="E393" s="83" t="s">
        <v>709</v>
      </c>
    </row>
    <row r="394" spans="4:12" ht="28.5" customHeight="1" x14ac:dyDescent="0.2">
      <c r="D394" s="218" t="s">
        <v>4</v>
      </c>
      <c r="E394" s="221" t="s">
        <v>714</v>
      </c>
      <c r="F394" s="221"/>
      <c r="G394" s="221"/>
      <c r="H394" s="221"/>
      <c r="I394" s="221"/>
      <c r="J394" s="221"/>
      <c r="K394" s="221"/>
      <c r="L394" s="221"/>
    </row>
    <row r="395" spans="4:12" ht="17.100000000000001" customHeight="1" x14ac:dyDescent="0.2">
      <c r="D395" s="77"/>
      <c r="E395" s="83"/>
    </row>
    <row r="396" spans="4:12" ht="17.100000000000001" customHeight="1" x14ac:dyDescent="0.2">
      <c r="D396" s="77" t="s">
        <v>160</v>
      </c>
      <c r="E396" s="83"/>
    </row>
    <row r="397" spans="4:12" ht="29.25" customHeight="1" x14ac:dyDescent="0.2">
      <c r="D397" s="218" t="s">
        <v>161</v>
      </c>
      <c r="E397" s="221" t="s">
        <v>879</v>
      </c>
      <c r="F397" s="221"/>
      <c r="G397" s="221"/>
      <c r="H397" s="221"/>
      <c r="I397" s="221"/>
      <c r="J397" s="221"/>
      <c r="K397" s="221"/>
      <c r="L397" s="221"/>
    </row>
    <row r="398" spans="4:12" ht="17.100000000000001" customHeight="1" x14ac:dyDescent="0.2">
      <c r="D398" s="77"/>
      <c r="E398" s="83" t="s">
        <v>799</v>
      </c>
    </row>
    <row r="399" spans="4:12" ht="24.75" customHeight="1" x14ac:dyDescent="0.2">
      <c r="D399" s="77"/>
      <c r="E399" s="221" t="s">
        <v>785</v>
      </c>
      <c r="F399" s="221"/>
      <c r="G399" s="221"/>
      <c r="H399" s="221"/>
      <c r="I399" s="221"/>
      <c r="J399" s="221"/>
      <c r="K399" s="221"/>
      <c r="L399" s="221"/>
    </row>
    <row r="400" spans="4:12" ht="17.100000000000001" customHeight="1" x14ac:dyDescent="0.2">
      <c r="D400" s="77"/>
      <c r="E400" s="83"/>
    </row>
    <row r="401" spans="4:12" ht="28.5" customHeight="1" x14ac:dyDescent="0.2">
      <c r="D401" s="218" t="s">
        <v>36</v>
      </c>
      <c r="E401" s="221" t="s">
        <v>880</v>
      </c>
      <c r="F401" s="221"/>
      <c r="G401" s="221"/>
      <c r="H401" s="221"/>
      <c r="I401" s="221"/>
      <c r="J401" s="221"/>
      <c r="K401" s="221"/>
      <c r="L401" s="221"/>
    </row>
    <row r="402" spans="4:12" ht="17.100000000000001" customHeight="1" x14ac:dyDescent="0.2">
      <c r="D402" s="77"/>
      <c r="E402" s="83" t="s">
        <v>800</v>
      </c>
    </row>
    <row r="403" spans="4:12" ht="17.100000000000001" customHeight="1" x14ac:dyDescent="0.2">
      <c r="D403" s="77"/>
      <c r="E403" s="83" t="s">
        <v>786</v>
      </c>
    </row>
    <row r="404" spans="4:12" ht="17.100000000000001" customHeight="1" x14ac:dyDescent="0.2">
      <c r="D404" s="77"/>
      <c r="E404" s="83"/>
    </row>
    <row r="405" spans="4:12" ht="17.100000000000001" customHeight="1" x14ac:dyDescent="0.2">
      <c r="D405" s="218" t="s">
        <v>338</v>
      </c>
      <c r="E405" s="83" t="s">
        <v>881</v>
      </c>
    </row>
    <row r="406" spans="4:12" ht="17.100000000000001" customHeight="1" x14ac:dyDescent="0.2">
      <c r="D406" s="77"/>
      <c r="E406" s="83"/>
    </row>
    <row r="407" spans="4:12" ht="17.100000000000001" customHeight="1" x14ac:dyDescent="0.2">
      <c r="D407" s="77" t="s">
        <v>162</v>
      </c>
      <c r="E407" s="83" t="s">
        <v>882</v>
      </c>
    </row>
    <row r="408" spans="4:12" ht="17.100000000000001" customHeight="1" x14ac:dyDescent="0.2">
      <c r="D408" s="77"/>
      <c r="E408" s="83" t="s">
        <v>710</v>
      </c>
    </row>
    <row r="409" spans="4:12" ht="17.100000000000001" customHeight="1" x14ac:dyDescent="0.2">
      <c r="D409" s="77"/>
      <c r="E409" s="83"/>
    </row>
    <row r="410" spans="4:12" ht="18.75" customHeight="1" x14ac:dyDescent="0.2">
      <c r="D410" s="77" t="s">
        <v>163</v>
      </c>
      <c r="E410" s="83" t="s">
        <v>883</v>
      </c>
    </row>
    <row r="411" spans="4:12" ht="25.5" customHeight="1" x14ac:dyDescent="0.2">
      <c r="D411" s="77"/>
      <c r="E411" s="221" t="s">
        <v>884</v>
      </c>
      <c r="F411" s="221"/>
      <c r="G411" s="221"/>
      <c r="H411" s="221"/>
      <c r="I411" s="221"/>
      <c r="J411" s="221"/>
      <c r="K411" s="221"/>
      <c r="L411" s="221"/>
    </row>
    <row r="412" spans="4:12" ht="17.100000000000001" customHeight="1" x14ac:dyDescent="0.2">
      <c r="D412" s="77"/>
      <c r="E412" s="83" t="s">
        <v>885</v>
      </c>
    </row>
    <row r="413" spans="4:12" ht="17.100000000000001" customHeight="1" x14ac:dyDescent="0.2">
      <c r="D413" s="77"/>
      <c r="E413" s="83"/>
    </row>
    <row r="414" spans="4:12" ht="17.100000000000001" customHeight="1" x14ac:dyDescent="0.2">
      <c r="D414" s="77" t="s">
        <v>164</v>
      </c>
      <c r="E414" s="83" t="s">
        <v>711</v>
      </c>
    </row>
    <row r="415" spans="4:12" ht="30.6" customHeight="1" x14ac:dyDescent="0.2">
      <c r="D415" s="77"/>
      <c r="E415" s="221" t="s">
        <v>893</v>
      </c>
      <c r="F415" s="221"/>
      <c r="G415" s="221"/>
      <c r="H415" s="221"/>
      <c r="I415" s="221"/>
      <c r="J415" s="221"/>
      <c r="K415" s="221"/>
      <c r="L415" s="221"/>
    </row>
    <row r="416" spans="4:12" ht="17.100000000000001" customHeight="1" x14ac:dyDescent="0.2">
      <c r="D416" s="77"/>
      <c r="E416" s="83"/>
    </row>
    <row r="417" spans="4:12" ht="17.100000000000001" customHeight="1" x14ac:dyDescent="0.2">
      <c r="D417" s="77" t="s">
        <v>165</v>
      </c>
      <c r="E417" s="83" t="s">
        <v>886</v>
      </c>
    </row>
    <row r="418" spans="4:12" ht="17.100000000000001" customHeight="1" x14ac:dyDescent="0.2">
      <c r="D418" s="77"/>
      <c r="E418" s="83" t="s">
        <v>712</v>
      </c>
    </row>
    <row r="419" spans="4:12" ht="17.100000000000001" customHeight="1" x14ac:dyDescent="0.2">
      <c r="D419" s="77"/>
      <c r="E419" s="83"/>
    </row>
    <row r="420" spans="4:12" ht="24.75" customHeight="1" x14ac:dyDescent="0.2">
      <c r="D420" s="218" t="s">
        <v>130</v>
      </c>
      <c r="E420" s="221" t="s">
        <v>713</v>
      </c>
      <c r="F420" s="221"/>
      <c r="G420" s="221"/>
      <c r="H420" s="221"/>
      <c r="I420" s="221"/>
      <c r="J420" s="221"/>
      <c r="K420" s="221"/>
      <c r="L420" s="221"/>
    </row>
    <row r="421" spans="4:12" ht="17.100000000000001" customHeight="1" x14ac:dyDescent="0.2">
      <c r="D421" s="77"/>
      <c r="E421" s="83"/>
    </row>
    <row r="422" spans="4:12" ht="17.100000000000001" customHeight="1" x14ac:dyDescent="0.2">
      <c r="D422" s="77" t="s">
        <v>166</v>
      </c>
      <c r="E422" s="83" t="s">
        <v>801</v>
      </c>
    </row>
    <row r="423" spans="4:12" ht="26.25" customHeight="1" x14ac:dyDescent="0.2">
      <c r="D423" s="77"/>
      <c r="E423" s="221" t="s">
        <v>802</v>
      </c>
      <c r="F423" s="221"/>
      <c r="G423" s="221"/>
      <c r="H423" s="221"/>
      <c r="I423" s="221"/>
      <c r="J423" s="221"/>
      <c r="K423" s="221"/>
      <c r="L423" s="221"/>
    </row>
    <row r="424" spans="4:12" ht="24.75" customHeight="1" x14ac:dyDescent="0.2">
      <c r="D424" s="77"/>
      <c r="E424" s="221" t="s">
        <v>803</v>
      </c>
      <c r="F424" s="221"/>
      <c r="G424" s="221"/>
      <c r="H424" s="221"/>
      <c r="I424" s="221"/>
      <c r="J424" s="221"/>
      <c r="K424" s="221"/>
      <c r="L424" s="221"/>
    </row>
    <row r="425" spans="4:12" ht="17.100000000000001" customHeight="1" x14ac:dyDescent="0.2">
      <c r="D425" s="77"/>
      <c r="E425" s="83"/>
    </row>
    <row r="426" spans="4:12" ht="17.100000000000001" customHeight="1" x14ac:dyDescent="0.2">
      <c r="D426" s="77" t="s">
        <v>167</v>
      </c>
      <c r="E426" s="83"/>
    </row>
    <row r="427" spans="4:12" ht="25.5" customHeight="1" x14ac:dyDescent="0.2">
      <c r="D427" s="218" t="s">
        <v>168</v>
      </c>
      <c r="E427" s="221" t="s">
        <v>887</v>
      </c>
      <c r="F427" s="221"/>
      <c r="G427" s="221"/>
      <c r="H427" s="221"/>
      <c r="I427" s="221"/>
      <c r="J427" s="221"/>
      <c r="K427" s="221"/>
      <c r="L427" s="221"/>
    </row>
    <row r="428" spans="4:12" ht="25.5" customHeight="1" x14ac:dyDescent="0.2">
      <c r="D428" s="218"/>
      <c r="E428" s="220" t="s">
        <v>804</v>
      </c>
      <c r="F428" s="220"/>
      <c r="G428" s="220"/>
      <c r="H428" s="220"/>
      <c r="I428" s="220"/>
      <c r="J428" s="220"/>
      <c r="K428" s="220"/>
      <c r="L428" s="220"/>
    </row>
    <row r="429" spans="4:12" ht="17.100000000000001" customHeight="1" x14ac:dyDescent="0.2">
      <c r="D429" s="218"/>
      <c r="E429" s="83"/>
    </row>
    <row r="430" spans="4:12" ht="27.75" customHeight="1" x14ac:dyDescent="0.2">
      <c r="D430" s="218" t="s">
        <v>169</v>
      </c>
      <c r="E430" s="221" t="s">
        <v>888</v>
      </c>
      <c r="F430" s="221"/>
      <c r="G430" s="221"/>
      <c r="H430" s="221"/>
      <c r="I430" s="221"/>
      <c r="J430" s="221"/>
      <c r="K430" s="221"/>
      <c r="L430" s="221"/>
    </row>
    <row r="431" spans="4:12" ht="17.100000000000001" customHeight="1" x14ac:dyDescent="0.2">
      <c r="D431" s="77"/>
      <c r="E431" s="83"/>
    </row>
    <row r="432" spans="4:12" ht="17.100000000000001" customHeight="1" x14ac:dyDescent="0.2">
      <c r="D432" s="77" t="s">
        <v>170</v>
      </c>
      <c r="E432" s="83"/>
    </row>
    <row r="433" spans="4:12" ht="27" customHeight="1" x14ac:dyDescent="0.2">
      <c r="D433" s="77" t="s">
        <v>721</v>
      </c>
      <c r="E433" s="221" t="s">
        <v>722</v>
      </c>
      <c r="F433" s="221"/>
      <c r="G433" s="221"/>
      <c r="H433" s="221"/>
      <c r="I433" s="221"/>
      <c r="J433" s="221"/>
      <c r="K433" s="221"/>
      <c r="L433" s="221"/>
    </row>
    <row r="434" spans="4:12" ht="17.100000000000001" customHeight="1" x14ac:dyDescent="0.2">
      <c r="D434" s="77"/>
      <c r="E434" s="83" t="s">
        <v>889</v>
      </c>
    </row>
    <row r="435" spans="4:12" ht="17.100000000000001" customHeight="1" x14ac:dyDescent="0.2">
      <c r="D435" s="77"/>
      <c r="E435" s="83"/>
    </row>
    <row r="436" spans="4:12" ht="28.5" customHeight="1" x14ac:dyDescent="0.2">
      <c r="D436" s="77" t="s">
        <v>771</v>
      </c>
      <c r="E436" s="221" t="s">
        <v>772</v>
      </c>
      <c r="F436" s="221"/>
      <c r="G436" s="221"/>
      <c r="H436" s="221"/>
      <c r="I436" s="221"/>
      <c r="J436" s="221"/>
      <c r="K436" s="221"/>
      <c r="L436" s="221"/>
    </row>
    <row r="437" spans="4:12" ht="31.5" customHeight="1" x14ac:dyDescent="0.2">
      <c r="D437" s="77"/>
      <c r="E437" s="221" t="s">
        <v>891</v>
      </c>
      <c r="F437" s="221"/>
      <c r="G437" s="221"/>
      <c r="H437" s="221"/>
      <c r="I437" s="221"/>
      <c r="J437" s="221"/>
      <c r="K437" s="221"/>
      <c r="L437" s="221"/>
    </row>
    <row r="438" spans="4:12" ht="17.100000000000001" customHeight="1" x14ac:dyDescent="0.2">
      <c r="D438" s="77"/>
      <c r="E438" s="83" t="s">
        <v>889</v>
      </c>
    </row>
    <row r="439" spans="4:12" ht="17.100000000000001" customHeight="1" x14ac:dyDescent="0.2">
      <c r="D439" s="77"/>
      <c r="E439" s="83"/>
    </row>
    <row r="440" spans="4:12" ht="27.75" customHeight="1" x14ac:dyDescent="0.2">
      <c r="D440" s="77" t="s">
        <v>171</v>
      </c>
      <c r="E440" s="220" t="s">
        <v>715</v>
      </c>
      <c r="F440" s="220"/>
      <c r="G440" s="220"/>
      <c r="H440" s="220"/>
      <c r="I440" s="220"/>
      <c r="J440" s="220"/>
      <c r="K440" s="220"/>
      <c r="L440" s="220"/>
    </row>
  </sheetData>
  <sheetProtection formatCells="0" formatColumns="0" formatRows="0"/>
  <mergeCells count="25">
    <mergeCell ref="D370:L370"/>
    <mergeCell ref="D373:L373"/>
    <mergeCell ref="C358:L358"/>
    <mergeCell ref="D363:L363"/>
    <mergeCell ref="D364:L364"/>
    <mergeCell ref="D366:L366"/>
    <mergeCell ref="D369:L369"/>
    <mergeCell ref="D361:L361"/>
    <mergeCell ref="E387:L387"/>
    <mergeCell ref="E394:L394"/>
    <mergeCell ref="E399:L399"/>
    <mergeCell ref="E401:L401"/>
    <mergeCell ref="E411:L411"/>
    <mergeCell ref="E397:L397"/>
    <mergeCell ref="E415:L415"/>
    <mergeCell ref="E420:L420"/>
    <mergeCell ref="E423:L423"/>
    <mergeCell ref="E424:L424"/>
    <mergeCell ref="E427:L427"/>
    <mergeCell ref="E428:L428"/>
    <mergeCell ref="E436:L436"/>
    <mergeCell ref="E440:L440"/>
    <mergeCell ref="E433:L433"/>
    <mergeCell ref="E430:L430"/>
    <mergeCell ref="E437:L437"/>
  </mergeCells>
  <conditionalFormatting sqref="E237:N237">
    <cfRule type="cellIs" dxfId="0" priority="1" stopIfTrue="1" operator="equal">
      <formula>"CHK_VAL"</formula>
    </cfRule>
  </conditionalFormatting>
  <printOptions horizontalCentered="1"/>
  <pageMargins left="0.25" right="0.25" top="0.25" bottom="0.25" header="0.3" footer="0"/>
  <pageSetup paperSize="5" scale="65" orientation="landscape" r:id="rId1"/>
  <headerFooter>
    <oddFooter>&amp;L&amp;1#&amp;"Calibri"&amp;9&amp;K000000INTERNAL. This information is accessible to ADB Management and staff. It may be shared outside ADB with appropriate permission.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KI_INVALID_WORKSHEET"/>
  <dimension ref="A1"/>
  <sheetViews>
    <sheetView workbookViewId="0"/>
  </sheetViews>
  <sheetFormatPr defaultRowHeight="15" x14ac:dyDescent="0.25"/>
  <cols>
    <col min="1" max="40" width="19.7109375" customWidth="1"/>
  </cols>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KI_DBFORMAT"/>
  <dimension ref="A1:EC129"/>
  <sheetViews>
    <sheetView workbookViewId="0"/>
  </sheetViews>
  <sheetFormatPr defaultRowHeight="15" x14ac:dyDescent="0.25"/>
  <cols>
    <col min="1" max="40" width="20.7109375" customWidth="1"/>
  </cols>
  <sheetData>
    <row r="1" spans="1:133" x14ac:dyDescent="0.25">
      <c r="A1" s="66" t="s">
        <v>79</v>
      </c>
      <c r="B1" s="66" t="s">
        <v>80</v>
      </c>
      <c r="C1" s="66" t="s">
        <v>81</v>
      </c>
      <c r="D1" s="66" t="s">
        <v>82</v>
      </c>
      <c r="E1" s="66" t="s">
        <v>83</v>
      </c>
      <c r="F1" s="66" t="s">
        <v>84</v>
      </c>
      <c r="G1" s="66" t="s">
        <v>85</v>
      </c>
      <c r="H1" s="66" t="s">
        <v>86</v>
      </c>
      <c r="I1" s="66" t="s">
        <v>87</v>
      </c>
      <c r="J1" s="66" t="s">
        <v>88</v>
      </c>
      <c r="K1" s="66" t="s">
        <v>89</v>
      </c>
      <c r="L1" s="66" t="s">
        <v>90</v>
      </c>
      <c r="M1" s="66" t="s">
        <v>91</v>
      </c>
      <c r="N1" s="66" t="s">
        <v>92</v>
      </c>
      <c r="O1" s="66" t="s">
        <v>93</v>
      </c>
      <c r="P1" s="66" t="s">
        <v>94</v>
      </c>
      <c r="Q1" s="66" t="s">
        <v>95</v>
      </c>
      <c r="R1" s="66" t="s">
        <v>96</v>
      </c>
      <c r="S1" s="66" t="s">
        <v>97</v>
      </c>
      <c r="T1" s="66" t="s">
        <v>98</v>
      </c>
      <c r="U1" s="66" t="s">
        <v>99</v>
      </c>
      <c r="V1" s="66" t="s">
        <v>100</v>
      </c>
      <c r="W1" s="66" t="s">
        <v>101</v>
      </c>
      <c r="X1" s="66" t="s">
        <v>102</v>
      </c>
      <c r="Y1" s="66" t="s">
        <v>103</v>
      </c>
      <c r="Z1" s="66" t="s">
        <v>104</v>
      </c>
      <c r="AA1" s="66" t="s">
        <v>105</v>
      </c>
      <c r="AB1" s="66" t="s">
        <v>106</v>
      </c>
      <c r="AC1" s="66" t="s">
        <v>107</v>
      </c>
      <c r="AD1" s="66" t="s">
        <v>108</v>
      </c>
      <c r="AE1" s="66" t="s">
        <v>109</v>
      </c>
      <c r="AF1" s="66" t="s">
        <v>110</v>
      </c>
      <c r="AG1" s="66" t="s">
        <v>111</v>
      </c>
      <c r="AH1" s="66" t="s">
        <v>112</v>
      </c>
      <c r="AI1" s="66" t="s">
        <v>113</v>
      </c>
      <c r="AJ1" s="66" t="s">
        <v>114</v>
      </c>
      <c r="AK1" s="66" t="s">
        <v>115</v>
      </c>
      <c r="AL1" s="66" t="s">
        <v>116</v>
      </c>
      <c r="AM1" s="66" t="s">
        <v>117</v>
      </c>
      <c r="AN1" s="66" t="s">
        <v>118</v>
      </c>
      <c r="AO1" s="66" t="s">
        <v>119</v>
      </c>
      <c r="AP1" s="66" t="s">
        <v>120</v>
      </c>
      <c r="AQ1" s="66" t="s">
        <v>121</v>
      </c>
      <c r="AR1" s="66" t="s">
        <v>122</v>
      </c>
      <c r="AS1" s="66" t="s">
        <v>123</v>
      </c>
      <c r="AT1" s="66" t="s">
        <v>124</v>
      </c>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t="str">
        <f>"EA" &amp; ROW(KI_DBFORMAT!EA1) &amp; ":EC" &amp; ROW(KI_DBFORMAT!EC129)</f>
        <v>EA1:EC129</v>
      </c>
      <c r="EA1" s="66"/>
      <c r="EB1" s="66" t="s">
        <v>145</v>
      </c>
      <c r="EC1" s="66" t="s">
        <v>146</v>
      </c>
    </row>
    <row r="2" spans="1:133"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t="s">
        <v>147</v>
      </c>
      <c r="EC2" s="66" t="s">
        <v>148</v>
      </c>
    </row>
    <row r="3" spans="1:133" x14ac:dyDescent="0.25">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t="s">
        <v>150</v>
      </c>
      <c r="EC3" s="66" t="s">
        <v>151</v>
      </c>
    </row>
    <row r="4" spans="1:133" x14ac:dyDescent="0.25">
      <c r="A4" s="66"/>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t="s">
        <v>152</v>
      </c>
      <c r="EC4" s="66" t="s">
        <v>153</v>
      </c>
    </row>
    <row r="5" spans="1:133" x14ac:dyDescent="0.2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t="s">
        <v>155</v>
      </c>
      <c r="EC5" s="66" t="s">
        <v>154</v>
      </c>
    </row>
    <row r="6" spans="1:133" x14ac:dyDescent="0.2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t="s">
        <v>217</v>
      </c>
      <c r="EC6" s="66" t="s">
        <v>218</v>
      </c>
    </row>
    <row r="7" spans="1:133" x14ac:dyDescent="0.2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t="s">
        <v>220</v>
      </c>
      <c r="EC7" s="66" t="s">
        <v>221</v>
      </c>
    </row>
    <row r="8" spans="1:133" x14ac:dyDescent="0.2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t="s">
        <v>222</v>
      </c>
      <c r="EC8" s="66" t="s">
        <v>223</v>
      </c>
    </row>
    <row r="9" spans="1:133" x14ac:dyDescent="0.25">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t="s">
        <v>224</v>
      </c>
      <c r="EC9" s="66" t="s">
        <v>225</v>
      </c>
    </row>
    <row r="10" spans="1:133" x14ac:dyDescent="0.25">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t="s">
        <v>226</v>
      </c>
      <c r="EC10" s="66" t="s">
        <v>227</v>
      </c>
    </row>
    <row r="11" spans="1:133" x14ac:dyDescent="0.25">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t="s">
        <v>228</v>
      </c>
      <c r="EC11" s="66" t="s">
        <v>229</v>
      </c>
    </row>
    <row r="12" spans="1:133" x14ac:dyDescent="0.25">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t="s">
        <v>230</v>
      </c>
      <c r="EC12" s="66" t="s">
        <v>231</v>
      </c>
    </row>
    <row r="13" spans="1:133" x14ac:dyDescent="0.25">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t="s">
        <v>232</v>
      </c>
      <c r="EC13" s="66" t="s">
        <v>233</v>
      </c>
    </row>
    <row r="14" spans="1:133" x14ac:dyDescent="0.25">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t="s">
        <v>234</v>
      </c>
      <c r="EC14" s="66" t="s">
        <v>235</v>
      </c>
    </row>
    <row r="15" spans="1:133" x14ac:dyDescent="0.25">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t="s">
        <v>236</v>
      </c>
      <c r="EC15" s="66" t="s">
        <v>237</v>
      </c>
    </row>
    <row r="16" spans="1:133"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t="s">
        <v>238</v>
      </c>
      <c r="EC16" s="66" t="s">
        <v>239</v>
      </c>
    </row>
    <row r="17" spans="1:133" x14ac:dyDescent="0.25">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t="s">
        <v>240</v>
      </c>
      <c r="EC17" s="66" t="s">
        <v>241</v>
      </c>
    </row>
    <row r="18" spans="1:133" x14ac:dyDescent="0.2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t="s">
        <v>242</v>
      </c>
      <c r="EC18" s="66" t="s">
        <v>243</v>
      </c>
    </row>
    <row r="19" spans="1:133"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t="s">
        <v>244</v>
      </c>
      <c r="EC19" s="66" t="s">
        <v>245</v>
      </c>
    </row>
    <row r="20" spans="1:133"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t="s">
        <v>246</v>
      </c>
      <c r="EC20" s="66" t="s">
        <v>247</v>
      </c>
    </row>
    <row r="21" spans="1:133"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t="s">
        <v>248</v>
      </c>
      <c r="EC21" s="66" t="s">
        <v>249</v>
      </c>
    </row>
    <row r="22" spans="1:133"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t="s">
        <v>250</v>
      </c>
      <c r="EC22" s="66" t="s">
        <v>251</v>
      </c>
    </row>
    <row r="23" spans="1:133"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t="s">
        <v>252</v>
      </c>
      <c r="EC23" s="66" t="s">
        <v>253</v>
      </c>
    </row>
    <row r="24" spans="1:133"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t="s">
        <v>254</v>
      </c>
      <c r="EC24" s="66" t="s">
        <v>255</v>
      </c>
    </row>
    <row r="25" spans="1:133"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t="s">
        <v>256</v>
      </c>
      <c r="EC25" s="66" t="s">
        <v>257</v>
      </c>
    </row>
    <row r="26" spans="1:133"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t="s">
        <v>258</v>
      </c>
      <c r="EC26" s="66" t="s">
        <v>259</v>
      </c>
    </row>
    <row r="27" spans="1:133"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t="s">
        <v>260</v>
      </c>
      <c r="EC27" s="66" t="s">
        <v>261</v>
      </c>
    </row>
    <row r="28" spans="1:133"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t="s">
        <v>368</v>
      </c>
      <c r="EC28" s="66" t="s">
        <v>369</v>
      </c>
    </row>
    <row r="29" spans="1:133"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t="s">
        <v>370</v>
      </c>
      <c r="EC29" s="66" t="s">
        <v>371</v>
      </c>
    </row>
    <row r="30" spans="1:133"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t="s">
        <v>372</v>
      </c>
      <c r="EC30" s="66" t="s">
        <v>373</v>
      </c>
    </row>
    <row r="31" spans="1:133"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t="s">
        <v>374</v>
      </c>
      <c r="EC31" s="66" t="s">
        <v>375</v>
      </c>
    </row>
    <row r="32" spans="1:133"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t="s">
        <v>376</v>
      </c>
      <c r="EC32" s="66" t="s">
        <v>377</v>
      </c>
    </row>
    <row r="33" spans="1:133" x14ac:dyDescent="0.2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t="s">
        <v>378</v>
      </c>
      <c r="EC33" s="66" t="s">
        <v>379</v>
      </c>
    </row>
    <row r="34" spans="1:133" x14ac:dyDescent="0.2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t="s">
        <v>380</v>
      </c>
      <c r="EC34" s="66" t="s">
        <v>381</v>
      </c>
    </row>
    <row r="35" spans="1:133" x14ac:dyDescent="0.2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t="s">
        <v>382</v>
      </c>
      <c r="EC35" s="66" t="s">
        <v>383</v>
      </c>
    </row>
    <row r="36" spans="1:133" x14ac:dyDescent="0.2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t="s">
        <v>384</v>
      </c>
      <c r="EC36" s="66" t="s">
        <v>385</v>
      </c>
    </row>
    <row r="37" spans="1:133" x14ac:dyDescent="0.2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t="s">
        <v>386</v>
      </c>
      <c r="EC37" s="66" t="s">
        <v>387</v>
      </c>
    </row>
    <row r="38" spans="1:133" x14ac:dyDescent="0.2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t="s">
        <v>388</v>
      </c>
      <c r="EC38" s="66" t="s">
        <v>389</v>
      </c>
    </row>
    <row r="39" spans="1:133" x14ac:dyDescent="0.2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t="s">
        <v>390</v>
      </c>
      <c r="EC39" s="66" t="s">
        <v>391</v>
      </c>
    </row>
    <row r="40" spans="1:133" x14ac:dyDescent="0.2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t="s">
        <v>392</v>
      </c>
      <c r="EC40" s="66" t="s">
        <v>393</v>
      </c>
    </row>
    <row r="41" spans="1:133" x14ac:dyDescent="0.2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t="s">
        <v>394</v>
      </c>
      <c r="EC41" s="66" t="s">
        <v>395</v>
      </c>
    </row>
    <row r="42" spans="1:133" x14ac:dyDescent="0.2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t="s">
        <v>397</v>
      </c>
      <c r="EC42" s="66" t="s">
        <v>396</v>
      </c>
    </row>
    <row r="43" spans="1:133" x14ac:dyDescent="0.2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t="s">
        <v>398</v>
      </c>
      <c r="EC43" s="66" t="s">
        <v>399</v>
      </c>
    </row>
    <row r="44" spans="1:133" x14ac:dyDescent="0.2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t="s">
        <v>401</v>
      </c>
      <c r="EC44" s="66" t="s">
        <v>400</v>
      </c>
    </row>
    <row r="45" spans="1:133" x14ac:dyDescent="0.2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t="s">
        <v>403</v>
      </c>
      <c r="EC45" s="66" t="s">
        <v>402</v>
      </c>
    </row>
    <row r="46" spans="1:133" x14ac:dyDescent="0.2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t="s">
        <v>405</v>
      </c>
      <c r="EC46" s="66" t="s">
        <v>404</v>
      </c>
    </row>
    <row r="47" spans="1:133" x14ac:dyDescent="0.2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t="s">
        <v>427</v>
      </c>
      <c r="EC47" s="66" t="s">
        <v>426</v>
      </c>
    </row>
    <row r="48" spans="1:133" x14ac:dyDescent="0.2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t="s">
        <v>429</v>
      </c>
      <c r="EC48" s="66" t="s">
        <v>428</v>
      </c>
    </row>
    <row r="49" spans="1:133" x14ac:dyDescent="0.2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t="s">
        <v>265</v>
      </c>
      <c r="EC49" s="66" t="s">
        <v>438</v>
      </c>
    </row>
    <row r="50" spans="1:133" x14ac:dyDescent="0.2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t="s">
        <v>439</v>
      </c>
      <c r="EC50" s="66" t="s">
        <v>440</v>
      </c>
    </row>
    <row r="51" spans="1:133"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t="s">
        <v>445</v>
      </c>
      <c r="EC51" s="66" t="s">
        <v>444</v>
      </c>
    </row>
    <row r="52" spans="1:133"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t="s">
        <v>448</v>
      </c>
      <c r="EC52" s="66" t="s">
        <v>447</v>
      </c>
    </row>
    <row r="53" spans="1:133"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t="s">
        <v>464</v>
      </c>
      <c r="EC53" s="66" t="s">
        <v>465</v>
      </c>
    </row>
    <row r="54" spans="1:133" x14ac:dyDescent="0.2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t="s">
        <v>466</v>
      </c>
      <c r="EC54" s="66" t="s">
        <v>467</v>
      </c>
    </row>
    <row r="55" spans="1:133"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t="s">
        <v>468</v>
      </c>
      <c r="EC55" s="66" t="s">
        <v>469</v>
      </c>
    </row>
    <row r="56" spans="1:133"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t="s">
        <v>470</v>
      </c>
      <c r="EC56" s="66" t="s">
        <v>471</v>
      </c>
    </row>
    <row r="57" spans="1:133"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t="s">
        <v>472</v>
      </c>
      <c r="EC57" s="66" t="s">
        <v>473</v>
      </c>
    </row>
    <row r="58" spans="1:133"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t="s">
        <v>474</v>
      </c>
      <c r="EC58" s="66" t="s">
        <v>475</v>
      </c>
    </row>
    <row r="59" spans="1:133"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t="s">
        <v>476</v>
      </c>
      <c r="EC59" s="66" t="s">
        <v>477</v>
      </c>
    </row>
    <row r="60" spans="1:133"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t="s">
        <v>478</v>
      </c>
      <c r="EC60" s="66" t="s">
        <v>479</v>
      </c>
    </row>
    <row r="61" spans="1:133"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t="s">
        <v>480</v>
      </c>
      <c r="EC61" s="66" t="s">
        <v>481</v>
      </c>
    </row>
    <row r="62" spans="1:133"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t="s">
        <v>482</v>
      </c>
      <c r="EC62" s="66" t="s">
        <v>483</v>
      </c>
    </row>
    <row r="63" spans="1:133"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t="s">
        <v>484</v>
      </c>
      <c r="EC63" s="66" t="s">
        <v>485</v>
      </c>
    </row>
    <row r="64" spans="1:133"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t="s">
        <v>494</v>
      </c>
      <c r="EC64" s="66" t="s">
        <v>495</v>
      </c>
    </row>
    <row r="65" spans="1:133"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t="s">
        <v>496</v>
      </c>
      <c r="EC65" s="66" t="s">
        <v>497</v>
      </c>
    </row>
    <row r="66" spans="1:133"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t="s">
        <v>498</v>
      </c>
      <c r="EC66" s="66" t="s">
        <v>499</v>
      </c>
    </row>
    <row r="67" spans="1:133"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t="s">
        <v>500</v>
      </c>
      <c r="EC67" s="66" t="s">
        <v>501</v>
      </c>
    </row>
    <row r="68" spans="1:133"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t="s">
        <v>502</v>
      </c>
      <c r="EC68" s="66" t="s">
        <v>503</v>
      </c>
    </row>
    <row r="69" spans="1:133"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t="s">
        <v>504</v>
      </c>
      <c r="EC69" s="66" t="s">
        <v>505</v>
      </c>
    </row>
    <row r="70" spans="1:133"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t="s">
        <v>506</v>
      </c>
      <c r="EC70" s="66" t="s">
        <v>507</v>
      </c>
    </row>
    <row r="71" spans="1:133"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t="s">
        <v>510</v>
      </c>
      <c r="EC71" s="66" t="s">
        <v>511</v>
      </c>
    </row>
    <row r="72" spans="1:133"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t="s">
        <v>512</v>
      </c>
      <c r="EC72" s="66" t="s">
        <v>513</v>
      </c>
    </row>
    <row r="73" spans="1:133"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t="s">
        <v>514</v>
      </c>
      <c r="EC73" s="66" t="s">
        <v>515</v>
      </c>
    </row>
    <row r="74" spans="1:133"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t="s">
        <v>516</v>
      </c>
      <c r="EC74" s="66" t="s">
        <v>517</v>
      </c>
    </row>
    <row r="75" spans="1:133"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t="s">
        <v>518</v>
      </c>
      <c r="EC75" s="66" t="s">
        <v>519</v>
      </c>
    </row>
    <row r="76" spans="1:133"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t="s">
        <v>524</v>
      </c>
      <c r="EC76" s="66" t="s">
        <v>525</v>
      </c>
    </row>
    <row r="77" spans="1:133"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t="s">
        <v>527</v>
      </c>
      <c r="EC77" s="66" t="s">
        <v>528</v>
      </c>
    </row>
    <row r="78" spans="1:133"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t="s">
        <v>529</v>
      </c>
      <c r="EC78" s="66" t="s">
        <v>530</v>
      </c>
    </row>
    <row r="79" spans="1:133"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t="s">
        <v>535</v>
      </c>
      <c r="EC79" s="66" t="s">
        <v>536</v>
      </c>
    </row>
    <row r="80" spans="1:133"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t="s">
        <v>537</v>
      </c>
      <c r="EC80" s="66" t="s">
        <v>538</v>
      </c>
    </row>
    <row r="81" spans="1:13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t="s">
        <v>539</v>
      </c>
      <c r="EC81" s="66" t="s">
        <v>540</v>
      </c>
    </row>
    <row r="82" spans="1:13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t="s">
        <v>541</v>
      </c>
      <c r="EC82" s="66" t="s">
        <v>542</v>
      </c>
    </row>
    <row r="83" spans="1:13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t="s">
        <v>543</v>
      </c>
      <c r="EC83" s="66" t="s">
        <v>544</v>
      </c>
    </row>
    <row r="84" spans="1:13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t="s">
        <v>545</v>
      </c>
      <c r="EC84" s="66" t="s">
        <v>546</v>
      </c>
    </row>
    <row r="85" spans="1:13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t="s">
        <v>547</v>
      </c>
      <c r="EC85" s="66" t="s">
        <v>548</v>
      </c>
    </row>
    <row r="86" spans="1:13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t="s">
        <v>549</v>
      </c>
      <c r="EC86" s="66" t="s">
        <v>550</v>
      </c>
    </row>
    <row r="87" spans="1:13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t="s">
        <v>551</v>
      </c>
      <c r="EC87" s="66" t="s">
        <v>552</v>
      </c>
    </row>
    <row r="88" spans="1:13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t="s">
        <v>554</v>
      </c>
      <c r="EC88" s="66" t="s">
        <v>555</v>
      </c>
    </row>
    <row r="89" spans="1:13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t="s">
        <v>556</v>
      </c>
      <c r="EC89" s="66" t="s">
        <v>557</v>
      </c>
    </row>
    <row r="90" spans="1:13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t="s">
        <v>558</v>
      </c>
      <c r="EC90" s="66" t="s">
        <v>559</v>
      </c>
    </row>
    <row r="91" spans="1:13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t="s">
        <v>560</v>
      </c>
      <c r="EC91" s="66" t="s">
        <v>561</v>
      </c>
    </row>
    <row r="92" spans="1:13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t="s">
        <v>562</v>
      </c>
      <c r="EC92" s="66" t="s">
        <v>563</v>
      </c>
    </row>
    <row r="93" spans="1:13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t="s">
        <v>564</v>
      </c>
      <c r="EC93" s="66" t="s">
        <v>565</v>
      </c>
    </row>
    <row r="94" spans="1:13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66"/>
      <c r="DU94" s="66"/>
      <c r="DV94" s="66"/>
      <c r="DW94" s="66"/>
      <c r="DX94" s="66"/>
      <c r="DY94" s="66"/>
      <c r="DZ94" s="66"/>
      <c r="EA94" s="66"/>
      <c r="EB94" s="66" t="s">
        <v>566</v>
      </c>
      <c r="EC94" s="66" t="s">
        <v>567</v>
      </c>
    </row>
    <row r="95" spans="1:13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66"/>
      <c r="DU95" s="66"/>
      <c r="DV95" s="66"/>
      <c r="DW95" s="66"/>
      <c r="DX95" s="66"/>
      <c r="DY95" s="66"/>
      <c r="DZ95" s="66"/>
      <c r="EA95" s="66"/>
      <c r="EB95" s="66" t="s">
        <v>568</v>
      </c>
      <c r="EC95" s="66" t="s">
        <v>569</v>
      </c>
    </row>
    <row r="96" spans="1:13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t="s">
        <v>570</v>
      </c>
      <c r="EC96" s="66" t="s">
        <v>571</v>
      </c>
    </row>
    <row r="97" spans="1:13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66"/>
      <c r="DU97" s="66"/>
      <c r="DV97" s="66"/>
      <c r="DW97" s="66"/>
      <c r="DX97" s="66"/>
      <c r="DY97" s="66"/>
      <c r="DZ97" s="66"/>
      <c r="EA97" s="66"/>
      <c r="EB97" s="66" t="s">
        <v>572</v>
      </c>
      <c r="EC97" s="66" t="s">
        <v>573</v>
      </c>
    </row>
    <row r="98" spans="1:13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6"/>
      <c r="DJ98" s="66"/>
      <c r="DK98" s="66"/>
      <c r="DL98" s="66"/>
      <c r="DM98" s="66"/>
      <c r="DN98" s="66"/>
      <c r="DO98" s="66"/>
      <c r="DP98" s="66"/>
      <c r="DQ98" s="66"/>
      <c r="DR98" s="66"/>
      <c r="DS98" s="66"/>
      <c r="DT98" s="66"/>
      <c r="DU98" s="66"/>
      <c r="DV98" s="66"/>
      <c r="DW98" s="66"/>
      <c r="DX98" s="66"/>
      <c r="DY98" s="66"/>
      <c r="DZ98" s="66"/>
      <c r="EA98" s="66"/>
      <c r="EB98" s="66" t="s">
        <v>574</v>
      </c>
      <c r="EC98" s="66" t="s">
        <v>575</v>
      </c>
    </row>
    <row r="99" spans="1:13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c r="BM99" s="66"/>
      <c r="BN99" s="66"/>
      <c r="BO99" s="66"/>
      <c r="BP99" s="66"/>
      <c r="BQ99" s="66"/>
      <c r="BR99" s="66"/>
      <c r="BS99" s="66"/>
      <c r="BT99" s="66"/>
      <c r="BU99" s="66"/>
      <c r="BV99" s="66"/>
      <c r="BW99" s="66"/>
      <c r="BX99" s="66"/>
      <c r="BY99" s="66"/>
      <c r="BZ99" s="66"/>
      <c r="CA99" s="66"/>
      <c r="CB99" s="66"/>
      <c r="CC99" s="66"/>
      <c r="CD99" s="66"/>
      <c r="CE99" s="66"/>
      <c r="CF99" s="66"/>
      <c r="CG99" s="66"/>
      <c r="CH99" s="66"/>
      <c r="CI99" s="66"/>
      <c r="CJ99" s="66"/>
      <c r="CK99" s="66"/>
      <c r="CL99" s="66"/>
      <c r="CM99" s="66"/>
      <c r="CN99" s="66"/>
      <c r="CO99" s="66"/>
      <c r="CP99" s="66"/>
      <c r="CQ99" s="66"/>
      <c r="CR99" s="66"/>
      <c r="CS99" s="66"/>
      <c r="CT99" s="66"/>
      <c r="CU99" s="66"/>
      <c r="CV99" s="66"/>
      <c r="CW99" s="66"/>
      <c r="CX99" s="66"/>
      <c r="CY99" s="66"/>
      <c r="CZ99" s="66"/>
      <c r="DA99" s="66"/>
      <c r="DB99" s="66"/>
      <c r="DC99" s="66"/>
      <c r="DD99" s="66"/>
      <c r="DE99" s="66"/>
      <c r="DF99" s="66"/>
      <c r="DG99" s="66"/>
      <c r="DH99" s="66"/>
      <c r="DI99" s="66"/>
      <c r="DJ99" s="66"/>
      <c r="DK99" s="66"/>
      <c r="DL99" s="66"/>
      <c r="DM99" s="66"/>
      <c r="DN99" s="66"/>
      <c r="DO99" s="66"/>
      <c r="DP99" s="66"/>
      <c r="DQ99" s="66"/>
      <c r="DR99" s="66"/>
      <c r="DS99" s="66"/>
      <c r="DT99" s="66"/>
      <c r="DU99" s="66"/>
      <c r="DV99" s="66"/>
      <c r="DW99" s="66"/>
      <c r="DX99" s="66"/>
      <c r="DY99" s="66"/>
      <c r="DZ99" s="66"/>
      <c r="EA99" s="66"/>
      <c r="EB99" s="66" t="s">
        <v>576</v>
      </c>
      <c r="EC99" s="66" t="s">
        <v>577</v>
      </c>
    </row>
    <row r="100" spans="1:13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c r="BW100" s="66"/>
      <c r="BX100" s="66"/>
      <c r="BY100" s="66"/>
      <c r="BZ100" s="66"/>
      <c r="CA100" s="66"/>
      <c r="CB100" s="66"/>
      <c r="CC100" s="66"/>
      <c r="CD100" s="66"/>
      <c r="CE100" s="66"/>
      <c r="CF100" s="66"/>
      <c r="CG100" s="66"/>
      <c r="CH100" s="66"/>
      <c r="CI100" s="66"/>
      <c r="CJ100" s="66"/>
      <c r="CK100" s="66"/>
      <c r="CL100" s="66"/>
      <c r="CM100" s="66"/>
      <c r="CN100" s="66"/>
      <c r="CO100" s="66"/>
      <c r="CP100" s="66"/>
      <c r="CQ100" s="66"/>
      <c r="CR100" s="66"/>
      <c r="CS100" s="66"/>
      <c r="CT100" s="66"/>
      <c r="CU100" s="66"/>
      <c r="CV100" s="66"/>
      <c r="CW100" s="66"/>
      <c r="CX100" s="66"/>
      <c r="CY100" s="66"/>
      <c r="CZ100" s="66"/>
      <c r="DA100" s="66"/>
      <c r="DB100" s="66"/>
      <c r="DC100" s="66"/>
      <c r="DD100" s="66"/>
      <c r="DE100" s="66"/>
      <c r="DF100" s="66"/>
      <c r="DG100" s="66"/>
      <c r="DH100" s="66"/>
      <c r="DI100" s="66"/>
      <c r="DJ100" s="66"/>
      <c r="DK100" s="66"/>
      <c r="DL100" s="66"/>
      <c r="DM100" s="66"/>
      <c r="DN100" s="66"/>
      <c r="DO100" s="66"/>
      <c r="DP100" s="66"/>
      <c r="DQ100" s="66"/>
      <c r="DR100" s="66"/>
      <c r="DS100" s="66"/>
      <c r="DT100" s="66"/>
      <c r="DU100" s="66"/>
      <c r="DV100" s="66"/>
      <c r="DW100" s="66"/>
      <c r="DX100" s="66"/>
      <c r="DY100" s="66"/>
      <c r="DZ100" s="66"/>
      <c r="EA100" s="66"/>
      <c r="EB100" s="66" t="s">
        <v>578</v>
      </c>
      <c r="EC100" s="66" t="s">
        <v>579</v>
      </c>
    </row>
    <row r="101" spans="1:13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c r="CE101" s="66"/>
      <c r="CF101" s="66"/>
      <c r="CG101" s="66"/>
      <c r="CH101" s="66"/>
      <c r="CI101" s="66"/>
      <c r="CJ101" s="66"/>
      <c r="CK101" s="66"/>
      <c r="CL101" s="66"/>
      <c r="CM101" s="66"/>
      <c r="CN101" s="66"/>
      <c r="CO101" s="66"/>
      <c r="CP101" s="66"/>
      <c r="CQ101" s="66"/>
      <c r="CR101" s="66"/>
      <c r="CS101" s="66"/>
      <c r="CT101" s="66"/>
      <c r="CU101" s="66"/>
      <c r="CV101" s="66"/>
      <c r="CW101" s="66"/>
      <c r="CX101" s="66"/>
      <c r="CY101" s="66"/>
      <c r="CZ101" s="66"/>
      <c r="DA101" s="66"/>
      <c r="DB101" s="66"/>
      <c r="DC101" s="66"/>
      <c r="DD101" s="66"/>
      <c r="DE101" s="66"/>
      <c r="DF101" s="66"/>
      <c r="DG101" s="66"/>
      <c r="DH101" s="66"/>
      <c r="DI101" s="66"/>
      <c r="DJ101" s="66"/>
      <c r="DK101" s="66"/>
      <c r="DL101" s="66"/>
      <c r="DM101" s="66"/>
      <c r="DN101" s="66"/>
      <c r="DO101" s="66"/>
      <c r="DP101" s="66"/>
      <c r="DQ101" s="66"/>
      <c r="DR101" s="66"/>
      <c r="DS101" s="66"/>
      <c r="DT101" s="66"/>
      <c r="DU101" s="66"/>
      <c r="DV101" s="66"/>
      <c r="DW101" s="66"/>
      <c r="DX101" s="66"/>
      <c r="DY101" s="66"/>
      <c r="DZ101" s="66"/>
      <c r="EA101" s="66"/>
      <c r="EB101" s="66" t="s">
        <v>580</v>
      </c>
      <c r="EC101" s="66" t="s">
        <v>581</v>
      </c>
    </row>
    <row r="102" spans="1:13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c r="DG102" s="66"/>
      <c r="DH102" s="66"/>
      <c r="DI102" s="66"/>
      <c r="DJ102" s="66"/>
      <c r="DK102" s="66"/>
      <c r="DL102" s="66"/>
      <c r="DM102" s="66"/>
      <c r="DN102" s="66"/>
      <c r="DO102" s="66"/>
      <c r="DP102" s="66"/>
      <c r="DQ102" s="66"/>
      <c r="DR102" s="66"/>
      <c r="DS102" s="66"/>
      <c r="DT102" s="66"/>
      <c r="DU102" s="66"/>
      <c r="DV102" s="66"/>
      <c r="DW102" s="66"/>
      <c r="DX102" s="66"/>
      <c r="DY102" s="66"/>
      <c r="DZ102" s="66"/>
      <c r="EA102" s="66"/>
      <c r="EB102" s="66" t="s">
        <v>582</v>
      </c>
      <c r="EC102" s="66" t="s">
        <v>583</v>
      </c>
    </row>
    <row r="103" spans="1:13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66"/>
      <c r="CE103" s="66"/>
      <c r="CF103" s="66"/>
      <c r="CG103" s="66"/>
      <c r="CH103" s="66"/>
      <c r="CI103" s="66"/>
      <c r="CJ103" s="66"/>
      <c r="CK103" s="66"/>
      <c r="CL103" s="66"/>
      <c r="CM103" s="66"/>
      <c r="CN103" s="66"/>
      <c r="CO103" s="66"/>
      <c r="CP103" s="66"/>
      <c r="CQ103" s="66"/>
      <c r="CR103" s="66"/>
      <c r="CS103" s="66"/>
      <c r="CT103" s="66"/>
      <c r="CU103" s="66"/>
      <c r="CV103" s="66"/>
      <c r="CW103" s="66"/>
      <c r="CX103" s="66"/>
      <c r="CY103" s="66"/>
      <c r="CZ103" s="66"/>
      <c r="DA103" s="66"/>
      <c r="DB103" s="66"/>
      <c r="DC103" s="66"/>
      <c r="DD103" s="66"/>
      <c r="DE103" s="66"/>
      <c r="DF103" s="66"/>
      <c r="DG103" s="66"/>
      <c r="DH103" s="66"/>
      <c r="DI103" s="66"/>
      <c r="DJ103" s="66"/>
      <c r="DK103" s="66"/>
      <c r="DL103" s="66"/>
      <c r="DM103" s="66"/>
      <c r="DN103" s="66"/>
      <c r="DO103" s="66"/>
      <c r="DP103" s="66"/>
      <c r="DQ103" s="66"/>
      <c r="DR103" s="66"/>
      <c r="DS103" s="66"/>
      <c r="DT103" s="66"/>
      <c r="DU103" s="66"/>
      <c r="DV103" s="66"/>
      <c r="DW103" s="66"/>
      <c r="DX103" s="66"/>
      <c r="DY103" s="66"/>
      <c r="DZ103" s="66"/>
      <c r="EA103" s="66"/>
      <c r="EB103" s="66" t="s">
        <v>593</v>
      </c>
      <c r="EC103" s="66" t="s">
        <v>594</v>
      </c>
    </row>
    <row r="104" spans="1:13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6"/>
      <c r="CA104" s="66"/>
      <c r="CB104" s="66"/>
      <c r="CC104" s="66"/>
      <c r="CD104" s="66"/>
      <c r="CE104" s="66"/>
      <c r="CF104" s="66"/>
      <c r="CG104" s="66"/>
      <c r="CH104" s="66"/>
      <c r="CI104" s="66"/>
      <c r="CJ104" s="66"/>
      <c r="CK104" s="66"/>
      <c r="CL104" s="66"/>
      <c r="CM104" s="66"/>
      <c r="CN104" s="66"/>
      <c r="CO104" s="66"/>
      <c r="CP104" s="66"/>
      <c r="CQ104" s="66"/>
      <c r="CR104" s="66"/>
      <c r="CS104" s="66"/>
      <c r="CT104" s="66"/>
      <c r="CU104" s="66"/>
      <c r="CV104" s="66"/>
      <c r="CW104" s="66"/>
      <c r="CX104" s="66"/>
      <c r="CY104" s="66"/>
      <c r="CZ104" s="66"/>
      <c r="DA104" s="66"/>
      <c r="DB104" s="66"/>
      <c r="DC104" s="66"/>
      <c r="DD104" s="66"/>
      <c r="DE104" s="66"/>
      <c r="DF104" s="66"/>
      <c r="DG104" s="66"/>
      <c r="DH104" s="66"/>
      <c r="DI104" s="66"/>
      <c r="DJ104" s="66"/>
      <c r="DK104" s="66"/>
      <c r="DL104" s="66"/>
      <c r="DM104" s="66"/>
      <c r="DN104" s="66"/>
      <c r="DO104" s="66"/>
      <c r="DP104" s="66"/>
      <c r="DQ104" s="66"/>
      <c r="DR104" s="66"/>
      <c r="DS104" s="66"/>
      <c r="DT104" s="66"/>
      <c r="DU104" s="66"/>
      <c r="DV104" s="66"/>
      <c r="DW104" s="66"/>
      <c r="DX104" s="66"/>
      <c r="DY104" s="66"/>
      <c r="DZ104" s="66"/>
      <c r="EA104" s="66"/>
      <c r="EB104" s="66" t="s">
        <v>595</v>
      </c>
      <c r="EC104" s="66" t="s">
        <v>596</v>
      </c>
    </row>
    <row r="105" spans="1:13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66"/>
      <c r="CX105" s="66"/>
      <c r="CY105" s="66"/>
      <c r="CZ105" s="66"/>
      <c r="DA105" s="66"/>
      <c r="DB105" s="66"/>
      <c r="DC105" s="66"/>
      <c r="DD105" s="66"/>
      <c r="DE105" s="66"/>
      <c r="DF105" s="66"/>
      <c r="DG105" s="66"/>
      <c r="DH105" s="66"/>
      <c r="DI105" s="66"/>
      <c r="DJ105" s="66"/>
      <c r="DK105" s="66"/>
      <c r="DL105" s="66"/>
      <c r="DM105" s="66"/>
      <c r="DN105" s="66"/>
      <c r="DO105" s="66"/>
      <c r="DP105" s="66"/>
      <c r="DQ105" s="66"/>
      <c r="DR105" s="66"/>
      <c r="DS105" s="66"/>
      <c r="DT105" s="66"/>
      <c r="DU105" s="66"/>
      <c r="DV105" s="66"/>
      <c r="DW105" s="66"/>
      <c r="DX105" s="66"/>
      <c r="DY105" s="66"/>
      <c r="DZ105" s="66"/>
      <c r="EA105" s="66"/>
      <c r="EB105" s="66" t="s">
        <v>597</v>
      </c>
      <c r="EC105" s="66" t="s">
        <v>598</v>
      </c>
    </row>
    <row r="106" spans="1:13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66"/>
      <c r="CE106" s="66"/>
      <c r="CF106" s="66"/>
      <c r="CG106" s="66"/>
      <c r="CH106" s="66"/>
      <c r="CI106" s="66"/>
      <c r="CJ106" s="66"/>
      <c r="CK106" s="66"/>
      <c r="CL106" s="66"/>
      <c r="CM106" s="66"/>
      <c r="CN106" s="66"/>
      <c r="CO106" s="66"/>
      <c r="CP106" s="66"/>
      <c r="CQ106" s="66"/>
      <c r="CR106" s="66"/>
      <c r="CS106" s="66"/>
      <c r="CT106" s="66"/>
      <c r="CU106" s="66"/>
      <c r="CV106" s="66"/>
      <c r="CW106" s="66"/>
      <c r="CX106" s="66"/>
      <c r="CY106" s="66"/>
      <c r="CZ106" s="66"/>
      <c r="DA106" s="66"/>
      <c r="DB106" s="66"/>
      <c r="DC106" s="66"/>
      <c r="DD106" s="66"/>
      <c r="DE106" s="66"/>
      <c r="DF106" s="66"/>
      <c r="DG106" s="66"/>
      <c r="DH106" s="66"/>
      <c r="DI106" s="66"/>
      <c r="DJ106" s="66"/>
      <c r="DK106" s="66"/>
      <c r="DL106" s="66"/>
      <c r="DM106" s="66"/>
      <c r="DN106" s="66"/>
      <c r="DO106" s="66"/>
      <c r="DP106" s="66"/>
      <c r="DQ106" s="66"/>
      <c r="DR106" s="66"/>
      <c r="DS106" s="66"/>
      <c r="DT106" s="66"/>
      <c r="DU106" s="66"/>
      <c r="DV106" s="66"/>
      <c r="DW106" s="66"/>
      <c r="DX106" s="66"/>
      <c r="DY106" s="66"/>
      <c r="DZ106" s="66"/>
      <c r="EA106" s="66"/>
      <c r="EB106" s="66" t="s">
        <v>599</v>
      </c>
      <c r="EC106" s="66" t="s">
        <v>600</v>
      </c>
    </row>
    <row r="107" spans="1:13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66"/>
      <c r="CE107" s="66"/>
      <c r="CF107" s="66"/>
      <c r="CG107" s="66"/>
      <c r="CH107" s="66"/>
      <c r="CI107" s="66"/>
      <c r="CJ107" s="66"/>
      <c r="CK107" s="66"/>
      <c r="CL107" s="66"/>
      <c r="CM107" s="66"/>
      <c r="CN107" s="66"/>
      <c r="CO107" s="66"/>
      <c r="CP107" s="66"/>
      <c r="CQ107" s="66"/>
      <c r="CR107" s="66"/>
      <c r="CS107" s="66"/>
      <c r="CT107" s="66"/>
      <c r="CU107" s="66"/>
      <c r="CV107" s="66"/>
      <c r="CW107" s="66"/>
      <c r="CX107" s="66"/>
      <c r="CY107" s="66"/>
      <c r="CZ107" s="66"/>
      <c r="DA107" s="66"/>
      <c r="DB107" s="66"/>
      <c r="DC107" s="66"/>
      <c r="DD107" s="66"/>
      <c r="DE107" s="66"/>
      <c r="DF107" s="66"/>
      <c r="DG107" s="66"/>
      <c r="DH107" s="66"/>
      <c r="DI107" s="66"/>
      <c r="DJ107" s="66"/>
      <c r="DK107" s="66"/>
      <c r="DL107" s="66"/>
      <c r="DM107" s="66"/>
      <c r="DN107" s="66"/>
      <c r="DO107" s="66"/>
      <c r="DP107" s="66"/>
      <c r="DQ107" s="66"/>
      <c r="DR107" s="66"/>
      <c r="DS107" s="66"/>
      <c r="DT107" s="66"/>
      <c r="DU107" s="66"/>
      <c r="DV107" s="66"/>
      <c r="DW107" s="66"/>
      <c r="DX107" s="66"/>
      <c r="DY107" s="66"/>
      <c r="DZ107" s="66"/>
      <c r="EA107" s="66"/>
      <c r="EB107" s="66" t="s">
        <v>622</v>
      </c>
      <c r="EC107" s="66" t="s">
        <v>623</v>
      </c>
    </row>
    <row r="108" spans="1:13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66"/>
      <c r="CE108" s="66"/>
      <c r="CF108" s="66"/>
      <c r="CG108" s="66"/>
      <c r="CH108" s="66"/>
      <c r="CI108" s="66"/>
      <c r="CJ108" s="66"/>
      <c r="CK108" s="66"/>
      <c r="CL108" s="66"/>
      <c r="CM108" s="66"/>
      <c r="CN108" s="66"/>
      <c r="CO108" s="66"/>
      <c r="CP108" s="66"/>
      <c r="CQ108" s="66"/>
      <c r="CR108" s="66"/>
      <c r="CS108" s="66"/>
      <c r="CT108" s="66"/>
      <c r="CU108" s="66"/>
      <c r="CV108" s="66"/>
      <c r="CW108" s="66"/>
      <c r="CX108" s="66"/>
      <c r="CY108" s="66"/>
      <c r="CZ108" s="66"/>
      <c r="DA108" s="66"/>
      <c r="DB108" s="66"/>
      <c r="DC108" s="66"/>
      <c r="DD108" s="66"/>
      <c r="DE108" s="66"/>
      <c r="DF108" s="66"/>
      <c r="DG108" s="66"/>
      <c r="DH108" s="66"/>
      <c r="DI108" s="66"/>
      <c r="DJ108" s="66"/>
      <c r="DK108" s="66"/>
      <c r="DL108" s="66"/>
      <c r="DM108" s="66"/>
      <c r="DN108" s="66"/>
      <c r="DO108" s="66"/>
      <c r="DP108" s="66"/>
      <c r="DQ108" s="66"/>
      <c r="DR108" s="66"/>
      <c r="DS108" s="66"/>
      <c r="DT108" s="66"/>
      <c r="DU108" s="66"/>
      <c r="DV108" s="66"/>
      <c r="DW108" s="66"/>
      <c r="DX108" s="66"/>
      <c r="DY108" s="66"/>
      <c r="DZ108" s="66"/>
      <c r="EA108" s="66"/>
      <c r="EB108" s="66" t="s">
        <v>624</v>
      </c>
      <c r="EC108" s="66" t="s">
        <v>625</v>
      </c>
    </row>
    <row r="109" spans="1:13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6"/>
      <c r="CA109" s="66"/>
      <c r="CB109" s="66"/>
      <c r="CC109" s="66"/>
      <c r="CD109" s="66"/>
      <c r="CE109" s="66"/>
      <c r="CF109" s="66"/>
      <c r="CG109" s="66"/>
      <c r="CH109" s="66"/>
      <c r="CI109" s="66"/>
      <c r="CJ109" s="66"/>
      <c r="CK109" s="66"/>
      <c r="CL109" s="66"/>
      <c r="CM109" s="66"/>
      <c r="CN109" s="66"/>
      <c r="CO109" s="66"/>
      <c r="CP109" s="66"/>
      <c r="CQ109" s="66"/>
      <c r="CR109" s="66"/>
      <c r="CS109" s="66"/>
      <c r="CT109" s="66"/>
      <c r="CU109" s="66"/>
      <c r="CV109" s="66"/>
      <c r="CW109" s="66"/>
      <c r="CX109" s="66"/>
      <c r="CY109" s="66"/>
      <c r="CZ109" s="66"/>
      <c r="DA109" s="66"/>
      <c r="DB109" s="66"/>
      <c r="DC109" s="66"/>
      <c r="DD109" s="66"/>
      <c r="DE109" s="66"/>
      <c r="DF109" s="66"/>
      <c r="DG109" s="66"/>
      <c r="DH109" s="66"/>
      <c r="DI109" s="66"/>
      <c r="DJ109" s="66"/>
      <c r="DK109" s="66"/>
      <c r="DL109" s="66"/>
      <c r="DM109" s="66"/>
      <c r="DN109" s="66"/>
      <c r="DO109" s="66"/>
      <c r="DP109" s="66"/>
      <c r="DQ109" s="66"/>
      <c r="DR109" s="66"/>
      <c r="DS109" s="66"/>
      <c r="DT109" s="66"/>
      <c r="DU109" s="66"/>
      <c r="DV109" s="66"/>
      <c r="DW109" s="66"/>
      <c r="DX109" s="66"/>
      <c r="DY109" s="66"/>
      <c r="DZ109" s="66"/>
      <c r="EA109" s="66"/>
      <c r="EB109" s="66" t="s">
        <v>626</v>
      </c>
      <c r="EC109" s="66" t="s">
        <v>627</v>
      </c>
    </row>
    <row r="110" spans="1:13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6"/>
      <c r="BV110" s="66"/>
      <c r="BW110" s="66"/>
      <c r="BX110" s="66"/>
      <c r="BY110" s="66"/>
      <c r="BZ110" s="66"/>
      <c r="CA110" s="66"/>
      <c r="CB110" s="66"/>
      <c r="CC110" s="66"/>
      <c r="CD110" s="66"/>
      <c r="CE110" s="66"/>
      <c r="CF110" s="66"/>
      <c r="CG110" s="66"/>
      <c r="CH110" s="66"/>
      <c r="CI110" s="66"/>
      <c r="CJ110" s="66"/>
      <c r="CK110" s="66"/>
      <c r="CL110" s="66"/>
      <c r="CM110" s="66"/>
      <c r="CN110" s="66"/>
      <c r="CO110" s="66"/>
      <c r="CP110" s="66"/>
      <c r="CQ110" s="66"/>
      <c r="CR110" s="66"/>
      <c r="CS110" s="66"/>
      <c r="CT110" s="66"/>
      <c r="CU110" s="66"/>
      <c r="CV110" s="66"/>
      <c r="CW110" s="66"/>
      <c r="CX110" s="66"/>
      <c r="CY110" s="66"/>
      <c r="CZ110" s="66"/>
      <c r="DA110" s="66"/>
      <c r="DB110" s="66"/>
      <c r="DC110" s="66"/>
      <c r="DD110" s="66"/>
      <c r="DE110" s="66"/>
      <c r="DF110" s="66"/>
      <c r="DG110" s="66"/>
      <c r="DH110" s="66"/>
      <c r="DI110" s="66"/>
      <c r="DJ110" s="66"/>
      <c r="DK110" s="66"/>
      <c r="DL110" s="66"/>
      <c r="DM110" s="66"/>
      <c r="DN110" s="66"/>
      <c r="DO110" s="66"/>
      <c r="DP110" s="66"/>
      <c r="DQ110" s="66"/>
      <c r="DR110" s="66"/>
      <c r="DS110" s="66"/>
      <c r="DT110" s="66"/>
      <c r="DU110" s="66"/>
      <c r="DV110" s="66"/>
      <c r="DW110" s="66"/>
      <c r="DX110" s="66"/>
      <c r="DY110" s="66"/>
      <c r="DZ110" s="66"/>
      <c r="EA110" s="66"/>
      <c r="EB110" s="66" t="s">
        <v>628</v>
      </c>
      <c r="EC110" s="66" t="s">
        <v>629</v>
      </c>
    </row>
    <row r="111" spans="1:13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6"/>
      <c r="BV111" s="66"/>
      <c r="BW111" s="66"/>
      <c r="BX111" s="66"/>
      <c r="BY111" s="66"/>
      <c r="BZ111" s="66"/>
      <c r="CA111" s="66"/>
      <c r="CB111" s="66"/>
      <c r="CC111" s="66"/>
      <c r="CD111" s="66"/>
      <c r="CE111" s="66"/>
      <c r="CF111" s="66"/>
      <c r="CG111" s="66"/>
      <c r="CH111" s="66"/>
      <c r="CI111" s="66"/>
      <c r="CJ111" s="66"/>
      <c r="CK111" s="66"/>
      <c r="CL111" s="66"/>
      <c r="CM111" s="66"/>
      <c r="CN111" s="66"/>
      <c r="CO111" s="66"/>
      <c r="CP111" s="66"/>
      <c r="CQ111" s="66"/>
      <c r="CR111" s="66"/>
      <c r="CS111" s="66"/>
      <c r="CT111" s="66"/>
      <c r="CU111" s="66"/>
      <c r="CV111" s="66"/>
      <c r="CW111" s="66"/>
      <c r="CX111" s="66"/>
      <c r="CY111" s="66"/>
      <c r="CZ111" s="66"/>
      <c r="DA111" s="66"/>
      <c r="DB111" s="66"/>
      <c r="DC111" s="66"/>
      <c r="DD111" s="66"/>
      <c r="DE111" s="66"/>
      <c r="DF111" s="66"/>
      <c r="DG111" s="66"/>
      <c r="DH111" s="66"/>
      <c r="DI111" s="66"/>
      <c r="DJ111" s="66"/>
      <c r="DK111" s="66"/>
      <c r="DL111" s="66"/>
      <c r="DM111" s="66"/>
      <c r="DN111" s="66"/>
      <c r="DO111" s="66"/>
      <c r="DP111" s="66"/>
      <c r="DQ111" s="66"/>
      <c r="DR111" s="66"/>
      <c r="DS111" s="66"/>
      <c r="DT111" s="66"/>
      <c r="DU111" s="66"/>
      <c r="DV111" s="66"/>
      <c r="DW111" s="66"/>
      <c r="DX111" s="66"/>
      <c r="DY111" s="66"/>
      <c r="DZ111" s="66"/>
      <c r="EA111" s="66"/>
      <c r="EB111" s="66" t="s">
        <v>630</v>
      </c>
      <c r="EC111" s="66" t="s">
        <v>631</v>
      </c>
    </row>
    <row r="112" spans="1:13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c r="BW112" s="66"/>
      <c r="BX112" s="66"/>
      <c r="BY112" s="66"/>
      <c r="BZ112" s="66"/>
      <c r="CA112" s="66"/>
      <c r="CB112" s="66"/>
      <c r="CC112" s="66"/>
      <c r="CD112" s="66"/>
      <c r="CE112" s="66"/>
      <c r="CF112" s="66"/>
      <c r="CG112" s="66"/>
      <c r="CH112" s="66"/>
      <c r="CI112" s="66"/>
      <c r="CJ112" s="66"/>
      <c r="CK112" s="66"/>
      <c r="CL112" s="66"/>
      <c r="CM112" s="66"/>
      <c r="CN112" s="66"/>
      <c r="CO112" s="66"/>
      <c r="CP112" s="66"/>
      <c r="CQ112" s="66"/>
      <c r="CR112" s="66"/>
      <c r="CS112" s="66"/>
      <c r="CT112" s="66"/>
      <c r="CU112" s="66"/>
      <c r="CV112" s="66"/>
      <c r="CW112" s="66"/>
      <c r="CX112" s="66"/>
      <c r="CY112" s="66"/>
      <c r="CZ112" s="66"/>
      <c r="DA112" s="66"/>
      <c r="DB112" s="66"/>
      <c r="DC112" s="66"/>
      <c r="DD112" s="66"/>
      <c r="DE112" s="66"/>
      <c r="DF112" s="66"/>
      <c r="DG112" s="66"/>
      <c r="DH112" s="66"/>
      <c r="DI112" s="66"/>
      <c r="DJ112" s="66"/>
      <c r="DK112" s="66"/>
      <c r="DL112" s="66"/>
      <c r="DM112" s="66"/>
      <c r="DN112" s="66"/>
      <c r="DO112" s="66"/>
      <c r="DP112" s="66"/>
      <c r="DQ112" s="66"/>
      <c r="DR112" s="66"/>
      <c r="DS112" s="66"/>
      <c r="DT112" s="66"/>
      <c r="DU112" s="66"/>
      <c r="DV112" s="66"/>
      <c r="DW112" s="66"/>
      <c r="DX112" s="66"/>
      <c r="DY112" s="66"/>
      <c r="DZ112" s="66"/>
      <c r="EA112" s="66"/>
      <c r="EB112" s="66" t="s">
        <v>664</v>
      </c>
      <c r="EC112" s="66" t="s">
        <v>665</v>
      </c>
    </row>
    <row r="113" spans="1:13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c r="BY113" s="66"/>
      <c r="BZ113" s="66"/>
      <c r="CA113" s="66"/>
      <c r="CB113" s="66"/>
      <c r="CC113" s="66"/>
      <c r="CD113" s="66"/>
      <c r="CE113" s="66"/>
      <c r="CF113" s="66"/>
      <c r="CG113" s="66"/>
      <c r="CH113" s="66"/>
      <c r="CI113" s="66"/>
      <c r="CJ113" s="66"/>
      <c r="CK113" s="66"/>
      <c r="CL113" s="66"/>
      <c r="CM113" s="66"/>
      <c r="CN113" s="66"/>
      <c r="CO113" s="66"/>
      <c r="CP113" s="66"/>
      <c r="CQ113" s="66"/>
      <c r="CR113" s="66"/>
      <c r="CS113" s="66"/>
      <c r="CT113" s="66"/>
      <c r="CU113" s="66"/>
      <c r="CV113" s="66"/>
      <c r="CW113" s="66"/>
      <c r="CX113" s="66"/>
      <c r="CY113" s="66"/>
      <c r="CZ113" s="66"/>
      <c r="DA113" s="66"/>
      <c r="DB113" s="66"/>
      <c r="DC113" s="66"/>
      <c r="DD113" s="66"/>
      <c r="DE113" s="66"/>
      <c r="DF113" s="66"/>
      <c r="DG113" s="66"/>
      <c r="DH113" s="66"/>
      <c r="DI113" s="66"/>
      <c r="DJ113" s="66"/>
      <c r="DK113" s="66"/>
      <c r="DL113" s="66"/>
      <c r="DM113" s="66"/>
      <c r="DN113" s="66"/>
      <c r="DO113" s="66"/>
      <c r="DP113" s="66"/>
      <c r="DQ113" s="66"/>
      <c r="DR113" s="66"/>
      <c r="DS113" s="66"/>
      <c r="DT113" s="66"/>
      <c r="DU113" s="66"/>
      <c r="DV113" s="66"/>
      <c r="DW113" s="66"/>
      <c r="DX113" s="66"/>
      <c r="DY113" s="66"/>
      <c r="DZ113" s="66"/>
      <c r="EA113" s="66"/>
      <c r="EB113" s="66" t="s">
        <v>666</v>
      </c>
      <c r="EC113" s="66" t="s">
        <v>667</v>
      </c>
    </row>
    <row r="114" spans="1:13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6"/>
      <c r="CA114" s="66"/>
      <c r="CB114" s="66"/>
      <c r="CC114" s="66"/>
      <c r="CD114" s="66"/>
      <c r="CE114" s="66"/>
      <c r="CF114" s="66"/>
      <c r="CG114" s="66"/>
      <c r="CH114" s="66"/>
      <c r="CI114" s="66"/>
      <c r="CJ114" s="66"/>
      <c r="CK114" s="66"/>
      <c r="CL114" s="66"/>
      <c r="CM114" s="66"/>
      <c r="CN114" s="66"/>
      <c r="CO114" s="66"/>
      <c r="CP114" s="66"/>
      <c r="CQ114" s="66"/>
      <c r="CR114" s="66"/>
      <c r="CS114" s="66"/>
      <c r="CT114" s="66"/>
      <c r="CU114" s="66"/>
      <c r="CV114" s="66"/>
      <c r="CW114" s="66"/>
      <c r="CX114" s="66"/>
      <c r="CY114" s="66"/>
      <c r="CZ114" s="66"/>
      <c r="DA114" s="66"/>
      <c r="DB114" s="66"/>
      <c r="DC114" s="66"/>
      <c r="DD114" s="66"/>
      <c r="DE114" s="66"/>
      <c r="DF114" s="66"/>
      <c r="DG114" s="66"/>
      <c r="DH114" s="66"/>
      <c r="DI114" s="66"/>
      <c r="DJ114" s="66"/>
      <c r="DK114" s="66"/>
      <c r="DL114" s="66"/>
      <c r="DM114" s="66"/>
      <c r="DN114" s="66"/>
      <c r="DO114" s="66"/>
      <c r="DP114" s="66"/>
      <c r="DQ114" s="66"/>
      <c r="DR114" s="66"/>
      <c r="DS114" s="66"/>
      <c r="DT114" s="66"/>
      <c r="DU114" s="66"/>
      <c r="DV114" s="66"/>
      <c r="DW114" s="66"/>
      <c r="DX114" s="66"/>
      <c r="DY114" s="66"/>
      <c r="DZ114" s="66"/>
      <c r="EA114" s="66"/>
      <c r="EB114" s="66" t="s">
        <v>669</v>
      </c>
      <c r="EC114" s="66" t="s">
        <v>668</v>
      </c>
    </row>
    <row r="115" spans="1:13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c r="BY115" s="66"/>
      <c r="BZ115" s="66"/>
      <c r="CA115" s="66"/>
      <c r="CB115" s="66"/>
      <c r="CC115" s="66"/>
      <c r="CD115" s="66"/>
      <c r="CE115" s="66"/>
      <c r="CF115" s="66"/>
      <c r="CG115" s="66"/>
      <c r="CH115" s="66"/>
      <c r="CI115" s="66"/>
      <c r="CJ115" s="66"/>
      <c r="CK115" s="66"/>
      <c r="CL115" s="66"/>
      <c r="CM115" s="66"/>
      <c r="CN115" s="66"/>
      <c r="CO115" s="66"/>
      <c r="CP115" s="66"/>
      <c r="CQ115" s="66"/>
      <c r="CR115" s="66"/>
      <c r="CS115" s="66"/>
      <c r="CT115" s="66"/>
      <c r="CU115" s="66"/>
      <c r="CV115" s="66"/>
      <c r="CW115" s="66"/>
      <c r="CX115" s="66"/>
      <c r="CY115" s="66"/>
      <c r="CZ115" s="66"/>
      <c r="DA115" s="66"/>
      <c r="DB115" s="66"/>
      <c r="DC115" s="66"/>
      <c r="DD115" s="66"/>
      <c r="DE115" s="66"/>
      <c r="DF115" s="66"/>
      <c r="DG115" s="66"/>
      <c r="DH115" s="66"/>
      <c r="DI115" s="66"/>
      <c r="DJ115" s="66"/>
      <c r="DK115" s="66"/>
      <c r="DL115" s="66"/>
      <c r="DM115" s="66"/>
      <c r="DN115" s="66"/>
      <c r="DO115" s="66"/>
      <c r="DP115" s="66"/>
      <c r="DQ115" s="66"/>
      <c r="DR115" s="66"/>
      <c r="DS115" s="66"/>
      <c r="DT115" s="66"/>
      <c r="DU115" s="66"/>
      <c r="DV115" s="66"/>
      <c r="DW115" s="66"/>
      <c r="DX115" s="66"/>
      <c r="DY115" s="66"/>
      <c r="DZ115" s="66"/>
      <c r="EA115" s="66"/>
      <c r="EB115" s="66" t="s">
        <v>671</v>
      </c>
      <c r="EC115" s="66" t="s">
        <v>670</v>
      </c>
    </row>
    <row r="116" spans="1:13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c r="BW116" s="66"/>
      <c r="BX116" s="66"/>
      <c r="BY116" s="66"/>
      <c r="BZ116" s="66"/>
      <c r="CA116" s="66"/>
      <c r="CB116" s="66"/>
      <c r="CC116" s="66"/>
      <c r="CD116" s="66"/>
      <c r="CE116" s="66"/>
      <c r="CF116" s="66"/>
      <c r="CG116" s="66"/>
      <c r="CH116" s="66"/>
      <c r="CI116" s="66"/>
      <c r="CJ116" s="66"/>
      <c r="CK116" s="66"/>
      <c r="CL116" s="66"/>
      <c r="CM116" s="66"/>
      <c r="CN116" s="66"/>
      <c r="CO116" s="66"/>
      <c r="CP116" s="66"/>
      <c r="CQ116" s="66"/>
      <c r="CR116" s="66"/>
      <c r="CS116" s="66"/>
      <c r="CT116" s="66"/>
      <c r="CU116" s="66"/>
      <c r="CV116" s="66"/>
      <c r="CW116" s="66"/>
      <c r="CX116" s="66"/>
      <c r="CY116" s="66"/>
      <c r="CZ116" s="66"/>
      <c r="DA116" s="66"/>
      <c r="DB116" s="66"/>
      <c r="DC116" s="66"/>
      <c r="DD116" s="66"/>
      <c r="DE116" s="66"/>
      <c r="DF116" s="66"/>
      <c r="DG116" s="66"/>
      <c r="DH116" s="66"/>
      <c r="DI116" s="66"/>
      <c r="DJ116" s="66"/>
      <c r="DK116" s="66"/>
      <c r="DL116" s="66"/>
      <c r="DM116" s="66"/>
      <c r="DN116" s="66"/>
      <c r="DO116" s="66"/>
      <c r="DP116" s="66"/>
      <c r="DQ116" s="66"/>
      <c r="DR116" s="66"/>
      <c r="DS116" s="66"/>
      <c r="DT116" s="66"/>
      <c r="DU116" s="66"/>
      <c r="DV116" s="66"/>
      <c r="DW116" s="66"/>
      <c r="DX116" s="66"/>
      <c r="DY116" s="66"/>
      <c r="DZ116" s="66"/>
      <c r="EA116" s="66"/>
      <c r="EB116" s="66" t="s">
        <v>672</v>
      </c>
      <c r="EC116" s="66" t="s">
        <v>673</v>
      </c>
    </row>
    <row r="117" spans="1:13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66"/>
      <c r="BX117" s="66"/>
      <c r="BY117" s="66"/>
      <c r="BZ117" s="66"/>
      <c r="CA117" s="66"/>
      <c r="CB117" s="66"/>
      <c r="CC117" s="66"/>
      <c r="CD117" s="66"/>
      <c r="CE117" s="66"/>
      <c r="CF117" s="66"/>
      <c r="CG117" s="66"/>
      <c r="CH117" s="66"/>
      <c r="CI117" s="66"/>
      <c r="CJ117" s="66"/>
      <c r="CK117" s="66"/>
      <c r="CL117" s="66"/>
      <c r="CM117" s="66"/>
      <c r="CN117" s="66"/>
      <c r="CO117" s="66"/>
      <c r="CP117" s="66"/>
      <c r="CQ117" s="66"/>
      <c r="CR117" s="66"/>
      <c r="CS117" s="66"/>
      <c r="CT117" s="66"/>
      <c r="CU117" s="66"/>
      <c r="CV117" s="66"/>
      <c r="CW117" s="66"/>
      <c r="CX117" s="66"/>
      <c r="CY117" s="66"/>
      <c r="CZ117" s="66"/>
      <c r="DA117" s="66"/>
      <c r="DB117" s="66"/>
      <c r="DC117" s="66"/>
      <c r="DD117" s="66"/>
      <c r="DE117" s="66"/>
      <c r="DF117" s="66"/>
      <c r="DG117" s="66"/>
      <c r="DH117" s="66"/>
      <c r="DI117" s="66"/>
      <c r="DJ117" s="66"/>
      <c r="DK117" s="66"/>
      <c r="DL117" s="66"/>
      <c r="DM117" s="66"/>
      <c r="DN117" s="66"/>
      <c r="DO117" s="66"/>
      <c r="DP117" s="66"/>
      <c r="DQ117" s="66"/>
      <c r="DR117" s="66"/>
      <c r="DS117" s="66"/>
      <c r="DT117" s="66"/>
      <c r="DU117" s="66"/>
      <c r="DV117" s="66"/>
      <c r="DW117" s="66"/>
      <c r="DX117" s="66"/>
      <c r="DY117" s="66"/>
      <c r="DZ117" s="66"/>
      <c r="EA117" s="66"/>
      <c r="EB117" s="66" t="s">
        <v>675</v>
      </c>
      <c r="EC117" s="66" t="s">
        <v>674</v>
      </c>
    </row>
    <row r="118" spans="1:13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6"/>
      <c r="BY118" s="66"/>
      <c r="BZ118" s="66"/>
      <c r="CA118" s="66"/>
      <c r="CB118" s="66"/>
      <c r="CC118" s="66"/>
      <c r="CD118" s="66"/>
      <c r="CE118" s="66"/>
      <c r="CF118" s="66"/>
      <c r="CG118" s="66"/>
      <c r="CH118" s="66"/>
      <c r="CI118" s="66"/>
      <c r="CJ118" s="66"/>
      <c r="CK118" s="66"/>
      <c r="CL118" s="66"/>
      <c r="CM118" s="66"/>
      <c r="CN118" s="66"/>
      <c r="CO118" s="66"/>
      <c r="CP118" s="66"/>
      <c r="CQ118" s="66"/>
      <c r="CR118" s="66"/>
      <c r="CS118" s="66"/>
      <c r="CT118" s="66"/>
      <c r="CU118" s="66"/>
      <c r="CV118" s="66"/>
      <c r="CW118" s="66"/>
      <c r="CX118" s="66"/>
      <c r="CY118" s="66"/>
      <c r="CZ118" s="66"/>
      <c r="DA118" s="66"/>
      <c r="DB118" s="66"/>
      <c r="DC118" s="66"/>
      <c r="DD118" s="66"/>
      <c r="DE118" s="66"/>
      <c r="DF118" s="66"/>
      <c r="DG118" s="66"/>
      <c r="DH118" s="66"/>
      <c r="DI118" s="66"/>
      <c r="DJ118" s="66"/>
      <c r="DK118" s="66"/>
      <c r="DL118" s="66"/>
      <c r="DM118" s="66"/>
      <c r="DN118" s="66"/>
      <c r="DO118" s="66"/>
      <c r="DP118" s="66"/>
      <c r="DQ118" s="66"/>
      <c r="DR118" s="66"/>
      <c r="DS118" s="66"/>
      <c r="DT118" s="66"/>
      <c r="DU118" s="66"/>
      <c r="DV118" s="66"/>
      <c r="DW118" s="66"/>
      <c r="DX118" s="66"/>
      <c r="DY118" s="66"/>
      <c r="DZ118" s="66"/>
      <c r="EA118" s="66"/>
      <c r="EB118" s="66" t="s">
        <v>677</v>
      </c>
      <c r="EC118" s="66" t="s">
        <v>676</v>
      </c>
    </row>
    <row r="119" spans="1:13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c r="BY119" s="66"/>
      <c r="BZ119" s="66"/>
      <c r="CA119" s="66"/>
      <c r="CB119" s="66"/>
      <c r="CC119" s="66"/>
      <c r="CD119" s="66"/>
      <c r="CE119" s="66"/>
      <c r="CF119" s="66"/>
      <c r="CG119" s="66"/>
      <c r="CH119" s="66"/>
      <c r="CI119" s="66"/>
      <c r="CJ119" s="66"/>
      <c r="CK119" s="66"/>
      <c r="CL119" s="66"/>
      <c r="CM119" s="66"/>
      <c r="CN119" s="66"/>
      <c r="CO119" s="66"/>
      <c r="CP119" s="66"/>
      <c r="CQ119" s="66"/>
      <c r="CR119" s="66"/>
      <c r="CS119" s="66"/>
      <c r="CT119" s="66"/>
      <c r="CU119" s="66"/>
      <c r="CV119" s="66"/>
      <c r="CW119" s="66"/>
      <c r="CX119" s="66"/>
      <c r="CY119" s="66"/>
      <c r="CZ119" s="66"/>
      <c r="DA119" s="66"/>
      <c r="DB119" s="66"/>
      <c r="DC119" s="66"/>
      <c r="DD119" s="66"/>
      <c r="DE119" s="66"/>
      <c r="DF119" s="66"/>
      <c r="DG119" s="66"/>
      <c r="DH119" s="66"/>
      <c r="DI119" s="66"/>
      <c r="DJ119" s="66"/>
      <c r="DK119" s="66"/>
      <c r="DL119" s="66"/>
      <c r="DM119" s="66"/>
      <c r="DN119" s="66"/>
      <c r="DO119" s="66"/>
      <c r="DP119" s="66"/>
      <c r="DQ119" s="66"/>
      <c r="DR119" s="66"/>
      <c r="DS119" s="66"/>
      <c r="DT119" s="66"/>
      <c r="DU119" s="66"/>
      <c r="DV119" s="66"/>
      <c r="DW119" s="66"/>
      <c r="DX119" s="66"/>
      <c r="DY119" s="66"/>
      <c r="DZ119" s="66"/>
      <c r="EA119" s="66"/>
      <c r="EB119" s="66" t="s">
        <v>679</v>
      </c>
      <c r="EC119" s="66" t="s">
        <v>678</v>
      </c>
    </row>
    <row r="120" spans="1:13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c r="BY120" s="66"/>
      <c r="BZ120" s="66"/>
      <c r="CA120" s="66"/>
      <c r="CB120" s="66"/>
      <c r="CC120" s="66"/>
      <c r="CD120" s="66"/>
      <c r="CE120" s="66"/>
      <c r="CF120" s="66"/>
      <c r="CG120" s="66"/>
      <c r="CH120" s="66"/>
      <c r="CI120" s="66"/>
      <c r="CJ120" s="66"/>
      <c r="CK120" s="66"/>
      <c r="CL120" s="66"/>
      <c r="CM120" s="66"/>
      <c r="CN120" s="66"/>
      <c r="CO120" s="66"/>
      <c r="CP120" s="66"/>
      <c r="CQ120" s="66"/>
      <c r="CR120" s="66"/>
      <c r="CS120" s="66"/>
      <c r="CT120" s="66"/>
      <c r="CU120" s="66"/>
      <c r="CV120" s="66"/>
      <c r="CW120" s="66"/>
      <c r="CX120" s="66"/>
      <c r="CY120" s="66"/>
      <c r="CZ120" s="66"/>
      <c r="DA120" s="66"/>
      <c r="DB120" s="66"/>
      <c r="DC120" s="66"/>
      <c r="DD120" s="66"/>
      <c r="DE120" s="66"/>
      <c r="DF120" s="66"/>
      <c r="DG120" s="66"/>
      <c r="DH120" s="66"/>
      <c r="DI120" s="66"/>
      <c r="DJ120" s="66"/>
      <c r="DK120" s="66"/>
      <c r="DL120" s="66"/>
      <c r="DM120" s="66"/>
      <c r="DN120" s="66"/>
      <c r="DO120" s="66"/>
      <c r="DP120" s="66"/>
      <c r="DQ120" s="66"/>
      <c r="DR120" s="66"/>
      <c r="DS120" s="66"/>
      <c r="DT120" s="66"/>
      <c r="DU120" s="66"/>
      <c r="DV120" s="66"/>
      <c r="DW120" s="66"/>
      <c r="DX120" s="66"/>
      <c r="DY120" s="66"/>
      <c r="DZ120" s="66"/>
      <c r="EA120" s="66"/>
      <c r="EB120" s="66" t="s">
        <v>681</v>
      </c>
      <c r="EC120" s="66" t="s">
        <v>680</v>
      </c>
    </row>
    <row r="121" spans="1:13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c r="BY121" s="66"/>
      <c r="BZ121" s="66"/>
      <c r="CA121" s="66"/>
      <c r="CB121" s="66"/>
      <c r="CC121" s="66"/>
      <c r="CD121" s="66"/>
      <c r="CE121" s="66"/>
      <c r="CF121" s="66"/>
      <c r="CG121" s="66"/>
      <c r="CH121" s="66"/>
      <c r="CI121" s="66"/>
      <c r="CJ121" s="66"/>
      <c r="CK121" s="66"/>
      <c r="CL121" s="66"/>
      <c r="CM121" s="66"/>
      <c r="CN121" s="66"/>
      <c r="CO121" s="66"/>
      <c r="CP121" s="66"/>
      <c r="CQ121" s="66"/>
      <c r="CR121" s="66"/>
      <c r="CS121" s="66"/>
      <c r="CT121" s="66"/>
      <c r="CU121" s="66"/>
      <c r="CV121" s="66"/>
      <c r="CW121" s="66"/>
      <c r="CX121" s="66"/>
      <c r="CY121" s="66"/>
      <c r="CZ121" s="66"/>
      <c r="DA121" s="66"/>
      <c r="DB121" s="66"/>
      <c r="DC121" s="66"/>
      <c r="DD121" s="66"/>
      <c r="DE121" s="66"/>
      <c r="DF121" s="66"/>
      <c r="DG121" s="66"/>
      <c r="DH121" s="66"/>
      <c r="DI121" s="66"/>
      <c r="DJ121" s="66"/>
      <c r="DK121" s="66"/>
      <c r="DL121" s="66"/>
      <c r="DM121" s="66"/>
      <c r="DN121" s="66"/>
      <c r="DO121" s="66"/>
      <c r="DP121" s="66"/>
      <c r="DQ121" s="66"/>
      <c r="DR121" s="66"/>
      <c r="DS121" s="66"/>
      <c r="DT121" s="66"/>
      <c r="DU121" s="66"/>
      <c r="DV121" s="66"/>
      <c r="DW121" s="66"/>
      <c r="DX121" s="66"/>
      <c r="DY121" s="66"/>
      <c r="DZ121" s="66"/>
      <c r="EA121" s="66"/>
      <c r="EB121" s="66" t="s">
        <v>683</v>
      </c>
      <c r="EC121" s="66" t="s">
        <v>682</v>
      </c>
    </row>
    <row r="122" spans="1:133"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c r="BW122" s="66"/>
      <c r="BX122" s="66"/>
      <c r="BY122" s="66"/>
      <c r="BZ122" s="66"/>
      <c r="CA122" s="66"/>
      <c r="CB122" s="66"/>
      <c r="CC122" s="66"/>
      <c r="CD122" s="66"/>
      <c r="CE122" s="66"/>
      <c r="CF122" s="66"/>
      <c r="CG122" s="66"/>
      <c r="CH122" s="66"/>
      <c r="CI122" s="66"/>
      <c r="CJ122" s="66"/>
      <c r="CK122" s="66"/>
      <c r="CL122" s="66"/>
      <c r="CM122" s="66"/>
      <c r="CN122" s="66"/>
      <c r="CO122" s="66"/>
      <c r="CP122" s="66"/>
      <c r="CQ122" s="66"/>
      <c r="CR122" s="66"/>
      <c r="CS122" s="66"/>
      <c r="CT122" s="66"/>
      <c r="CU122" s="66"/>
      <c r="CV122" s="66"/>
      <c r="CW122" s="66"/>
      <c r="CX122" s="66"/>
      <c r="CY122" s="66"/>
      <c r="CZ122" s="66"/>
      <c r="DA122" s="66"/>
      <c r="DB122" s="66"/>
      <c r="DC122" s="66"/>
      <c r="DD122" s="66"/>
      <c r="DE122" s="66"/>
      <c r="DF122" s="66"/>
      <c r="DG122" s="66"/>
      <c r="DH122" s="66"/>
      <c r="DI122" s="66"/>
      <c r="DJ122" s="66"/>
      <c r="DK122" s="66"/>
      <c r="DL122" s="66"/>
      <c r="DM122" s="66"/>
      <c r="DN122" s="66"/>
      <c r="DO122" s="66"/>
      <c r="DP122" s="66"/>
      <c r="DQ122" s="66"/>
      <c r="DR122" s="66"/>
      <c r="DS122" s="66"/>
      <c r="DT122" s="66"/>
      <c r="DU122" s="66"/>
      <c r="DV122" s="66"/>
      <c r="DW122" s="66"/>
      <c r="DX122" s="66"/>
      <c r="DY122" s="66"/>
      <c r="DZ122" s="66"/>
      <c r="EA122" s="66"/>
      <c r="EB122" s="66" t="s">
        <v>685</v>
      </c>
      <c r="EC122" s="66" t="s">
        <v>684</v>
      </c>
    </row>
    <row r="123" spans="1:133"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c r="BW123" s="66"/>
      <c r="BX123" s="66"/>
      <c r="BY123" s="66"/>
      <c r="BZ123" s="66"/>
      <c r="CA123" s="66"/>
      <c r="CB123" s="66"/>
      <c r="CC123" s="66"/>
      <c r="CD123" s="66"/>
      <c r="CE123" s="66"/>
      <c r="CF123" s="66"/>
      <c r="CG123" s="66"/>
      <c r="CH123" s="66"/>
      <c r="CI123" s="66"/>
      <c r="CJ123" s="66"/>
      <c r="CK123" s="66"/>
      <c r="CL123" s="66"/>
      <c r="CM123" s="66"/>
      <c r="CN123" s="66"/>
      <c r="CO123" s="66"/>
      <c r="CP123" s="66"/>
      <c r="CQ123" s="66"/>
      <c r="CR123" s="66"/>
      <c r="CS123" s="66"/>
      <c r="CT123" s="66"/>
      <c r="CU123" s="66"/>
      <c r="CV123" s="66"/>
      <c r="CW123" s="66"/>
      <c r="CX123" s="66"/>
      <c r="CY123" s="66"/>
      <c r="CZ123" s="66"/>
      <c r="DA123" s="66"/>
      <c r="DB123" s="66"/>
      <c r="DC123" s="66"/>
      <c r="DD123" s="66"/>
      <c r="DE123" s="66"/>
      <c r="DF123" s="66"/>
      <c r="DG123" s="66"/>
      <c r="DH123" s="66"/>
      <c r="DI123" s="66"/>
      <c r="DJ123" s="66"/>
      <c r="DK123" s="66"/>
      <c r="DL123" s="66"/>
      <c r="DM123" s="66"/>
      <c r="DN123" s="66"/>
      <c r="DO123" s="66"/>
      <c r="DP123" s="66"/>
      <c r="DQ123" s="66"/>
      <c r="DR123" s="66"/>
      <c r="DS123" s="66"/>
      <c r="DT123" s="66"/>
      <c r="DU123" s="66"/>
      <c r="DV123" s="66"/>
      <c r="DW123" s="66"/>
      <c r="DX123" s="66"/>
      <c r="DY123" s="66"/>
      <c r="DZ123" s="66"/>
      <c r="EA123" s="66"/>
      <c r="EB123" s="66" t="s">
        <v>687</v>
      </c>
      <c r="EC123" s="66" t="s">
        <v>686</v>
      </c>
    </row>
    <row r="124" spans="1:133"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c r="BY124" s="66"/>
      <c r="BZ124" s="66"/>
      <c r="CA124" s="66"/>
      <c r="CB124" s="66"/>
      <c r="CC124" s="66"/>
      <c r="CD124" s="66"/>
      <c r="CE124" s="66"/>
      <c r="CF124" s="66"/>
      <c r="CG124" s="66"/>
      <c r="CH124" s="66"/>
      <c r="CI124" s="66"/>
      <c r="CJ124" s="66"/>
      <c r="CK124" s="66"/>
      <c r="CL124" s="66"/>
      <c r="CM124" s="66"/>
      <c r="CN124" s="66"/>
      <c r="CO124" s="66"/>
      <c r="CP124" s="66"/>
      <c r="CQ124" s="66"/>
      <c r="CR124" s="66"/>
      <c r="CS124" s="66"/>
      <c r="CT124" s="66"/>
      <c r="CU124" s="66"/>
      <c r="CV124" s="66"/>
      <c r="CW124" s="66"/>
      <c r="CX124" s="66"/>
      <c r="CY124" s="66"/>
      <c r="CZ124" s="66"/>
      <c r="DA124" s="66"/>
      <c r="DB124" s="66"/>
      <c r="DC124" s="66"/>
      <c r="DD124" s="66"/>
      <c r="DE124" s="66"/>
      <c r="DF124" s="66"/>
      <c r="DG124" s="66"/>
      <c r="DH124" s="66"/>
      <c r="DI124" s="66"/>
      <c r="DJ124" s="66"/>
      <c r="DK124" s="66"/>
      <c r="DL124" s="66"/>
      <c r="DM124" s="66"/>
      <c r="DN124" s="66"/>
      <c r="DO124" s="66"/>
      <c r="DP124" s="66"/>
      <c r="DQ124" s="66"/>
      <c r="DR124" s="66"/>
      <c r="DS124" s="66"/>
      <c r="DT124" s="66"/>
      <c r="DU124" s="66"/>
      <c r="DV124" s="66"/>
      <c r="DW124" s="66"/>
      <c r="DX124" s="66"/>
      <c r="DY124" s="66"/>
      <c r="DZ124" s="66"/>
      <c r="EA124" s="66"/>
      <c r="EB124" s="66" t="s">
        <v>689</v>
      </c>
      <c r="EC124" s="66" t="s">
        <v>688</v>
      </c>
    </row>
    <row r="125" spans="1:133"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c r="BY125" s="66"/>
      <c r="BZ125" s="66"/>
      <c r="CA125" s="66"/>
      <c r="CB125" s="66"/>
      <c r="CC125" s="66"/>
      <c r="CD125" s="66"/>
      <c r="CE125" s="66"/>
      <c r="CF125" s="66"/>
      <c r="CG125" s="66"/>
      <c r="CH125" s="66"/>
      <c r="CI125" s="66"/>
      <c r="CJ125" s="66"/>
      <c r="CK125" s="66"/>
      <c r="CL125" s="66"/>
      <c r="CM125" s="66"/>
      <c r="CN125" s="66"/>
      <c r="CO125" s="66"/>
      <c r="CP125" s="66"/>
      <c r="CQ125" s="66"/>
      <c r="CR125" s="66"/>
      <c r="CS125" s="66"/>
      <c r="CT125" s="66"/>
      <c r="CU125" s="66"/>
      <c r="CV125" s="66"/>
      <c r="CW125" s="66"/>
      <c r="CX125" s="66"/>
      <c r="CY125" s="66"/>
      <c r="CZ125" s="66"/>
      <c r="DA125" s="66"/>
      <c r="DB125" s="66"/>
      <c r="DC125" s="66"/>
      <c r="DD125" s="66"/>
      <c r="DE125" s="66"/>
      <c r="DF125" s="66"/>
      <c r="DG125" s="66"/>
      <c r="DH125" s="66"/>
      <c r="DI125" s="66"/>
      <c r="DJ125" s="66"/>
      <c r="DK125" s="66"/>
      <c r="DL125" s="66"/>
      <c r="DM125" s="66"/>
      <c r="DN125" s="66"/>
      <c r="DO125" s="66"/>
      <c r="DP125" s="66"/>
      <c r="DQ125" s="66"/>
      <c r="DR125" s="66"/>
      <c r="DS125" s="66"/>
      <c r="DT125" s="66"/>
      <c r="DU125" s="66"/>
      <c r="DV125" s="66"/>
      <c r="DW125" s="66"/>
      <c r="DX125" s="66"/>
      <c r="DY125" s="66"/>
      <c r="DZ125" s="66"/>
      <c r="EA125" s="66"/>
      <c r="EB125" s="66" t="s">
        <v>691</v>
      </c>
      <c r="EC125" s="66" t="s">
        <v>690</v>
      </c>
    </row>
    <row r="126" spans="1:133"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c r="BW126" s="66"/>
      <c r="BX126" s="66"/>
      <c r="BY126" s="66"/>
      <c r="BZ126" s="66"/>
      <c r="CA126" s="66"/>
      <c r="CB126" s="66"/>
      <c r="CC126" s="66"/>
      <c r="CD126" s="66"/>
      <c r="CE126" s="66"/>
      <c r="CF126" s="66"/>
      <c r="CG126" s="66"/>
      <c r="CH126" s="66"/>
      <c r="CI126" s="66"/>
      <c r="CJ126" s="66"/>
      <c r="CK126" s="66"/>
      <c r="CL126" s="66"/>
      <c r="CM126" s="66"/>
      <c r="CN126" s="66"/>
      <c r="CO126" s="66"/>
      <c r="CP126" s="66"/>
      <c r="CQ126" s="66"/>
      <c r="CR126" s="66"/>
      <c r="CS126" s="66"/>
      <c r="CT126" s="66"/>
      <c r="CU126" s="66"/>
      <c r="CV126" s="66"/>
      <c r="CW126" s="66"/>
      <c r="CX126" s="66"/>
      <c r="CY126" s="66"/>
      <c r="CZ126" s="66"/>
      <c r="DA126" s="66"/>
      <c r="DB126" s="66"/>
      <c r="DC126" s="66"/>
      <c r="DD126" s="66"/>
      <c r="DE126" s="66"/>
      <c r="DF126" s="66"/>
      <c r="DG126" s="66"/>
      <c r="DH126" s="66"/>
      <c r="DI126" s="66"/>
      <c r="DJ126" s="66"/>
      <c r="DK126" s="66"/>
      <c r="DL126" s="66"/>
      <c r="DM126" s="66"/>
      <c r="DN126" s="66"/>
      <c r="DO126" s="66"/>
      <c r="DP126" s="66"/>
      <c r="DQ126" s="66"/>
      <c r="DR126" s="66"/>
      <c r="DS126" s="66"/>
      <c r="DT126" s="66"/>
      <c r="DU126" s="66"/>
      <c r="DV126" s="66"/>
      <c r="DW126" s="66"/>
      <c r="DX126" s="66"/>
      <c r="DY126" s="66"/>
      <c r="DZ126" s="66"/>
      <c r="EA126" s="66"/>
      <c r="EB126" s="66" t="s">
        <v>693</v>
      </c>
      <c r="EC126" s="66" t="s">
        <v>692</v>
      </c>
    </row>
    <row r="127" spans="1:133"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c r="BY127" s="66"/>
      <c r="BZ127" s="66"/>
      <c r="CA127" s="66"/>
      <c r="CB127" s="66"/>
      <c r="CC127" s="66"/>
      <c r="CD127" s="66"/>
      <c r="CE127" s="66"/>
      <c r="CF127" s="66"/>
      <c r="CG127" s="66"/>
      <c r="CH127" s="66"/>
      <c r="CI127" s="66"/>
      <c r="CJ127" s="66"/>
      <c r="CK127" s="66"/>
      <c r="CL127" s="66"/>
      <c r="CM127" s="66"/>
      <c r="CN127" s="66"/>
      <c r="CO127" s="66"/>
      <c r="CP127" s="66"/>
      <c r="CQ127" s="66"/>
      <c r="CR127" s="66"/>
      <c r="CS127" s="66"/>
      <c r="CT127" s="66"/>
      <c r="CU127" s="66"/>
      <c r="CV127" s="66"/>
      <c r="CW127" s="66"/>
      <c r="CX127" s="66"/>
      <c r="CY127" s="66"/>
      <c r="CZ127" s="66"/>
      <c r="DA127" s="66"/>
      <c r="DB127" s="66"/>
      <c r="DC127" s="66"/>
      <c r="DD127" s="66"/>
      <c r="DE127" s="66"/>
      <c r="DF127" s="66"/>
      <c r="DG127" s="66"/>
      <c r="DH127" s="66"/>
      <c r="DI127" s="66"/>
      <c r="DJ127" s="66"/>
      <c r="DK127" s="66"/>
      <c r="DL127" s="66"/>
      <c r="DM127" s="66"/>
      <c r="DN127" s="66"/>
      <c r="DO127" s="66"/>
      <c r="DP127" s="66"/>
      <c r="DQ127" s="66"/>
      <c r="DR127" s="66"/>
      <c r="DS127" s="66"/>
      <c r="DT127" s="66"/>
      <c r="DU127" s="66"/>
      <c r="DV127" s="66"/>
      <c r="DW127" s="66"/>
      <c r="DX127" s="66"/>
      <c r="DY127" s="66"/>
      <c r="DZ127" s="66"/>
      <c r="EA127" s="66"/>
      <c r="EB127" s="66" t="s">
        <v>723</v>
      </c>
      <c r="EC127" s="66" t="s">
        <v>724</v>
      </c>
    </row>
    <row r="128" spans="1:133"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c r="BY128" s="66"/>
      <c r="BZ128" s="66"/>
      <c r="CA128" s="66"/>
      <c r="CB128" s="66"/>
      <c r="CC128" s="66"/>
      <c r="CD128" s="66"/>
      <c r="CE128" s="66"/>
      <c r="CF128" s="66"/>
      <c r="CG128" s="66"/>
      <c r="CH128" s="66"/>
      <c r="CI128" s="66"/>
      <c r="CJ128" s="66"/>
      <c r="CK128" s="66"/>
      <c r="CL128" s="66"/>
      <c r="CM128" s="66"/>
      <c r="CN128" s="66"/>
      <c r="CO128" s="66"/>
      <c r="CP128" s="66"/>
      <c r="CQ128" s="66"/>
      <c r="CR128" s="66"/>
      <c r="CS128" s="66"/>
      <c r="CT128" s="66"/>
      <c r="CU128" s="66"/>
      <c r="CV128" s="66"/>
      <c r="CW128" s="66"/>
      <c r="CX128" s="66"/>
      <c r="CY128" s="66"/>
      <c r="CZ128" s="66"/>
      <c r="DA128" s="66"/>
      <c r="DB128" s="66"/>
      <c r="DC128" s="66"/>
      <c r="DD128" s="66"/>
      <c r="DE128" s="66"/>
      <c r="DF128" s="66"/>
      <c r="DG128" s="66"/>
      <c r="DH128" s="66"/>
      <c r="DI128" s="66"/>
      <c r="DJ128" s="66"/>
      <c r="DK128" s="66"/>
      <c r="DL128" s="66"/>
      <c r="DM128" s="66"/>
      <c r="DN128" s="66"/>
      <c r="DO128" s="66"/>
      <c r="DP128" s="66"/>
      <c r="DQ128" s="66"/>
      <c r="DR128" s="66"/>
      <c r="DS128" s="66"/>
      <c r="DT128" s="66"/>
      <c r="DU128" s="66"/>
      <c r="DV128" s="66"/>
      <c r="DW128" s="66"/>
      <c r="DX128" s="66"/>
      <c r="DY128" s="66"/>
      <c r="DZ128" s="66"/>
      <c r="EA128" s="66"/>
      <c r="EB128" s="66" t="s">
        <v>726</v>
      </c>
      <c r="EC128" s="66" t="s">
        <v>725</v>
      </c>
    </row>
    <row r="129" spans="1:133"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c r="BW129" s="66"/>
      <c r="BX129" s="66"/>
      <c r="BY129" s="66"/>
      <c r="BZ129" s="66"/>
      <c r="CA129" s="66"/>
      <c r="CB129" s="66"/>
      <c r="CC129" s="66"/>
      <c r="CD129" s="66"/>
      <c r="CE129" s="66"/>
      <c r="CF129" s="66"/>
      <c r="CG129" s="66"/>
      <c r="CH129" s="66"/>
      <c r="CI129" s="66"/>
      <c r="CJ129" s="66"/>
      <c r="CK129" s="66"/>
      <c r="CL129" s="66"/>
      <c r="CM129" s="66"/>
      <c r="CN129" s="66"/>
      <c r="CO129" s="66"/>
      <c r="CP129" s="66"/>
      <c r="CQ129" s="66"/>
      <c r="CR129" s="66"/>
      <c r="CS129" s="66"/>
      <c r="CT129" s="66"/>
      <c r="CU129" s="66"/>
      <c r="CV129" s="66"/>
      <c r="CW129" s="66"/>
      <c r="CX129" s="66"/>
      <c r="CY129" s="66"/>
      <c r="CZ129" s="66"/>
      <c r="DA129" s="66"/>
      <c r="DB129" s="66"/>
      <c r="DC129" s="66"/>
      <c r="DD129" s="66"/>
      <c r="DE129" s="66"/>
      <c r="DF129" s="66"/>
      <c r="DG129" s="66"/>
      <c r="DH129" s="66"/>
      <c r="DI129" s="66"/>
      <c r="DJ129" s="66"/>
      <c r="DK129" s="66"/>
      <c r="DL129" s="66"/>
      <c r="DM129" s="66"/>
      <c r="DN129" s="66"/>
      <c r="DO129" s="66"/>
      <c r="DP129" s="66"/>
      <c r="DQ129" s="66"/>
      <c r="DR129" s="66"/>
      <c r="DS129" s="66"/>
      <c r="DT129" s="66"/>
      <c r="DU129" s="66"/>
      <c r="DV129" s="66"/>
      <c r="DW129" s="66"/>
      <c r="DX129" s="66"/>
      <c r="DY129" s="66"/>
      <c r="DZ129" s="66"/>
      <c r="EA129" s="66"/>
      <c r="EB129" s="66" t="s">
        <v>728</v>
      </c>
      <c r="EC129" s="66" t="s">
        <v>727</v>
      </c>
    </row>
  </sheetData>
  <sheetProtection algorithmName="SHA-512" hashValue="UDlJb35rgRHMnOTZxtdXkNrkBT3RVdgGJTxzvEHDu13ri32iDIKTAjCH6qCLTahkbOrYZ/vh38bjtfr5bhnjew==" saltValue="b1XHtjJoD0xLtyA+mWt0+A==" spinCount="100000" sheet="1" objects="1" scenarios="1" formatCells="0" formatColumns="0" formatRows="0"/>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AO142"/>
  <sheetViews>
    <sheetView workbookViewId="0"/>
  </sheetViews>
  <sheetFormatPr defaultRowHeight="15" x14ac:dyDescent="0.25"/>
  <cols>
    <col min="1" max="1" width="14.42578125" customWidth="1"/>
    <col min="2" max="19" width="6.28515625" customWidth="1"/>
    <col min="20" max="33" width="7.28515625" customWidth="1"/>
    <col min="34" max="34" width="7.28515625" style="58" customWidth="1"/>
    <col min="35" max="36" width="7.28515625" customWidth="1"/>
    <col min="37" max="37" width="8.5703125" bestFit="1" customWidth="1"/>
  </cols>
  <sheetData>
    <row r="1" spans="1:41" ht="18.75" x14ac:dyDescent="0.3">
      <c r="A1" s="16" t="s">
        <v>270</v>
      </c>
    </row>
    <row r="2" spans="1:41" ht="18.75" x14ac:dyDescent="0.3">
      <c r="A2" s="16" t="s">
        <v>271</v>
      </c>
    </row>
    <row r="3" spans="1:41" x14ac:dyDescent="0.25">
      <c r="A3" s="17" t="s">
        <v>274</v>
      </c>
    </row>
    <row r="4" spans="1:41" ht="15.75" thickBot="1" x14ac:dyDescent="0.3">
      <c r="A4" s="13"/>
    </row>
    <row r="5" spans="1:41" ht="65.25" thickBot="1" x14ac:dyDescent="0.3">
      <c r="A5" s="14" t="s">
        <v>272</v>
      </c>
      <c r="B5" s="14">
        <v>1995</v>
      </c>
      <c r="C5" s="14" t="s">
        <v>273</v>
      </c>
      <c r="D5" s="14">
        <v>1996</v>
      </c>
      <c r="E5" s="14" t="s">
        <v>273</v>
      </c>
      <c r="F5" s="14">
        <v>1997</v>
      </c>
      <c r="G5" s="14" t="s">
        <v>273</v>
      </c>
      <c r="H5" s="14">
        <v>1998</v>
      </c>
      <c r="I5" s="14" t="s">
        <v>273</v>
      </c>
      <c r="J5" s="14">
        <v>1999</v>
      </c>
      <c r="K5" s="14" t="s">
        <v>273</v>
      </c>
      <c r="L5" s="14">
        <v>2000</v>
      </c>
      <c r="M5" s="14" t="s">
        <v>273</v>
      </c>
      <c r="N5" s="14">
        <v>2001</v>
      </c>
      <c r="O5" s="14" t="s">
        <v>273</v>
      </c>
      <c r="P5" s="14">
        <v>2002</v>
      </c>
      <c r="Q5" s="15" t="s">
        <v>273</v>
      </c>
      <c r="R5" s="14">
        <v>2003</v>
      </c>
      <c r="S5" s="14" t="s">
        <v>273</v>
      </c>
      <c r="T5" s="14">
        <v>2004</v>
      </c>
      <c r="U5" s="14" t="s">
        <v>273</v>
      </c>
      <c r="V5" s="14">
        <v>2005</v>
      </c>
      <c r="W5" s="14" t="s">
        <v>273</v>
      </c>
      <c r="X5" s="14">
        <v>2006</v>
      </c>
      <c r="Y5" s="14" t="s">
        <v>273</v>
      </c>
      <c r="Z5" s="14">
        <v>2007</v>
      </c>
      <c r="AA5" s="14" t="s">
        <v>273</v>
      </c>
      <c r="AB5" s="14">
        <v>2008</v>
      </c>
      <c r="AC5" s="14" t="s">
        <v>273</v>
      </c>
      <c r="AD5" s="14">
        <v>2009</v>
      </c>
      <c r="AE5" s="14" t="s">
        <v>273</v>
      </c>
      <c r="AF5" s="14">
        <v>2010</v>
      </c>
      <c r="AG5" s="15" t="s">
        <v>273</v>
      </c>
      <c r="AH5" s="59">
        <v>2011</v>
      </c>
      <c r="AI5" s="14" t="s">
        <v>273</v>
      </c>
      <c r="AJ5" s="14">
        <v>2012</v>
      </c>
      <c r="AK5" s="15" t="s">
        <v>273</v>
      </c>
      <c r="AL5" s="14">
        <v>2013</v>
      </c>
      <c r="AM5" s="15" t="s">
        <v>273</v>
      </c>
    </row>
    <row r="6" spans="1:41" x14ac:dyDescent="0.25">
      <c r="A6" s="12" t="s">
        <v>267</v>
      </c>
    </row>
    <row r="7" spans="1:41" ht="39" customHeight="1" x14ac:dyDescent="0.25">
      <c r="A7" s="28" t="s">
        <v>266</v>
      </c>
      <c r="B7" s="35">
        <v>302.8</v>
      </c>
      <c r="C7" s="35">
        <v>99.1</v>
      </c>
      <c r="D7" s="35">
        <v>559.1</v>
      </c>
      <c r="E7" s="35">
        <v>101.7</v>
      </c>
      <c r="F7" s="35">
        <v>976.8</v>
      </c>
      <c r="G7" s="35">
        <v>105.2</v>
      </c>
      <c r="H7" s="35">
        <v>1416.2</v>
      </c>
      <c r="I7" s="35">
        <v>104.3</v>
      </c>
      <c r="J7" s="35">
        <v>2128.6999999999998</v>
      </c>
      <c r="K7" s="35">
        <v>104.3</v>
      </c>
      <c r="L7" s="35">
        <v>3255.6</v>
      </c>
      <c r="M7" s="35">
        <v>103.8</v>
      </c>
      <c r="N7" s="35">
        <v>4925.3</v>
      </c>
      <c r="O7" s="35">
        <v>104.2</v>
      </c>
      <c r="P7" s="35">
        <v>7450.2</v>
      </c>
      <c r="Q7" s="35">
        <v>104</v>
      </c>
      <c r="R7" s="35">
        <v>9844</v>
      </c>
      <c r="S7" s="35">
        <v>104.2</v>
      </c>
      <c r="T7" s="35">
        <v>12261</v>
      </c>
      <c r="U7" s="35">
        <v>107.4</v>
      </c>
      <c r="V7" s="35">
        <v>15923.4</v>
      </c>
      <c r="W7" s="35">
        <v>107</v>
      </c>
      <c r="X7" s="35">
        <v>21124.9</v>
      </c>
      <c r="Y7" s="35">
        <v>107.5</v>
      </c>
      <c r="Z7" s="35">
        <v>28190</v>
      </c>
      <c r="AA7" s="35">
        <v>109.5</v>
      </c>
      <c r="AB7" s="35">
        <v>38969.800000000003</v>
      </c>
      <c r="AC7" s="35">
        <v>109</v>
      </c>
      <c r="AD7" s="35">
        <v>49375.6</v>
      </c>
      <c r="AE7" s="35">
        <v>108.1</v>
      </c>
      <c r="AF7" s="35">
        <v>62388.3</v>
      </c>
      <c r="AG7" s="35">
        <v>108.5</v>
      </c>
      <c r="AH7" s="60">
        <v>78764.2</v>
      </c>
      <c r="AI7" s="35">
        <v>108.3</v>
      </c>
      <c r="AJ7" s="35">
        <v>96589.8</v>
      </c>
      <c r="AK7" s="35">
        <v>108.2</v>
      </c>
      <c r="AL7" s="2">
        <v>118986.9</v>
      </c>
      <c r="AM7" s="35">
        <v>108</v>
      </c>
      <c r="AO7" s="37"/>
    </row>
    <row r="8" spans="1:41" ht="26.25" customHeight="1" x14ac:dyDescent="0.25">
      <c r="A8" s="29" t="s">
        <v>5</v>
      </c>
      <c r="B8" s="35">
        <v>51.7</v>
      </c>
      <c r="C8" s="35">
        <v>94.4</v>
      </c>
      <c r="D8" s="35">
        <v>99.7</v>
      </c>
      <c r="E8" s="35">
        <v>101.8</v>
      </c>
      <c r="F8" s="35">
        <v>152.4</v>
      </c>
      <c r="G8" s="35">
        <v>102.5</v>
      </c>
      <c r="H8" s="35">
        <v>211.5</v>
      </c>
      <c r="I8" s="35">
        <v>100.6</v>
      </c>
      <c r="J8" s="35">
        <v>304.7</v>
      </c>
      <c r="K8" s="35">
        <v>101.2</v>
      </c>
      <c r="L8" s="35">
        <v>462.4</v>
      </c>
      <c r="M8" s="35">
        <v>101.3</v>
      </c>
      <c r="N8" s="35">
        <v>696.2</v>
      </c>
      <c r="O8" s="35">
        <v>102.7</v>
      </c>
      <c r="P8" s="35">
        <v>1079.3</v>
      </c>
      <c r="Q8" s="35">
        <v>103.4</v>
      </c>
      <c r="R8" s="35">
        <v>1553.3</v>
      </c>
      <c r="S8" s="35">
        <v>103</v>
      </c>
      <c r="T8" s="35">
        <v>2146.6999999999998</v>
      </c>
      <c r="U8" s="35">
        <v>106.4</v>
      </c>
      <c r="V8" s="35">
        <v>3370.9</v>
      </c>
      <c r="W8" s="35">
        <v>103.8</v>
      </c>
      <c r="X8" s="35">
        <v>4597.2</v>
      </c>
      <c r="Y8" s="35">
        <v>106.2</v>
      </c>
      <c r="Z8" s="35">
        <v>5906.5</v>
      </c>
      <c r="AA8" s="35">
        <v>106.6</v>
      </c>
      <c r="AB8" s="35">
        <v>9148.2000000000007</v>
      </c>
      <c r="AC8" s="35">
        <v>106.8</v>
      </c>
      <c r="AD8" s="35">
        <v>11651.1</v>
      </c>
      <c r="AE8" s="35">
        <v>104.1</v>
      </c>
      <c r="AF8" s="35">
        <v>14882.5</v>
      </c>
      <c r="AG8" s="35">
        <v>104.2</v>
      </c>
      <c r="AH8" s="60">
        <v>18864.099999999999</v>
      </c>
      <c r="AI8" s="35">
        <v>103.5</v>
      </c>
      <c r="AJ8" s="35">
        <v>23133.7</v>
      </c>
      <c r="AK8" s="35">
        <v>104.4</v>
      </c>
      <c r="AL8" s="35">
        <v>61105.8</v>
      </c>
      <c r="AM8" s="35">
        <v>108.8</v>
      </c>
      <c r="AO8" s="35"/>
    </row>
    <row r="9" spans="1:41" x14ac:dyDescent="0.25">
      <c r="A9" s="29" t="s">
        <v>4</v>
      </c>
      <c r="B9" s="35">
        <v>85.1</v>
      </c>
      <c r="C9" s="35">
        <v>102</v>
      </c>
      <c r="D9" s="35">
        <v>125.4</v>
      </c>
      <c r="E9" s="35">
        <v>94.3</v>
      </c>
      <c r="F9" s="35">
        <v>276</v>
      </c>
      <c r="G9" s="35">
        <v>105.8</v>
      </c>
      <c r="H9" s="35">
        <v>379.5</v>
      </c>
      <c r="I9" s="35">
        <v>104.1</v>
      </c>
      <c r="J9" s="35">
        <v>617.79999999999995</v>
      </c>
      <c r="K9" s="35">
        <v>105.5</v>
      </c>
      <c r="L9" s="35">
        <v>978.5</v>
      </c>
      <c r="M9" s="35">
        <v>103.2</v>
      </c>
      <c r="N9" s="35">
        <v>1476.3</v>
      </c>
      <c r="O9" s="35">
        <v>104.1</v>
      </c>
      <c r="P9" s="35">
        <v>2244.1999999999998</v>
      </c>
      <c r="Q9" s="35">
        <v>106</v>
      </c>
      <c r="R9" s="35">
        <v>2801.8</v>
      </c>
      <c r="S9" s="35">
        <v>106.8</v>
      </c>
      <c r="T9" s="35">
        <v>3242.3</v>
      </c>
      <c r="U9" s="35">
        <v>108.3</v>
      </c>
      <c r="V9" s="35">
        <v>4192.8</v>
      </c>
      <c r="W9" s="35">
        <v>105.9</v>
      </c>
      <c r="X9" s="35">
        <v>5298</v>
      </c>
      <c r="Y9" s="35">
        <v>107.1</v>
      </c>
      <c r="Z9" s="35">
        <v>6550.2</v>
      </c>
      <c r="AA9" s="35">
        <v>106.5</v>
      </c>
      <c r="AB9" s="35">
        <v>7673</v>
      </c>
      <c r="AC9" s="35">
        <v>104.7</v>
      </c>
      <c r="AD9" s="35">
        <v>9200</v>
      </c>
      <c r="AE9" s="35">
        <v>105.8</v>
      </c>
      <c r="AF9" s="35">
        <v>11226</v>
      </c>
      <c r="AG9" s="35">
        <v>106.6</v>
      </c>
      <c r="AH9" s="61">
        <v>14018.2</v>
      </c>
      <c r="AI9" s="35">
        <v>106.8</v>
      </c>
      <c r="AJ9" s="36">
        <v>16866.099999999999</v>
      </c>
      <c r="AK9" s="35">
        <v>107</v>
      </c>
      <c r="AL9" s="35">
        <v>30849.4</v>
      </c>
      <c r="AM9" s="35">
        <v>106.8</v>
      </c>
      <c r="AO9" s="35"/>
    </row>
    <row r="10" spans="1:41" x14ac:dyDescent="0.25">
      <c r="A10" s="29" t="s">
        <v>9</v>
      </c>
      <c r="B10" s="35">
        <v>21.4</v>
      </c>
      <c r="C10" s="35">
        <v>95.9</v>
      </c>
      <c r="D10" s="35">
        <v>46.1</v>
      </c>
      <c r="E10" s="35">
        <v>100.6</v>
      </c>
      <c r="F10" s="35">
        <v>71</v>
      </c>
      <c r="G10" s="35">
        <v>103</v>
      </c>
      <c r="H10" s="35">
        <v>106.3</v>
      </c>
      <c r="I10" s="35">
        <v>106</v>
      </c>
      <c r="J10" s="35">
        <v>143.30000000000001</v>
      </c>
      <c r="K10" s="35">
        <v>103.9</v>
      </c>
      <c r="L10" s="35">
        <v>196.2</v>
      </c>
      <c r="M10" s="35">
        <v>102.9</v>
      </c>
      <c r="N10" s="35">
        <v>286.5</v>
      </c>
      <c r="O10" s="35">
        <v>103.4</v>
      </c>
      <c r="P10" s="35">
        <v>365.2</v>
      </c>
      <c r="Q10" s="35">
        <v>103.4</v>
      </c>
      <c r="R10" s="35">
        <v>459.4</v>
      </c>
      <c r="S10" s="35">
        <v>103.7</v>
      </c>
      <c r="T10" s="35">
        <v>588.20000000000005</v>
      </c>
      <c r="U10" s="35">
        <v>104.3</v>
      </c>
      <c r="V10" s="35">
        <v>771.1</v>
      </c>
      <c r="W10" s="35">
        <v>110.7</v>
      </c>
      <c r="X10" s="35">
        <v>1072.4000000000001</v>
      </c>
      <c r="Y10" s="35">
        <v>115</v>
      </c>
      <c r="Z10" s="35">
        <v>1666.1</v>
      </c>
      <c r="AA10" s="35">
        <v>116</v>
      </c>
      <c r="AB10" s="35">
        <v>2178.4</v>
      </c>
      <c r="AC10" s="35">
        <v>105.5</v>
      </c>
      <c r="AD10" s="35">
        <v>3335.7</v>
      </c>
      <c r="AE10" s="35">
        <v>134.19999999999999</v>
      </c>
      <c r="AF10" s="35">
        <v>4033.5</v>
      </c>
      <c r="AG10" s="35">
        <v>105.1</v>
      </c>
      <c r="AH10" s="61">
        <v>4798.6000000000004</v>
      </c>
      <c r="AI10" s="36">
        <v>107.8</v>
      </c>
      <c r="AJ10" s="36">
        <v>5732.6</v>
      </c>
      <c r="AK10" s="36">
        <v>111.5</v>
      </c>
      <c r="AL10" s="36">
        <v>15080.8</v>
      </c>
      <c r="AM10" s="36">
        <v>116.6</v>
      </c>
      <c r="AO10" s="36"/>
    </row>
    <row r="11" spans="1:41" ht="26.25" x14ac:dyDescent="0.25">
      <c r="A11" s="29" t="s">
        <v>268</v>
      </c>
      <c r="B11" s="35">
        <v>22.1</v>
      </c>
      <c r="C11" s="35">
        <v>95</v>
      </c>
      <c r="D11" s="35">
        <v>37.700000000000003</v>
      </c>
      <c r="E11" s="35">
        <v>99.6</v>
      </c>
      <c r="F11" s="35">
        <v>64</v>
      </c>
      <c r="G11" s="35">
        <v>102</v>
      </c>
      <c r="H11" s="35">
        <v>95.9</v>
      </c>
      <c r="I11" s="35">
        <v>105</v>
      </c>
      <c r="J11" s="35">
        <v>147.19999999999999</v>
      </c>
      <c r="K11" s="35">
        <v>103.7</v>
      </c>
      <c r="L11" s="35">
        <v>250.6</v>
      </c>
      <c r="M11" s="35">
        <v>109.6</v>
      </c>
      <c r="N11" s="35">
        <v>371.3</v>
      </c>
      <c r="O11" s="35">
        <v>103.3</v>
      </c>
      <c r="P11" s="35">
        <v>612.9</v>
      </c>
      <c r="Q11" s="35">
        <v>106.9</v>
      </c>
      <c r="R11" s="35">
        <v>923.7</v>
      </c>
      <c r="S11" s="35">
        <v>103.9</v>
      </c>
      <c r="T11" s="35">
        <v>1251.2</v>
      </c>
      <c r="U11" s="35">
        <v>109.2</v>
      </c>
      <c r="V11" s="35">
        <v>1676.7</v>
      </c>
      <c r="W11" s="35">
        <v>113.1</v>
      </c>
      <c r="X11" s="35">
        <v>2329.6999999999998</v>
      </c>
      <c r="Y11" s="35">
        <v>112.5</v>
      </c>
      <c r="Z11" s="35">
        <v>3185.6</v>
      </c>
      <c r="AA11" s="35">
        <v>115.9</v>
      </c>
      <c r="AB11" s="35">
        <v>4866</v>
      </c>
      <c r="AC11" s="35">
        <v>115.9</v>
      </c>
      <c r="AD11" s="35">
        <v>5721.9</v>
      </c>
      <c r="AE11" s="35">
        <v>104.3</v>
      </c>
      <c r="AF11" s="35">
        <v>7181.9</v>
      </c>
      <c r="AG11" s="35">
        <v>112.9</v>
      </c>
      <c r="AH11" s="61">
        <v>9223.7000000000007</v>
      </c>
      <c r="AI11" s="36">
        <v>111.3</v>
      </c>
      <c r="AJ11" s="36">
        <v>11500.4</v>
      </c>
      <c r="AK11" s="37">
        <v>111.2</v>
      </c>
      <c r="AO11" s="36"/>
    </row>
    <row r="12" spans="1:41" x14ac:dyDescent="0.25">
      <c r="A12" s="29" t="s">
        <v>11</v>
      </c>
      <c r="B12" s="35">
        <v>23.1</v>
      </c>
      <c r="C12" s="35">
        <v>93.9</v>
      </c>
      <c r="D12" s="35">
        <v>51.8</v>
      </c>
      <c r="E12" s="35">
        <v>113.4</v>
      </c>
      <c r="F12" s="35">
        <v>100.6</v>
      </c>
      <c r="G12" s="35">
        <v>110.9</v>
      </c>
      <c r="H12" s="35">
        <v>141.5</v>
      </c>
      <c r="I12" s="35">
        <v>108.7</v>
      </c>
      <c r="J12" s="35">
        <v>217.6</v>
      </c>
      <c r="K12" s="35">
        <v>107.2</v>
      </c>
      <c r="L12" s="35">
        <v>351.6</v>
      </c>
      <c r="M12" s="35">
        <v>106</v>
      </c>
      <c r="N12" s="35">
        <v>575.20000000000005</v>
      </c>
      <c r="O12" s="35">
        <v>108</v>
      </c>
      <c r="P12" s="35">
        <v>821.2</v>
      </c>
      <c r="Q12" s="35">
        <v>99.7</v>
      </c>
      <c r="R12" s="35">
        <v>996.1</v>
      </c>
      <c r="S12" s="35">
        <v>103.5</v>
      </c>
      <c r="T12" s="35">
        <v>1179.3</v>
      </c>
      <c r="U12" s="35">
        <v>111.5</v>
      </c>
      <c r="V12" s="35">
        <v>1400.2</v>
      </c>
      <c r="W12" s="35">
        <v>108</v>
      </c>
      <c r="X12" s="35">
        <v>1892.1</v>
      </c>
      <c r="Y12" s="35">
        <v>111.6</v>
      </c>
      <c r="Z12" s="35">
        <v>2660</v>
      </c>
      <c r="AA12" s="35">
        <v>119.8</v>
      </c>
      <c r="AB12" s="35">
        <v>3369.7</v>
      </c>
      <c r="AC12" s="35">
        <v>118.4</v>
      </c>
      <c r="AD12" s="35">
        <v>4381.1000000000004</v>
      </c>
      <c r="AE12" s="35">
        <v>114.1</v>
      </c>
      <c r="AF12" s="35">
        <v>5781.4</v>
      </c>
      <c r="AG12" s="35">
        <v>116.4</v>
      </c>
      <c r="AH12" s="61">
        <v>7348.6</v>
      </c>
      <c r="AI12" s="36">
        <v>115.5</v>
      </c>
      <c r="AJ12" s="36">
        <v>8334.5</v>
      </c>
      <c r="AK12" s="37">
        <v>107.4</v>
      </c>
      <c r="AO12" s="36"/>
    </row>
    <row r="13" spans="1:41" x14ac:dyDescent="0.25">
      <c r="A13" s="29" t="s">
        <v>6</v>
      </c>
      <c r="B13" s="35">
        <v>59.6</v>
      </c>
      <c r="C13" s="35">
        <v>103</v>
      </c>
      <c r="D13" s="35">
        <v>117.7</v>
      </c>
      <c r="E13" s="35">
        <v>101.7</v>
      </c>
      <c r="F13" s="35">
        <v>191.9</v>
      </c>
      <c r="G13" s="35">
        <v>104</v>
      </c>
      <c r="H13" s="35">
        <v>278</v>
      </c>
      <c r="I13" s="35">
        <v>103.8</v>
      </c>
      <c r="J13" s="35">
        <v>412.3</v>
      </c>
      <c r="K13" s="35">
        <v>104.3</v>
      </c>
      <c r="L13" s="35">
        <v>608.70000000000005</v>
      </c>
      <c r="M13" s="35">
        <v>103.6</v>
      </c>
      <c r="N13" s="35">
        <v>935.7</v>
      </c>
      <c r="O13" s="35">
        <v>104.2</v>
      </c>
      <c r="P13" s="35">
        <v>1389.4</v>
      </c>
      <c r="Q13" s="35">
        <v>104.1</v>
      </c>
      <c r="R13" s="35">
        <v>1764.6</v>
      </c>
      <c r="S13" s="35">
        <v>102.7</v>
      </c>
      <c r="T13" s="35">
        <v>2128.4</v>
      </c>
      <c r="U13" s="35">
        <v>104.1</v>
      </c>
      <c r="V13" s="35">
        <v>2821.6</v>
      </c>
      <c r="W13" s="35">
        <v>104.1</v>
      </c>
      <c r="X13" s="35">
        <v>3796.9</v>
      </c>
      <c r="Y13" s="35">
        <v>103.1</v>
      </c>
      <c r="Z13" s="35">
        <v>5362.5</v>
      </c>
      <c r="AA13" s="35">
        <v>106.8</v>
      </c>
      <c r="AB13" s="35">
        <v>7879.9</v>
      </c>
      <c r="AC13" s="35">
        <v>107.2</v>
      </c>
      <c r="AD13" s="35">
        <v>10321.6</v>
      </c>
      <c r="AE13" s="35">
        <v>105.2</v>
      </c>
      <c r="AF13" s="35">
        <v>13566.1</v>
      </c>
      <c r="AG13" s="35">
        <v>108.1</v>
      </c>
      <c r="AH13" s="61">
        <v>17699.599999999999</v>
      </c>
      <c r="AI13" s="36">
        <v>110.3</v>
      </c>
      <c r="AJ13" s="36">
        <v>23553.9</v>
      </c>
      <c r="AK13" s="37">
        <v>111.1</v>
      </c>
      <c r="AO13" s="36"/>
    </row>
    <row r="14" spans="1:41" ht="51.75" x14ac:dyDescent="0.25">
      <c r="A14" s="29" t="s">
        <v>269</v>
      </c>
      <c r="B14" s="37">
        <v>39.799999999999997</v>
      </c>
      <c r="C14" s="37">
        <v>99.6</v>
      </c>
      <c r="D14" s="37">
        <v>80.7</v>
      </c>
      <c r="E14" s="37">
        <v>112.8</v>
      </c>
      <c r="F14" s="37">
        <v>120.9</v>
      </c>
      <c r="G14" s="37">
        <v>108.4</v>
      </c>
      <c r="H14" s="37">
        <v>203.5</v>
      </c>
      <c r="I14" s="37">
        <v>104.9</v>
      </c>
      <c r="J14" s="35">
        <v>285.8</v>
      </c>
      <c r="K14" s="35">
        <v>103.9</v>
      </c>
      <c r="L14" s="35">
        <v>407.6</v>
      </c>
      <c r="M14" s="35">
        <v>104.2</v>
      </c>
      <c r="N14" s="35">
        <v>584.1</v>
      </c>
      <c r="O14" s="35">
        <v>103.5</v>
      </c>
      <c r="P14" s="35">
        <v>938</v>
      </c>
      <c r="Q14" s="35">
        <v>102</v>
      </c>
      <c r="R14" s="35">
        <v>1345.1</v>
      </c>
      <c r="S14" s="35">
        <v>102.8</v>
      </c>
      <c r="T14" s="35">
        <v>1724.9</v>
      </c>
      <c r="U14" s="35">
        <v>108.2</v>
      </c>
      <c r="V14" s="35">
        <v>1690.1</v>
      </c>
      <c r="W14" s="35">
        <v>110</v>
      </c>
      <c r="X14" s="35">
        <v>2138.6</v>
      </c>
      <c r="Y14" s="35">
        <v>106.1</v>
      </c>
      <c r="Z14" s="35">
        <v>2859.1</v>
      </c>
      <c r="AA14" s="35">
        <v>108.4</v>
      </c>
      <c r="AB14" s="35">
        <v>3854.6</v>
      </c>
      <c r="AC14" s="35">
        <v>112.6</v>
      </c>
      <c r="AD14" s="35">
        <v>4764.2</v>
      </c>
      <c r="AE14" s="35">
        <v>112.4</v>
      </c>
      <c r="AF14" s="35">
        <v>5716.9</v>
      </c>
      <c r="AG14" s="35">
        <v>112.9</v>
      </c>
      <c r="AH14" s="61">
        <v>6811.4</v>
      </c>
      <c r="AI14" s="36">
        <v>107.7</v>
      </c>
      <c r="AJ14" s="36">
        <v>7468.6</v>
      </c>
      <c r="AK14" s="37">
        <v>107.1</v>
      </c>
      <c r="AO14" s="36"/>
    </row>
    <row r="15" spans="1:41" x14ac:dyDescent="0.25">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62"/>
      <c r="AI15" s="37"/>
      <c r="AJ15" s="37"/>
      <c r="AK15" s="37"/>
    </row>
    <row r="16" spans="1:41" x14ac:dyDescent="0.25">
      <c r="A16" s="27" t="s">
        <v>297</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62"/>
      <c r="AI16" s="37"/>
      <c r="AJ16" s="37"/>
      <c r="AK16" s="37"/>
    </row>
    <row r="17" spans="1:39" x14ac:dyDescent="0.25">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62"/>
      <c r="AI17" s="37"/>
      <c r="AJ17" s="37"/>
      <c r="AK17" s="37"/>
    </row>
    <row r="18" spans="1:39" x14ac:dyDescent="0.25">
      <c r="A18" s="10" t="s">
        <v>296</v>
      </c>
      <c r="B18" s="37"/>
      <c r="C18" s="37"/>
      <c r="D18" s="37">
        <f>D19-D20</f>
        <v>0.17529999999993606</v>
      </c>
      <c r="E18" s="37"/>
      <c r="F18" s="37">
        <f>F19-F20</f>
        <v>-3.7500000000022737E-2</v>
      </c>
      <c r="G18" s="37"/>
      <c r="H18" s="37">
        <f>H19-H20</f>
        <v>-0.34349999999983538</v>
      </c>
      <c r="I18" s="37"/>
      <c r="J18" s="37">
        <f>J19-J20</f>
        <v>0.28640000000018517</v>
      </c>
      <c r="K18" s="37"/>
      <c r="L18" s="37">
        <f>L19-L20</f>
        <v>1.029399999999896</v>
      </c>
      <c r="M18" s="37"/>
      <c r="N18" s="37">
        <f>N19-N20</f>
        <v>-1.2319000000002234</v>
      </c>
      <c r="O18" s="37"/>
      <c r="P18" s="37">
        <f>P19-P20</f>
        <v>-1.0824000000011438</v>
      </c>
      <c r="Q18" s="37"/>
      <c r="R18" s="37">
        <f>R19-R20</f>
        <v>2.0115000000005239</v>
      </c>
      <c r="S18" s="37"/>
      <c r="T18" s="37">
        <f>T19-T20</f>
        <v>5.437499999998181</v>
      </c>
      <c r="U18" s="37"/>
      <c r="V18" s="37">
        <f>V19-V20</f>
        <v>-4.4566999999988184</v>
      </c>
      <c r="W18" s="37"/>
      <c r="X18" s="37">
        <f>X19-X20</f>
        <v>-9.3289999999979045</v>
      </c>
      <c r="Y18" s="37"/>
      <c r="Z18" s="37">
        <f>Z19-Z20</f>
        <v>-4.6066000000027998</v>
      </c>
      <c r="AA18" s="37"/>
      <c r="AB18" s="37">
        <f>AB19-AB20</f>
        <v>6.3338999999978114</v>
      </c>
      <c r="AC18" s="37"/>
      <c r="AD18" s="37">
        <f>AD19-AD20</f>
        <v>-19.339900000013586</v>
      </c>
      <c r="AE18" s="37"/>
      <c r="AF18" s="37">
        <f>AF19-AF20</f>
        <v>-23.002200000002631</v>
      </c>
      <c r="AG18" s="37"/>
      <c r="AH18" s="62">
        <f>AH19-AH20</f>
        <v>-34.179100000008475</v>
      </c>
      <c r="AI18" s="37"/>
      <c r="AJ18" s="40">
        <f>AJ19-AJ20</f>
        <v>-70.415200000017649</v>
      </c>
      <c r="AK18" s="40"/>
      <c r="AL18" s="40">
        <f>AL19-AL20</f>
        <v>-54450.312000000005</v>
      </c>
      <c r="AM18" s="40">
        <f>AM19-AM20</f>
        <v>0</v>
      </c>
    </row>
    <row r="19" spans="1:39" x14ac:dyDescent="0.25">
      <c r="A19" t="s">
        <v>298</v>
      </c>
      <c r="B19" s="37"/>
      <c r="C19" s="37"/>
      <c r="D19" s="37">
        <f>SUM(D21:D27)</f>
        <v>308.12289999999996</v>
      </c>
      <c r="E19" s="37"/>
      <c r="F19" s="37">
        <f>SUM(F21:F27)</f>
        <v>588.13570000000004</v>
      </c>
      <c r="G19" s="37"/>
      <c r="H19" s="37">
        <f>SUM(H21:H27)</f>
        <v>1018.4589000000001</v>
      </c>
      <c r="I19" s="37"/>
      <c r="J19" s="37">
        <f>SUM(J21:J27)</f>
        <v>1477.383</v>
      </c>
      <c r="K19" s="37"/>
      <c r="L19" s="37">
        <f>SUM(L21:L27)</f>
        <v>2210.62</v>
      </c>
      <c r="M19" s="37"/>
      <c r="N19" s="37">
        <f>SUM(N21:N27)</f>
        <v>3391.1032999999998</v>
      </c>
      <c r="O19" s="37"/>
      <c r="P19" s="37">
        <f>SUM(P21:P27)</f>
        <v>5121.2295999999997</v>
      </c>
      <c r="Q19" s="37"/>
      <c r="R19" s="37">
        <f>SUM(R21:R27)</f>
        <v>7765.1199000000006</v>
      </c>
      <c r="S19" s="37"/>
      <c r="T19" s="37">
        <f>SUM(T21:T27)</f>
        <v>10577.893499999998</v>
      </c>
      <c r="U19" s="37"/>
      <c r="V19" s="37">
        <f>SUM(V21:V27)</f>
        <v>13114.813300000002</v>
      </c>
      <c r="W19" s="37"/>
      <c r="X19" s="37">
        <f>SUM(X21:X27)</f>
        <v>17108.326000000001</v>
      </c>
      <c r="Y19" s="37"/>
      <c r="Z19" s="37">
        <f>SUM(Z21:Z27)</f>
        <v>23127.158899999999</v>
      </c>
      <c r="AA19" s="37"/>
      <c r="AB19" s="37">
        <f>SUM(AB21:AB27)</f>
        <v>30733.4339</v>
      </c>
      <c r="AC19" s="37"/>
      <c r="AD19" s="37">
        <f>SUM(AD21:AD27)</f>
        <v>42107.013899999991</v>
      </c>
      <c r="AE19" s="37"/>
      <c r="AF19" s="37">
        <f>SUM(AF21:AF27)</f>
        <v>53549.523799999995</v>
      </c>
      <c r="AG19" s="37"/>
      <c r="AH19" s="62">
        <f>SUM(AH21:AH27)</f>
        <v>67532.349799999996</v>
      </c>
      <c r="AI19" s="37"/>
      <c r="AJ19" s="37">
        <f>SUM(AJ21:AJ27)</f>
        <v>85152.449199999988</v>
      </c>
      <c r="AK19" s="37"/>
      <c r="AL19" s="37">
        <f>SUM(AL21:AL27)</f>
        <v>49866.672000000006</v>
      </c>
      <c r="AM19" s="37">
        <f>SUM(AM21:AM27)</f>
        <v>0</v>
      </c>
    </row>
    <row r="20" spans="1:39" ht="26.25" x14ac:dyDescent="0.25">
      <c r="A20" s="33" t="s">
        <v>266</v>
      </c>
      <c r="B20" s="37"/>
      <c r="C20" s="37"/>
      <c r="D20" s="37">
        <f t="shared" ref="D20:D26" si="0">(E7/100)*B7</f>
        <v>307.94760000000002</v>
      </c>
      <c r="E20" s="37">
        <f>D20/B7*100</f>
        <v>101.70000000000002</v>
      </c>
      <c r="F20" s="37">
        <f t="shared" ref="F20:F26" si="1">(G7/100)*D7</f>
        <v>588.17320000000007</v>
      </c>
      <c r="G20" s="37">
        <f>F20/D7*100</f>
        <v>105.2</v>
      </c>
      <c r="H20" s="37">
        <f t="shared" ref="H20:H26" si="2">(I7/100)*F7</f>
        <v>1018.8023999999999</v>
      </c>
      <c r="I20" s="37">
        <f>H20/F7*100</f>
        <v>104.3</v>
      </c>
      <c r="J20" s="37">
        <f t="shared" ref="J20:J26" si="3">(K7/100)*H7</f>
        <v>1477.0965999999999</v>
      </c>
      <c r="K20" s="37">
        <f>J20/H7*100</f>
        <v>104.3</v>
      </c>
      <c r="L20" s="37">
        <f t="shared" ref="L20:L26" si="4">(M7/100)*J7</f>
        <v>2209.5906</v>
      </c>
      <c r="M20" s="37">
        <f>L20/J7*100</f>
        <v>103.8</v>
      </c>
      <c r="N20" s="37">
        <f t="shared" ref="N20:N26" si="5">(O7/100)*L7</f>
        <v>3392.3352</v>
      </c>
      <c r="O20" s="37">
        <f>N20/L7*100</f>
        <v>104.2</v>
      </c>
      <c r="P20" s="37">
        <f t="shared" ref="P20:P26" si="6">(Q7/100)*N7</f>
        <v>5122.3120000000008</v>
      </c>
      <c r="Q20" s="37">
        <f>P20/N7*100</f>
        <v>104</v>
      </c>
      <c r="R20" s="37">
        <f t="shared" ref="R20:R26" si="7">(S7/100)*P7</f>
        <v>7763.1084000000001</v>
      </c>
      <c r="S20" s="37">
        <f>R20/P7*100</f>
        <v>104.2</v>
      </c>
      <c r="T20" s="37">
        <f t="shared" ref="T20:T26" si="8">(U7/100)*R7</f>
        <v>10572.456</v>
      </c>
      <c r="U20" s="37">
        <f>T20/R7*100</f>
        <v>107.4</v>
      </c>
      <c r="V20" s="37">
        <f t="shared" ref="V20:V26" si="9">(W7/100)*T7</f>
        <v>13119.27</v>
      </c>
      <c r="W20" s="37">
        <f>V20/T7*100</f>
        <v>107</v>
      </c>
      <c r="X20" s="37">
        <f t="shared" ref="X20:X26" si="10">(Y7/100)*V7</f>
        <v>17117.654999999999</v>
      </c>
      <c r="Y20" s="37">
        <f>X20/V7*100</f>
        <v>107.5</v>
      </c>
      <c r="Z20" s="37">
        <f t="shared" ref="Z20:Z26" si="11">(AA7/100)*X7</f>
        <v>23131.765500000001</v>
      </c>
      <c r="AA20" s="37">
        <f>Z20/X7*100</f>
        <v>109.5</v>
      </c>
      <c r="AB20" s="37">
        <f t="shared" ref="AB20:AB26" si="12">(AC7/100)*Z7</f>
        <v>30727.100000000002</v>
      </c>
      <c r="AC20" s="37">
        <f>AB20/Z7*100</f>
        <v>109.00000000000001</v>
      </c>
      <c r="AD20" s="37">
        <f t="shared" ref="AD20:AD26" si="13">(AE7/100)*AB7</f>
        <v>42126.353800000004</v>
      </c>
      <c r="AE20" s="37">
        <f>AD20/AB7*100</f>
        <v>108.1</v>
      </c>
      <c r="AF20" s="37">
        <f t="shared" ref="AF20:AF26" si="14">(AG7/100)*AD7</f>
        <v>53572.525999999998</v>
      </c>
      <c r="AG20" s="37">
        <f>AF20/AD7*100</f>
        <v>108.5</v>
      </c>
      <c r="AH20" s="62">
        <f>(AI7/100)*AF7</f>
        <v>67566.528900000005</v>
      </c>
      <c r="AI20" s="37">
        <f>AH20/AF7*100</f>
        <v>108.3</v>
      </c>
      <c r="AJ20" s="37">
        <f>(AK7/100)*AH7</f>
        <v>85222.864400000006</v>
      </c>
      <c r="AK20" s="37">
        <f>AJ20/AH7*100</f>
        <v>108.2</v>
      </c>
      <c r="AL20" s="37">
        <f>(AM7/100)*AJ7</f>
        <v>104316.98400000001</v>
      </c>
      <c r="AM20" s="37">
        <f>(AN7/100)*AK7</f>
        <v>0</v>
      </c>
    </row>
    <row r="21" spans="1:39" x14ac:dyDescent="0.25">
      <c r="A21" s="29" t="s">
        <v>5</v>
      </c>
      <c r="B21" s="37"/>
      <c r="C21" s="37"/>
      <c r="D21" s="37">
        <f t="shared" si="0"/>
        <v>52.630600000000001</v>
      </c>
      <c r="E21" s="37"/>
      <c r="F21" s="37">
        <f t="shared" si="1"/>
        <v>102.1925</v>
      </c>
      <c r="G21" s="37"/>
      <c r="H21" s="37">
        <f t="shared" si="2"/>
        <v>153.31440000000001</v>
      </c>
      <c r="I21" s="37"/>
      <c r="J21" s="37">
        <f t="shared" si="3"/>
        <v>214.03800000000001</v>
      </c>
      <c r="K21" s="37"/>
      <c r="L21" s="37">
        <f t="shared" si="4"/>
        <v>308.66109999999998</v>
      </c>
      <c r="M21" s="37"/>
      <c r="N21" s="37">
        <f t="shared" si="5"/>
        <v>474.88480000000004</v>
      </c>
      <c r="O21" s="37"/>
      <c r="P21" s="37">
        <f t="shared" si="6"/>
        <v>719.87080000000003</v>
      </c>
      <c r="Q21" s="37"/>
      <c r="R21" s="37">
        <f t="shared" si="7"/>
        <v>1111.6790000000001</v>
      </c>
      <c r="S21" s="37"/>
      <c r="T21" s="37">
        <f t="shared" si="8"/>
        <v>1652.7112</v>
      </c>
      <c r="U21" s="37"/>
      <c r="V21" s="37">
        <f t="shared" si="9"/>
        <v>2228.2745999999997</v>
      </c>
      <c r="W21" s="37"/>
      <c r="X21" s="37">
        <f t="shared" si="10"/>
        <v>3579.8958000000002</v>
      </c>
      <c r="Y21" s="37"/>
      <c r="Z21" s="37">
        <f t="shared" si="11"/>
        <v>4900.6151999999993</v>
      </c>
      <c r="AA21" s="37"/>
      <c r="AB21" s="37">
        <f t="shared" si="12"/>
        <v>6308.1420000000007</v>
      </c>
      <c r="AC21" s="37"/>
      <c r="AD21" s="37">
        <f t="shared" si="13"/>
        <v>9523.2762000000002</v>
      </c>
      <c r="AE21" s="37"/>
      <c r="AF21" s="37">
        <f t="shared" si="14"/>
        <v>12140.4462</v>
      </c>
      <c r="AG21" s="37"/>
      <c r="AH21" s="62">
        <f t="shared" ref="AH21:AL26" si="15">(AI8/100)*AF8</f>
        <v>15403.387499999999</v>
      </c>
      <c r="AI21" s="37"/>
      <c r="AJ21" s="37">
        <f t="shared" si="15"/>
        <v>19694.1204</v>
      </c>
      <c r="AK21" s="37"/>
      <c r="AL21" s="37">
        <f t="shared" si="15"/>
        <v>25169.465600000003</v>
      </c>
      <c r="AM21" s="37"/>
    </row>
    <row r="22" spans="1:39" x14ac:dyDescent="0.25">
      <c r="A22" s="29" t="s">
        <v>4</v>
      </c>
      <c r="B22" s="37"/>
      <c r="C22" s="37"/>
      <c r="D22" s="37">
        <f t="shared" si="0"/>
        <v>80.249299999999991</v>
      </c>
      <c r="E22" s="37"/>
      <c r="F22" s="37">
        <f t="shared" si="1"/>
        <v>132.67320000000001</v>
      </c>
      <c r="G22" s="37"/>
      <c r="H22" s="37">
        <f t="shared" si="2"/>
        <v>287.31599999999997</v>
      </c>
      <c r="I22" s="37"/>
      <c r="J22" s="37">
        <f t="shared" si="3"/>
        <v>400.3725</v>
      </c>
      <c r="K22" s="37"/>
      <c r="L22" s="37">
        <f t="shared" si="4"/>
        <v>637.56959999999992</v>
      </c>
      <c r="M22" s="37"/>
      <c r="N22" s="37">
        <f t="shared" si="5"/>
        <v>1018.6184999999999</v>
      </c>
      <c r="O22" s="37"/>
      <c r="P22" s="37">
        <f t="shared" si="6"/>
        <v>1564.8779999999999</v>
      </c>
      <c r="Q22" s="37"/>
      <c r="R22" s="37">
        <f t="shared" si="7"/>
        <v>2396.8056000000001</v>
      </c>
      <c r="S22" s="37"/>
      <c r="T22" s="37">
        <f t="shared" si="8"/>
        <v>3034.3494000000001</v>
      </c>
      <c r="U22" s="37"/>
      <c r="V22" s="37">
        <f t="shared" si="9"/>
        <v>3433.5957000000008</v>
      </c>
      <c r="W22" s="37"/>
      <c r="X22" s="37">
        <f t="shared" si="10"/>
        <v>4490.4888000000001</v>
      </c>
      <c r="Y22" s="37"/>
      <c r="Z22" s="37">
        <f t="shared" si="11"/>
        <v>5642.37</v>
      </c>
      <c r="AA22" s="37"/>
      <c r="AB22" s="37">
        <f t="shared" si="12"/>
        <v>6858.0593999999992</v>
      </c>
      <c r="AC22" s="37"/>
      <c r="AD22" s="37">
        <f t="shared" si="13"/>
        <v>8118.0340000000006</v>
      </c>
      <c r="AE22" s="37"/>
      <c r="AF22" s="37">
        <f t="shared" si="14"/>
        <v>9807.1999999999989</v>
      </c>
      <c r="AG22" s="37"/>
      <c r="AH22" s="62">
        <f t="shared" si="15"/>
        <v>11989.368</v>
      </c>
      <c r="AI22" s="37"/>
      <c r="AJ22" s="37">
        <f t="shared" si="15"/>
        <v>14999.474000000002</v>
      </c>
      <c r="AK22" s="37"/>
      <c r="AL22" s="37">
        <f t="shared" si="15"/>
        <v>18012.9948</v>
      </c>
      <c r="AM22" s="37"/>
    </row>
    <row r="23" spans="1:39" x14ac:dyDescent="0.25">
      <c r="A23" s="29" t="s">
        <v>9</v>
      </c>
      <c r="B23" s="37"/>
      <c r="C23" s="37"/>
      <c r="D23" s="37">
        <f t="shared" si="0"/>
        <v>21.528399999999998</v>
      </c>
      <c r="E23" s="37">
        <f>(D23+D21)/(B10+B8)*100</f>
        <v>101.44870041039671</v>
      </c>
      <c r="F23" s="37">
        <f t="shared" si="1"/>
        <v>47.483000000000004</v>
      </c>
      <c r="G23" s="37">
        <f>(F23+F21)/(D10+D8)*100</f>
        <v>102.65809327846365</v>
      </c>
      <c r="H23" s="37">
        <f t="shared" si="2"/>
        <v>75.260000000000005</v>
      </c>
      <c r="I23" s="37">
        <f>(H23+H21)/(F10+F8)*100</f>
        <v>102.31620411817369</v>
      </c>
      <c r="J23" s="37">
        <f t="shared" si="3"/>
        <v>110.44570000000002</v>
      </c>
      <c r="K23" s="37">
        <f>(J23+J21)/(H10+H8)*100</f>
        <v>102.10311516677154</v>
      </c>
      <c r="L23" s="37">
        <f t="shared" si="4"/>
        <v>147.45570000000004</v>
      </c>
      <c r="M23" s="37">
        <f>(L23+L21)/(J10+J8)*100</f>
        <v>101.8117857142857</v>
      </c>
      <c r="N23" s="37">
        <f t="shared" si="5"/>
        <v>202.8708</v>
      </c>
      <c r="O23" s="37">
        <f>(N23+N21)/(L10+L8)*100</f>
        <v>102.90853325235349</v>
      </c>
      <c r="P23" s="37">
        <f t="shared" si="6"/>
        <v>296.24099999999999</v>
      </c>
      <c r="Q23" s="37">
        <f>(P23+P21)/(N10+N8)*100</f>
        <v>103.4</v>
      </c>
      <c r="R23" s="37">
        <f t="shared" si="7"/>
        <v>378.71239999999995</v>
      </c>
      <c r="S23" s="37">
        <f>(R23+R21)/(P10+P8)*100</f>
        <v>103.17697473174108</v>
      </c>
      <c r="T23" s="37">
        <f t="shared" si="8"/>
        <v>479.15419999999995</v>
      </c>
      <c r="U23" s="37">
        <f>(T23+T21)/(R10+R8)*100</f>
        <v>105.92067372186615</v>
      </c>
      <c r="V23" s="37">
        <f t="shared" si="9"/>
        <v>651.13740000000007</v>
      </c>
      <c r="W23" s="37">
        <f>(V23+V21)/(T10+T8)*100</f>
        <v>105.28399575852865</v>
      </c>
      <c r="X23" s="37">
        <f t="shared" si="10"/>
        <v>886.76499999999999</v>
      </c>
      <c r="Y23" s="37">
        <f>(X23+X21)/(V10+V8)*100</f>
        <v>107.83826170931918</v>
      </c>
      <c r="Z23" s="37">
        <f t="shared" si="11"/>
        <v>1243.9839999999999</v>
      </c>
      <c r="AA23" s="37">
        <f>(Z23+Z21)/(X10+X8)*100</f>
        <v>108.37800197544797</v>
      </c>
      <c r="AB23" s="37">
        <f t="shared" si="12"/>
        <v>1757.7354999999998</v>
      </c>
      <c r="AC23" s="37">
        <f>(AB23+AB21)/(Z10+Z8)*100</f>
        <v>106.51397802604126</v>
      </c>
      <c r="AD23" s="37">
        <f t="shared" si="13"/>
        <v>2923.4127999999996</v>
      </c>
      <c r="AE23" s="37">
        <f>(AD23+AD21)/(AB10+AB8)*100</f>
        <v>109.88901347271025</v>
      </c>
      <c r="AF23" s="37">
        <f t="shared" si="14"/>
        <v>3505.8206999999998</v>
      </c>
      <c r="AG23" s="37">
        <f>(AF23+AF21)/(AD10+AD8)*100</f>
        <v>104.40031828008649</v>
      </c>
      <c r="AH23" s="62">
        <f t="shared" si="15"/>
        <v>4348.1130000000003</v>
      </c>
      <c r="AI23" s="37">
        <f>(AH23+AH21)/(AF10+AF8)*100</f>
        <v>104.41689839289489</v>
      </c>
      <c r="AJ23" s="37">
        <f t="shared" si="15"/>
        <v>5350.4390000000003</v>
      </c>
      <c r="AK23" s="37">
        <f>(AJ23+AJ21)/(AH10+AH8)*100</f>
        <v>105.83982132216528</v>
      </c>
      <c r="AL23" s="37">
        <f t="shared" si="15"/>
        <v>6684.2115999999996</v>
      </c>
      <c r="AM23" s="37">
        <f>(AN10/100)*AK10</f>
        <v>0</v>
      </c>
    </row>
    <row r="24" spans="1:39" ht="26.25" x14ac:dyDescent="0.25">
      <c r="A24" s="34" t="s">
        <v>268</v>
      </c>
      <c r="B24" s="37"/>
      <c r="C24" s="37"/>
      <c r="D24" s="37">
        <f t="shared" si="0"/>
        <v>22.011600000000001</v>
      </c>
      <c r="E24" s="37"/>
      <c r="F24" s="37">
        <f t="shared" si="1"/>
        <v>38.454000000000001</v>
      </c>
      <c r="G24" s="37"/>
      <c r="H24" s="37">
        <f t="shared" si="2"/>
        <v>67.2</v>
      </c>
      <c r="I24" s="37"/>
      <c r="J24" s="37">
        <f t="shared" si="3"/>
        <v>99.448300000000003</v>
      </c>
      <c r="K24" s="37"/>
      <c r="L24" s="37">
        <f t="shared" si="4"/>
        <v>161.33119999999997</v>
      </c>
      <c r="M24" s="37"/>
      <c r="N24" s="37">
        <f t="shared" si="5"/>
        <v>258.8698</v>
      </c>
      <c r="O24" s="37"/>
      <c r="P24" s="37">
        <f t="shared" si="6"/>
        <v>396.91969999999998</v>
      </c>
      <c r="Q24" s="37"/>
      <c r="R24" s="37">
        <f t="shared" si="7"/>
        <v>636.80310000000009</v>
      </c>
      <c r="S24" s="37"/>
      <c r="T24" s="37">
        <f t="shared" si="8"/>
        <v>1008.6804000000001</v>
      </c>
      <c r="U24" s="37"/>
      <c r="V24" s="37">
        <f t="shared" si="9"/>
        <v>1415.1072000000001</v>
      </c>
      <c r="W24" s="37"/>
      <c r="X24" s="37">
        <f t="shared" si="10"/>
        <v>1886.2875000000001</v>
      </c>
      <c r="Y24" s="37"/>
      <c r="Z24" s="37">
        <f t="shared" si="11"/>
        <v>2700.1223</v>
      </c>
      <c r="AA24" s="37"/>
      <c r="AB24" s="37">
        <f t="shared" si="12"/>
        <v>3692.1104</v>
      </c>
      <c r="AC24" s="37"/>
      <c r="AD24" s="37">
        <f t="shared" si="13"/>
        <v>5075.2379999999994</v>
      </c>
      <c r="AE24" s="37"/>
      <c r="AF24" s="37">
        <f t="shared" si="14"/>
        <v>6460.0250999999998</v>
      </c>
      <c r="AG24" s="37"/>
      <c r="AH24" s="62">
        <f t="shared" si="15"/>
        <v>7993.4546999999993</v>
      </c>
      <c r="AI24" s="37"/>
      <c r="AJ24" s="37">
        <f t="shared" si="15"/>
        <v>10256.754400000002</v>
      </c>
      <c r="AK24" s="37"/>
      <c r="AL24" s="37">
        <f t="shared" si="15"/>
        <v>0</v>
      </c>
      <c r="AM24" s="37"/>
    </row>
    <row r="25" spans="1:39" x14ac:dyDescent="0.25">
      <c r="A25" s="29" t="s">
        <v>11</v>
      </c>
      <c r="B25" s="37"/>
      <c r="C25" s="37"/>
      <c r="D25" s="37">
        <f t="shared" si="0"/>
        <v>26.195400000000003</v>
      </c>
      <c r="E25" s="37"/>
      <c r="F25" s="37">
        <f t="shared" si="1"/>
        <v>57.446199999999997</v>
      </c>
      <c r="G25" s="37"/>
      <c r="H25" s="37">
        <f t="shared" si="2"/>
        <v>109.3522</v>
      </c>
      <c r="I25" s="37"/>
      <c r="J25" s="37">
        <f t="shared" si="3"/>
        <v>151.68800000000002</v>
      </c>
      <c r="K25" s="37"/>
      <c r="L25" s="37">
        <f t="shared" si="4"/>
        <v>230.65600000000001</v>
      </c>
      <c r="M25" s="37"/>
      <c r="N25" s="37">
        <f t="shared" si="5"/>
        <v>379.72800000000007</v>
      </c>
      <c r="O25" s="37"/>
      <c r="P25" s="37">
        <f t="shared" si="6"/>
        <v>573.47440000000006</v>
      </c>
      <c r="Q25" s="37"/>
      <c r="R25" s="37">
        <f t="shared" si="7"/>
        <v>849.94200000000001</v>
      </c>
      <c r="S25" s="37"/>
      <c r="T25" s="37">
        <f t="shared" si="8"/>
        <v>1110.6514999999999</v>
      </c>
      <c r="U25" s="37"/>
      <c r="V25" s="37">
        <f t="shared" si="9"/>
        <v>1273.644</v>
      </c>
      <c r="W25" s="37"/>
      <c r="X25" s="37">
        <f t="shared" si="10"/>
        <v>1562.6232</v>
      </c>
      <c r="Y25" s="37"/>
      <c r="Z25" s="37">
        <f t="shared" si="11"/>
        <v>2266.7357999999999</v>
      </c>
      <c r="AA25" s="37"/>
      <c r="AB25" s="37">
        <f t="shared" si="12"/>
        <v>3149.4400000000005</v>
      </c>
      <c r="AC25" s="37"/>
      <c r="AD25" s="37">
        <f t="shared" si="13"/>
        <v>3844.8276999999998</v>
      </c>
      <c r="AE25" s="37"/>
      <c r="AF25" s="37">
        <f t="shared" si="14"/>
        <v>5099.6004000000012</v>
      </c>
      <c r="AG25" s="37"/>
      <c r="AH25" s="62">
        <f t="shared" si="15"/>
        <v>6677.5169999999998</v>
      </c>
      <c r="AI25" s="37"/>
      <c r="AJ25" s="37">
        <f t="shared" si="15"/>
        <v>7892.3964000000005</v>
      </c>
      <c r="AK25" s="37"/>
      <c r="AL25" s="37">
        <f t="shared" si="15"/>
        <v>0</v>
      </c>
      <c r="AM25" s="37"/>
    </row>
    <row r="26" spans="1:39" x14ac:dyDescent="0.25">
      <c r="A26" s="29" t="s">
        <v>6</v>
      </c>
      <c r="B26" s="37"/>
      <c r="C26" s="37"/>
      <c r="D26" s="37">
        <f t="shared" si="0"/>
        <v>60.613200000000006</v>
      </c>
      <c r="E26" s="37">
        <f>(D24+D25+D26)/(B11+B12+B13)*100</f>
        <v>103.83606870229008</v>
      </c>
      <c r="F26" s="37">
        <f t="shared" si="1"/>
        <v>122.408</v>
      </c>
      <c r="G26" s="37">
        <f>(F24+F25+F26)/(D11+D12+D13)*100</f>
        <v>105.36110038610038</v>
      </c>
      <c r="H26" s="37">
        <f t="shared" si="2"/>
        <v>199.19220000000001</v>
      </c>
      <c r="I26" s="37">
        <f>(H24+H25+H26)/(F11+F12+F13)*100</f>
        <v>105.39814866760169</v>
      </c>
      <c r="J26" s="37">
        <f t="shared" si="3"/>
        <v>289.95400000000001</v>
      </c>
      <c r="K26" s="37">
        <f>(J24+J25+J26)/(H11+H12+H13)*100</f>
        <v>104.98453628249904</v>
      </c>
      <c r="L26" s="37">
        <f t="shared" si="4"/>
        <v>427.14280000000002</v>
      </c>
      <c r="M26" s="37">
        <f>(L24+L25+L26)/(J11+J12+J13)*100</f>
        <v>105.40857032556943</v>
      </c>
      <c r="N26" s="37">
        <f t="shared" si="5"/>
        <v>634.26540000000011</v>
      </c>
      <c r="O26" s="37">
        <f>(N24+N25+N26)/(L11+L12+L13)*100</f>
        <v>105.11711949789412</v>
      </c>
      <c r="P26" s="37">
        <f t="shared" si="6"/>
        <v>974.06369999999993</v>
      </c>
      <c r="Q26" s="37">
        <f>(P24+P25+P26)/(N11+N12+N13)*100</f>
        <v>103.30771437679311</v>
      </c>
      <c r="R26" s="37">
        <f t="shared" si="7"/>
        <v>1426.9138000000003</v>
      </c>
      <c r="S26" s="37">
        <f>(R24+R25+R26)/(P11+P12+P13)*100</f>
        <v>103.19316097042679</v>
      </c>
      <c r="T26" s="37">
        <f t="shared" si="8"/>
        <v>1836.9485999999997</v>
      </c>
      <c r="U26" s="37">
        <f>(T24+T25+T26)/(R11+R12+R13)*100</f>
        <v>107.37923406796222</v>
      </c>
      <c r="V26" s="37">
        <f t="shared" si="9"/>
        <v>2215.6644000000001</v>
      </c>
      <c r="W26" s="37">
        <f>(V24+V25+V26)/(T11+T12+T13)*100</f>
        <v>107.57892474061728</v>
      </c>
      <c r="X26" s="37">
        <f t="shared" si="10"/>
        <v>2909.0695999999998</v>
      </c>
      <c r="Y26" s="37">
        <f>(X24+X25+X26)/(V11+V12+V13)*100</f>
        <v>107.78978214800374</v>
      </c>
      <c r="Z26" s="37">
        <f t="shared" si="11"/>
        <v>4055.0892000000003</v>
      </c>
      <c r="AA26" s="37">
        <f>(Z24+Z25+Z26)/(X11+X12+X13)*100</f>
        <v>112.51134597877464</v>
      </c>
      <c r="AB26" s="37">
        <f t="shared" si="12"/>
        <v>5748.6</v>
      </c>
      <c r="AC26" s="37">
        <f>(AB24+AB25+AB26)/(Z11+Z12+Z13)*100</f>
        <v>112.33081789063266</v>
      </c>
      <c r="AD26" s="37">
        <f t="shared" si="13"/>
        <v>8289.6548000000003</v>
      </c>
      <c r="AE26" s="37">
        <f>(AD24+AD25+AD26)/(AB11+AB12+AB13)*100</f>
        <v>106.78920114671497</v>
      </c>
      <c r="AF26" s="37">
        <f t="shared" si="14"/>
        <v>11157.649600000001</v>
      </c>
      <c r="AG26" s="37">
        <f>(AF24+AF25+AF26)/(AD11+AD12+AD13)*100</f>
        <v>111.22506732077986</v>
      </c>
      <c r="AH26" s="62">
        <f t="shared" si="15"/>
        <v>14963.408300000001</v>
      </c>
      <c r="AI26" s="37">
        <f>(AH24+AH25+AH26)/(AF11+AF12+AF13)*100</f>
        <v>111.70392093300261</v>
      </c>
      <c r="AJ26" s="37">
        <f t="shared" si="15"/>
        <v>19664.255599999997</v>
      </c>
      <c r="AK26" s="37">
        <f>(AJ24+AJ25+AJ26)/(AH11+AH12+AH13)*100</f>
        <v>110.33355722910021</v>
      </c>
      <c r="AL26" s="37">
        <f t="shared" si="15"/>
        <v>0</v>
      </c>
      <c r="AM26" s="37"/>
    </row>
    <row r="27" spans="1:39" ht="51.75" x14ac:dyDescent="0.25">
      <c r="A27" s="34" t="s">
        <v>269</v>
      </c>
      <c r="B27" s="37"/>
      <c r="C27" s="37"/>
      <c r="D27" s="37">
        <f>E14/100*B14</f>
        <v>44.89439999999999</v>
      </c>
      <c r="E27" s="37">
        <f>(D24+D25+D26+D27)/(B11+B12+B13+B14)*100</f>
        <v>106.30331950207467</v>
      </c>
      <c r="F27" s="37">
        <f>G14/100*D14</f>
        <v>87.478800000000007</v>
      </c>
      <c r="G27" s="37">
        <f>(F24+F25+F26+F27)/(D11+D12+D13+D14)*100</f>
        <v>106.2129211531782</v>
      </c>
      <c r="H27" s="37">
        <f>I14/100*F14</f>
        <v>126.82410000000003</v>
      </c>
      <c r="I27" s="37">
        <f>(H24+H25+H26+H27)/(F11+F12+F13+F14)*100</f>
        <v>105.27199413489738</v>
      </c>
      <c r="J27" s="37">
        <f>K14/100*H14</f>
        <v>211.43650000000002</v>
      </c>
      <c r="K27" s="37">
        <f>(J24+J25+J26+J27)/(H11+H12+H13+H14)*100</f>
        <v>104.67753512310476</v>
      </c>
      <c r="L27" s="37">
        <f>M14/100*J14</f>
        <v>297.80360000000002</v>
      </c>
      <c r="M27" s="37">
        <f>(L24+L25+L26+L27)/(J11+J12+J13+J14)*100</f>
        <v>105.08360146768278</v>
      </c>
      <c r="N27" s="37">
        <f>O14/100*L14</f>
        <v>421.86599999999999</v>
      </c>
      <c r="O27" s="37">
        <f>(N24+N25+N26+N27)/(L11+L12+L13+L14)*100</f>
        <v>104.70986716095152</v>
      </c>
      <c r="P27" s="37">
        <f>Q14/100*N14</f>
        <v>595.78200000000004</v>
      </c>
      <c r="Q27" s="37">
        <f>(P24+P25+P26+P27)/(N11+N12+N13+N14)*100</f>
        <v>102.99800510886752</v>
      </c>
      <c r="R27" s="37">
        <f>S14/100*P14</f>
        <v>964.26400000000001</v>
      </c>
      <c r="S27" s="37">
        <f>(R24+R25+R26+R27)/(P11+P12+P13+P14)*100</f>
        <v>103.09511896849661</v>
      </c>
      <c r="T27" s="37">
        <f>U14/100*R14</f>
        <v>1455.3982000000001</v>
      </c>
      <c r="U27" s="37">
        <f>(T24+T25+T26+T27)/(R11+R12+R13+R14)*100</f>
        <v>107.59874142558903</v>
      </c>
      <c r="V27" s="37">
        <f>W14/100*T14</f>
        <v>1897.3900000000003</v>
      </c>
      <c r="W27" s="37">
        <f>(V24+V25+V26+V27)/(T11+T12+T13+T14)*100</f>
        <v>108.24350870492378</v>
      </c>
      <c r="X27" s="37">
        <f>Y14/100*V14</f>
        <v>1793.1960999999999</v>
      </c>
      <c r="Y27" s="37">
        <f>(X24+X25+X26+X27)/(V11+V12+V13+V14)*100</f>
        <v>107.41344121445326</v>
      </c>
      <c r="Z27" s="37">
        <f>AA14/100*X14</f>
        <v>2318.2424000000001</v>
      </c>
      <c r="AA27" s="37">
        <f>(Z24+Z25+Z26+Z27)/(X11+X12+X13+X14)*100</f>
        <v>111.6457099819834</v>
      </c>
      <c r="AB27" s="37">
        <f>AC14/100*Z14</f>
        <v>3219.3465999999994</v>
      </c>
      <c r="AC27" s="37">
        <f>(AB24+AB25+AB26+AB27)/(Z11+Z12+Z13+Z14)*100</f>
        <v>112.38552803685167</v>
      </c>
      <c r="AD27" s="37">
        <f>AE14/100*AB14</f>
        <v>4332.5704000000005</v>
      </c>
      <c r="AE27" s="37">
        <f>(AD24+AD25+AD26+AD27)/(AB11+AB12+AB13+AB14)*100</f>
        <v>107.87218405424082</v>
      </c>
      <c r="AF27" s="37">
        <f>AG14/100*AD14</f>
        <v>5378.7817999999997</v>
      </c>
      <c r="AG27" s="37">
        <f>(AF24+AF25+AF26+AF27)/(AD11+AD12+AD13+AD14)*100</f>
        <v>111.54186344724641</v>
      </c>
      <c r="AH27" s="62">
        <f>(AI14/100)*AF14</f>
        <v>6157.1012999999994</v>
      </c>
      <c r="AI27" s="37">
        <f>(AH24+AH25+AH26+AH27)/(AF11+AF12+AF13+AF14)*100</f>
        <v>110.9940715679008</v>
      </c>
      <c r="AJ27" s="37">
        <f>(AK14/100)*AH14</f>
        <v>7295.009399999999</v>
      </c>
      <c r="AK27" s="37">
        <f>(AJ24+AJ25+AJ26+AJ27)/(AH11+AH12+AH13+AH14)*100</f>
        <v>109.79745005878301</v>
      </c>
      <c r="AL27" s="37">
        <f>(AM14/100)*AJ14</f>
        <v>0</v>
      </c>
      <c r="AM27" s="37">
        <f>(AL24+AL25+AL26+AL27)/(AJ11+AJ12+AJ13+AJ14)*100</f>
        <v>0</v>
      </c>
    </row>
    <row r="28" spans="1:39" x14ac:dyDescent="0.25">
      <c r="A28" s="11"/>
      <c r="AH28" s="62"/>
    </row>
    <row r="29" spans="1:39" x14ac:dyDescent="0.25">
      <c r="C29">
        <v>1995</v>
      </c>
      <c r="E29">
        <v>1996</v>
      </c>
      <c r="G29">
        <v>1997</v>
      </c>
      <c r="I29">
        <v>1998</v>
      </c>
      <c r="K29">
        <v>1999</v>
      </c>
      <c r="M29">
        <v>2000</v>
      </c>
      <c r="O29">
        <v>2001</v>
      </c>
      <c r="Q29">
        <v>2002</v>
      </c>
      <c r="S29">
        <v>2003</v>
      </c>
      <c r="U29">
        <v>2004</v>
      </c>
      <c r="W29">
        <v>2005</v>
      </c>
      <c r="Y29">
        <v>2006</v>
      </c>
      <c r="AA29">
        <v>2007</v>
      </c>
      <c r="AC29">
        <v>2008</v>
      </c>
      <c r="AE29">
        <v>2009</v>
      </c>
      <c r="AG29">
        <v>2010</v>
      </c>
      <c r="AI29">
        <v>2011</v>
      </c>
      <c r="AK29">
        <v>2012</v>
      </c>
      <c r="AM29">
        <v>2013</v>
      </c>
    </row>
    <row r="30" spans="1:39" x14ac:dyDescent="0.25">
      <c r="A30" s="27" t="s">
        <v>278</v>
      </c>
    </row>
    <row r="31" spans="1:39" x14ac:dyDescent="0.25">
      <c r="A31" s="30" t="s">
        <v>25</v>
      </c>
      <c r="C31" s="37">
        <f>C7-100</f>
        <v>-0.90000000000000568</v>
      </c>
      <c r="D31" s="37"/>
      <c r="E31" s="37">
        <f>E7-100</f>
        <v>1.7000000000000028</v>
      </c>
      <c r="F31" s="37"/>
      <c r="G31" s="37">
        <f>G7-100</f>
        <v>5.2000000000000028</v>
      </c>
      <c r="H31" s="37"/>
      <c r="I31" s="37">
        <f>I7-100</f>
        <v>4.2999999999999972</v>
      </c>
      <c r="J31" s="37"/>
      <c r="K31" s="37">
        <f>K7-100</f>
        <v>4.2999999999999972</v>
      </c>
      <c r="L31" s="37"/>
      <c r="M31" s="37">
        <f>M7-100</f>
        <v>3.7999999999999972</v>
      </c>
      <c r="N31" s="37"/>
      <c r="O31" s="37">
        <f>O7-100</f>
        <v>4.2000000000000028</v>
      </c>
      <c r="P31" s="37"/>
      <c r="Q31" s="37">
        <f>Q7-100</f>
        <v>4</v>
      </c>
      <c r="R31" s="37"/>
      <c r="S31" s="37">
        <f>S7-100</f>
        <v>4.2000000000000028</v>
      </c>
      <c r="T31" s="37"/>
      <c r="U31" s="37">
        <f>U7-100</f>
        <v>7.4000000000000057</v>
      </c>
      <c r="V31" s="37"/>
      <c r="W31" s="37">
        <f>W7-100</f>
        <v>7</v>
      </c>
      <c r="X31" s="37"/>
      <c r="Y31" s="37">
        <f>Y7-100</f>
        <v>7.5</v>
      </c>
      <c r="Z31" s="37"/>
      <c r="AA31" s="37">
        <f>AA7-100</f>
        <v>9.5</v>
      </c>
      <c r="AB31" s="37"/>
      <c r="AC31" s="37">
        <f>AC7-100</f>
        <v>9</v>
      </c>
      <c r="AD31" s="37"/>
      <c r="AE31" s="37">
        <f>AE7-100</f>
        <v>8.0999999999999943</v>
      </c>
      <c r="AF31" s="37"/>
      <c r="AG31" s="37">
        <f>AG7-100</f>
        <v>8.5</v>
      </c>
      <c r="AH31" s="62"/>
      <c r="AI31" s="37">
        <f>AI7-100</f>
        <v>8.2999999999999972</v>
      </c>
      <c r="AJ31" s="37"/>
      <c r="AK31" s="37">
        <f>AK7-100</f>
        <v>8.2000000000000028</v>
      </c>
      <c r="AL31" s="37"/>
      <c r="AM31" s="37">
        <f>AM7-100</f>
        <v>8</v>
      </c>
    </row>
    <row r="32" spans="1:39" x14ac:dyDescent="0.25">
      <c r="A32" t="s">
        <v>275</v>
      </c>
      <c r="C32" s="37">
        <f>C9-100</f>
        <v>2</v>
      </c>
      <c r="D32" s="37"/>
      <c r="E32" s="37">
        <f>E9-100</f>
        <v>-5.7000000000000028</v>
      </c>
      <c r="F32" s="37"/>
      <c r="G32" s="37">
        <f>G9-100</f>
        <v>5.7999999999999972</v>
      </c>
      <c r="H32" s="37"/>
      <c r="I32" s="37">
        <f>I9-100</f>
        <v>4.0999999999999943</v>
      </c>
      <c r="J32" s="37"/>
      <c r="K32" s="37">
        <f>K9-100</f>
        <v>5.5</v>
      </c>
      <c r="L32" s="37"/>
      <c r="M32" s="37">
        <f>M9-100</f>
        <v>3.2000000000000028</v>
      </c>
      <c r="N32" s="37"/>
      <c r="O32" s="37">
        <f>O9-100</f>
        <v>4.0999999999999943</v>
      </c>
      <c r="P32" s="37"/>
      <c r="Q32" s="37">
        <f>Q9-100</f>
        <v>6</v>
      </c>
      <c r="R32" s="37"/>
      <c r="S32" s="37">
        <f>S9-100</f>
        <v>6.7999999999999972</v>
      </c>
      <c r="T32" s="37"/>
      <c r="U32" s="37">
        <f>U9-100</f>
        <v>8.2999999999999972</v>
      </c>
      <c r="V32" s="37"/>
      <c r="W32" s="37">
        <f>W9-100</f>
        <v>5.9000000000000057</v>
      </c>
      <c r="X32" s="37"/>
      <c r="Y32" s="37">
        <f>Y9-100</f>
        <v>7.0999999999999943</v>
      </c>
      <c r="Z32" s="37"/>
      <c r="AA32" s="37">
        <f>AA9-100</f>
        <v>6.5</v>
      </c>
      <c r="AB32" s="37"/>
      <c r="AC32" s="37">
        <f>AC9-100</f>
        <v>4.7000000000000028</v>
      </c>
      <c r="AD32" s="37"/>
      <c r="AE32" s="37">
        <f>AE9-100</f>
        <v>5.7999999999999972</v>
      </c>
      <c r="AF32" s="37"/>
      <c r="AG32" s="37">
        <f>AG9-100</f>
        <v>6.5999999999999943</v>
      </c>
      <c r="AH32" s="62"/>
      <c r="AI32" s="37">
        <f>AI9-100</f>
        <v>6.7999999999999972</v>
      </c>
      <c r="AJ32" s="37"/>
      <c r="AK32" s="37">
        <f>AK9-100</f>
        <v>7</v>
      </c>
      <c r="AL32" s="37"/>
      <c r="AM32" s="37">
        <f>AM9-100</f>
        <v>6.7999999999999972</v>
      </c>
    </row>
    <row r="33" spans="1:39" x14ac:dyDescent="0.25">
      <c r="A33" s="32" t="s">
        <v>276</v>
      </c>
      <c r="C33" s="37"/>
      <c r="D33" s="37"/>
      <c r="E33" s="37">
        <f>E23-100</f>
        <v>1.4487004103967109</v>
      </c>
      <c r="F33" s="37"/>
      <c r="G33" s="37">
        <f>G23-100</f>
        <v>2.6580932784636531</v>
      </c>
      <c r="H33" s="37"/>
      <c r="I33" s="37">
        <f>I23-100</f>
        <v>2.3162041181736868</v>
      </c>
      <c r="J33" s="37"/>
      <c r="K33" s="37">
        <f>K23-100</f>
        <v>2.1031151667715449</v>
      </c>
      <c r="L33" s="37"/>
      <c r="M33" s="37">
        <f>M23-100</f>
        <v>1.8117857142857048</v>
      </c>
      <c r="N33" s="37"/>
      <c r="O33" s="37">
        <f>O23-100</f>
        <v>2.908533252353493</v>
      </c>
      <c r="P33" s="37"/>
      <c r="Q33" s="37">
        <f>Q23-100</f>
        <v>3.4000000000000057</v>
      </c>
      <c r="R33" s="37"/>
      <c r="S33" s="37">
        <f>S23-100</f>
        <v>3.1769747317410832</v>
      </c>
      <c r="T33" s="37"/>
      <c r="U33" s="38">
        <f>U23-100</f>
        <v>5.9206737218661516</v>
      </c>
      <c r="V33" s="37"/>
      <c r="W33" s="38">
        <f>W23-100</f>
        <v>5.283995758528647</v>
      </c>
      <c r="X33" s="37"/>
      <c r="Y33" s="37">
        <f>Y23-100</f>
        <v>7.838261709319184</v>
      </c>
      <c r="Z33" s="37"/>
      <c r="AA33" s="37">
        <f>AA23-100</f>
        <v>8.3780019754479724</v>
      </c>
      <c r="AB33" s="37"/>
      <c r="AC33" s="37">
        <f>AC23-100</f>
        <v>6.5139780260412579</v>
      </c>
      <c r="AD33" s="37"/>
      <c r="AE33" s="37">
        <f>AE23-100</f>
        <v>9.8890134727102463</v>
      </c>
      <c r="AF33" s="37"/>
      <c r="AG33" s="37">
        <f>AG23-100</f>
        <v>4.4003182800864948</v>
      </c>
      <c r="AH33" s="62"/>
      <c r="AI33" s="37">
        <f>AI23-100</f>
        <v>4.4168983928948933</v>
      </c>
      <c r="AJ33" s="37"/>
      <c r="AK33" s="37">
        <f>AK23-100</f>
        <v>5.8398213221652782</v>
      </c>
      <c r="AL33" s="37"/>
      <c r="AM33" s="37">
        <f>AM23-100</f>
        <v>-100</v>
      </c>
    </row>
    <row r="34" spans="1:39" x14ac:dyDescent="0.25">
      <c r="A34" s="32" t="s">
        <v>302</v>
      </c>
      <c r="C34" s="37">
        <f>C8-100</f>
        <v>-5.5999999999999943</v>
      </c>
      <c r="D34" s="37"/>
      <c r="E34" s="37">
        <f>E8-100</f>
        <v>1.7999999999999972</v>
      </c>
      <c r="F34" s="37"/>
      <c r="G34" s="37">
        <f>G8-100</f>
        <v>2.5</v>
      </c>
      <c r="H34" s="37"/>
      <c r="I34" s="37">
        <f>I8-100</f>
        <v>0.59999999999999432</v>
      </c>
      <c r="J34" s="37"/>
      <c r="K34" s="37">
        <f>K8-100</f>
        <v>1.2000000000000028</v>
      </c>
      <c r="L34" s="37"/>
      <c r="M34" s="37">
        <f>M8-100</f>
        <v>1.2999999999999972</v>
      </c>
      <c r="N34" s="37"/>
      <c r="O34" s="37">
        <f>O8-100</f>
        <v>2.7000000000000028</v>
      </c>
      <c r="P34" s="37"/>
      <c r="Q34" s="37">
        <f>Q8-100</f>
        <v>3.4000000000000057</v>
      </c>
      <c r="R34" s="37"/>
      <c r="S34" s="37">
        <f>S8-100</f>
        <v>3</v>
      </c>
      <c r="T34" s="37"/>
      <c r="U34" s="37">
        <f>U8-100</f>
        <v>6.4000000000000057</v>
      </c>
      <c r="V34" s="37"/>
      <c r="W34" s="37">
        <f>W8-100</f>
        <v>3.7999999999999972</v>
      </c>
      <c r="X34" s="37"/>
      <c r="Y34" s="37">
        <f>Y8-100</f>
        <v>6.2000000000000028</v>
      </c>
      <c r="Z34" s="37"/>
      <c r="AA34" s="37">
        <f>AA8-100</f>
        <v>6.5999999999999943</v>
      </c>
      <c r="AB34" s="37"/>
      <c r="AC34" s="37">
        <f>AC8-100</f>
        <v>6.7999999999999972</v>
      </c>
      <c r="AD34" s="37"/>
      <c r="AE34" s="37">
        <f>AE8-100</f>
        <v>4.0999999999999943</v>
      </c>
      <c r="AF34" s="37"/>
      <c r="AG34" s="37">
        <f>AG8-100</f>
        <v>4.2000000000000028</v>
      </c>
      <c r="AH34" s="62"/>
      <c r="AI34" s="37">
        <f>AI8-100</f>
        <v>3.5</v>
      </c>
      <c r="AJ34" s="37"/>
      <c r="AK34" s="37">
        <f>AK8-100</f>
        <v>4.4000000000000057</v>
      </c>
      <c r="AL34" s="37"/>
      <c r="AM34" s="37">
        <f>AM8-100</f>
        <v>8.7999999999999972</v>
      </c>
    </row>
    <row r="35" spans="1:39" x14ac:dyDescent="0.25">
      <c r="A35" s="32" t="s">
        <v>277</v>
      </c>
      <c r="C35" s="37"/>
      <c r="D35" s="37"/>
      <c r="E35" s="37">
        <f>E26-100</f>
        <v>3.8360687022900777</v>
      </c>
      <c r="F35" s="37"/>
      <c r="G35" s="37">
        <f>G26-100</f>
        <v>5.3611003861003752</v>
      </c>
      <c r="H35" s="37"/>
      <c r="I35" s="37">
        <f>I26-100</f>
        <v>5.3981486676016885</v>
      </c>
      <c r="J35" s="37"/>
      <c r="K35" s="37">
        <f>K26-100</f>
        <v>4.984536282499036</v>
      </c>
      <c r="L35" s="37"/>
      <c r="M35" s="37">
        <f>M26-100</f>
        <v>5.4085703255694284</v>
      </c>
      <c r="N35" s="37"/>
      <c r="O35" s="37">
        <f>O26-100</f>
        <v>5.117119497894123</v>
      </c>
      <c r="P35" s="37"/>
      <c r="Q35" s="37">
        <f>Q26-100</f>
        <v>3.3077143767931148</v>
      </c>
      <c r="R35" s="37"/>
      <c r="S35" s="37">
        <f>S26-100</f>
        <v>3.1931609704267885</v>
      </c>
      <c r="T35" s="37"/>
      <c r="U35" s="37">
        <f>U26-100</f>
        <v>7.3792340679622157</v>
      </c>
      <c r="V35" s="37"/>
      <c r="W35" s="37">
        <f>W26-100</f>
        <v>7.5789247406172819</v>
      </c>
      <c r="X35" s="37"/>
      <c r="Y35" s="37">
        <f>Y26-100</f>
        <v>7.7897821480037379</v>
      </c>
      <c r="Z35" s="37"/>
      <c r="AA35" s="37">
        <f>AA26-100</f>
        <v>12.511345978774642</v>
      </c>
      <c r="AB35" s="37"/>
      <c r="AC35" s="37">
        <f>AC26-100</f>
        <v>12.330817890632659</v>
      </c>
      <c r="AD35" s="37"/>
      <c r="AE35" s="37">
        <f>AE26-100</f>
        <v>6.7892011467149729</v>
      </c>
      <c r="AF35" s="37"/>
      <c r="AG35" s="37">
        <f>AG26-100</f>
        <v>11.225067320779857</v>
      </c>
      <c r="AH35" s="62"/>
      <c r="AI35" s="37">
        <f>AI26-100</f>
        <v>11.703920933002607</v>
      </c>
      <c r="AJ35" s="37"/>
      <c r="AK35" s="37">
        <f>AK26-100</f>
        <v>10.333557229100208</v>
      </c>
      <c r="AL35" s="37"/>
      <c r="AM35" s="37"/>
    </row>
    <row r="36" spans="1:39" x14ac:dyDescent="0.25">
      <c r="A36" s="32" t="s">
        <v>301</v>
      </c>
      <c r="C36" s="37"/>
      <c r="D36" s="37"/>
      <c r="E36" s="37">
        <f>E27-100</f>
        <v>6.3033195020746717</v>
      </c>
      <c r="F36" s="37"/>
      <c r="G36" s="37">
        <f>G27-100</f>
        <v>6.2129211531782005</v>
      </c>
      <c r="H36" s="37"/>
      <c r="I36" s="37">
        <f>I27-100</f>
        <v>5.2719941348973833</v>
      </c>
      <c r="J36" s="37"/>
      <c r="K36" s="37">
        <f>K27-100</f>
        <v>4.6775351231047608</v>
      </c>
      <c r="L36" s="37"/>
      <c r="M36" s="37">
        <f>M27-100</f>
        <v>5.083601467682783</v>
      </c>
      <c r="N36" s="37"/>
      <c r="O36" s="37">
        <f>O27-100</f>
        <v>4.7098671609515179</v>
      </c>
      <c r="P36" s="37"/>
      <c r="Q36" s="37">
        <f>Q27-100</f>
        <v>2.9980051088675168</v>
      </c>
      <c r="R36" s="37"/>
      <c r="S36" s="37">
        <f>S27-100</f>
        <v>3.0951189684966067</v>
      </c>
      <c r="T36" s="37"/>
      <c r="U36" s="37">
        <f>U27-100</f>
        <v>7.5987414255890258</v>
      </c>
      <c r="V36" s="37"/>
      <c r="W36" s="37">
        <f>W27-100</f>
        <v>8.2435087049237836</v>
      </c>
      <c r="X36" s="37"/>
      <c r="Y36" s="37">
        <f>Y27-100</f>
        <v>7.4134412144532575</v>
      </c>
      <c r="Z36" s="37"/>
      <c r="AA36" s="37">
        <f>AA27-100</f>
        <v>11.645709981983401</v>
      </c>
      <c r="AB36" s="37"/>
      <c r="AC36" s="37">
        <f>AC27-100</f>
        <v>12.385528036851667</v>
      </c>
      <c r="AD36" s="37"/>
      <c r="AE36" s="37">
        <f>AE27-100</f>
        <v>7.8721840542408188</v>
      </c>
      <c r="AF36" s="37"/>
      <c r="AG36" s="37">
        <f>AG27-100</f>
        <v>11.541863447246413</v>
      </c>
      <c r="AH36" s="62"/>
      <c r="AI36" s="37">
        <f>AI27-100</f>
        <v>10.994071567900804</v>
      </c>
      <c r="AJ36" s="37"/>
      <c r="AK36" s="37">
        <f>AK27-100</f>
        <v>9.7974500587830136</v>
      </c>
      <c r="AL36" s="37"/>
      <c r="AM36" s="37"/>
    </row>
    <row r="37" spans="1:39" x14ac:dyDescent="0.25">
      <c r="A37" s="32"/>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62"/>
      <c r="AI37" s="37"/>
      <c r="AJ37" s="37"/>
      <c r="AK37" s="37"/>
    </row>
    <row r="38" spans="1:39" x14ac:dyDescent="0.25">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62"/>
      <c r="AI38" s="37"/>
      <c r="AJ38" s="37"/>
      <c r="AK38" s="37"/>
    </row>
    <row r="39" spans="1:39" x14ac:dyDescent="0.25">
      <c r="A39" s="27" t="s">
        <v>300</v>
      </c>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62"/>
      <c r="AI39" s="37"/>
      <c r="AJ39" s="37"/>
      <c r="AK39" s="37"/>
    </row>
    <row r="40" spans="1:39" x14ac:dyDescent="0.25">
      <c r="A40" s="30" t="s">
        <v>25</v>
      </c>
      <c r="C40" s="3">
        <v>0.90880000000000005</v>
      </c>
      <c r="D40" s="37"/>
      <c r="E40" s="3">
        <v>1.7498100000000001</v>
      </c>
      <c r="F40" s="37"/>
      <c r="G40" s="3">
        <v>5.1962799999999998</v>
      </c>
      <c r="H40" s="37"/>
      <c r="I40" s="3">
        <v>4.2633400000000004</v>
      </c>
      <c r="J40" s="37"/>
      <c r="K40" s="3">
        <v>4.33392</v>
      </c>
      <c r="L40" s="37"/>
      <c r="M40" s="3">
        <v>4.00169</v>
      </c>
      <c r="N40" s="37"/>
      <c r="O40" s="3">
        <v>4.50115</v>
      </c>
      <c r="P40" s="37"/>
      <c r="Q40" s="3">
        <v>4.19937</v>
      </c>
      <c r="R40" s="37"/>
      <c r="S40" s="3">
        <v>4.3993900000000004</v>
      </c>
      <c r="T40" s="37"/>
      <c r="U40" s="39">
        <v>7.6674499999999997</v>
      </c>
      <c r="V40" s="37"/>
      <c r="W40" s="3">
        <v>7.0999600000000003</v>
      </c>
      <c r="X40" s="37"/>
      <c r="Y40" s="6">
        <v>7.4054799999999998</v>
      </c>
      <c r="Z40" s="37"/>
      <c r="AA40" s="6">
        <v>7.7</v>
      </c>
      <c r="AB40" s="37"/>
      <c r="AC40" s="6">
        <v>9.0001499999999997</v>
      </c>
      <c r="AD40" s="37"/>
      <c r="AE40" s="6">
        <v>8.1</v>
      </c>
      <c r="AF40" s="37"/>
      <c r="AG40" s="6">
        <v>8.5</v>
      </c>
      <c r="AH40" s="62"/>
      <c r="AI40" s="6">
        <v>8.3000000000000007</v>
      </c>
      <c r="AJ40" s="37"/>
      <c r="AK40" s="9">
        <v>8.1999999999999993</v>
      </c>
    </row>
    <row r="41" spans="1:39" x14ac:dyDescent="0.25">
      <c r="A41" t="s">
        <v>275</v>
      </c>
      <c r="C41" s="3">
        <v>1.97441</v>
      </c>
      <c r="D41" s="37"/>
      <c r="E41" s="3">
        <v>-5.69726</v>
      </c>
      <c r="F41" s="37"/>
      <c r="G41" s="3">
        <v>5.7695999999999996</v>
      </c>
      <c r="H41" s="37"/>
      <c r="I41" s="3">
        <v>4.0808900000000001</v>
      </c>
      <c r="J41" s="37"/>
      <c r="K41" s="3">
        <v>5.5421699999999996</v>
      </c>
      <c r="L41" s="37"/>
      <c r="M41" s="3">
        <v>3.15855</v>
      </c>
      <c r="N41" s="37"/>
      <c r="O41" s="3">
        <v>4.13795</v>
      </c>
      <c r="P41" s="37"/>
      <c r="Q41" s="3">
        <v>5.9977400000000003</v>
      </c>
      <c r="R41" s="37"/>
      <c r="S41" s="3">
        <v>6.8407499999999999</v>
      </c>
      <c r="T41" s="37"/>
      <c r="U41" s="39">
        <v>10.080590000000001</v>
      </c>
      <c r="V41" s="37"/>
      <c r="W41" s="3">
        <v>5.6338800000000004</v>
      </c>
      <c r="X41" s="37"/>
      <c r="Y41" s="6">
        <v>6.2</v>
      </c>
      <c r="Z41" s="37"/>
      <c r="AA41" s="6">
        <v>6.5</v>
      </c>
      <c r="AB41" s="37"/>
      <c r="AC41" s="6">
        <v>4.7</v>
      </c>
      <c r="AD41" s="37"/>
      <c r="AE41" s="6">
        <v>5.8</v>
      </c>
      <c r="AF41" s="37"/>
      <c r="AG41" s="6">
        <v>6.6</v>
      </c>
      <c r="AH41" s="62"/>
      <c r="AI41" s="6">
        <v>6.6</v>
      </c>
      <c r="AJ41" s="37"/>
      <c r="AK41" s="9">
        <v>4.4000000000000004</v>
      </c>
    </row>
    <row r="42" spans="1:39" x14ac:dyDescent="0.25">
      <c r="A42" t="s">
        <v>303</v>
      </c>
      <c r="C42" s="3">
        <v>-5.1655499999999996</v>
      </c>
      <c r="D42" s="37"/>
      <c r="E42" s="3">
        <v>1.4491799999999999</v>
      </c>
      <c r="F42" s="37"/>
      <c r="G42" s="3">
        <v>2.6916000000000002</v>
      </c>
      <c r="H42" s="37"/>
      <c r="I42" s="3">
        <v>2.3143699999999998</v>
      </c>
      <c r="J42" s="37"/>
      <c r="K42" s="3">
        <v>2.1102799999999999</v>
      </c>
      <c r="L42" s="37"/>
      <c r="M42" s="3">
        <v>1.7779400000000001</v>
      </c>
      <c r="N42" s="37"/>
      <c r="O42" s="3">
        <v>2.8956599999999999</v>
      </c>
      <c r="P42" s="37"/>
      <c r="Q42" s="3">
        <v>3.3999899999999998</v>
      </c>
      <c r="R42" s="37"/>
      <c r="S42" s="3">
        <v>3.1769500000000002</v>
      </c>
      <c r="T42" s="37"/>
      <c r="U42" s="39">
        <v>5.0010000000000003</v>
      </c>
      <c r="V42" s="37"/>
      <c r="W42" s="3">
        <v>8.9280200000000001</v>
      </c>
      <c r="X42" s="37"/>
      <c r="Y42" s="6">
        <v>7.4632800000000001</v>
      </c>
      <c r="Z42" s="37"/>
      <c r="AA42" s="6">
        <v>6.6</v>
      </c>
      <c r="AB42" s="37"/>
      <c r="AC42" s="6">
        <v>6.8</v>
      </c>
      <c r="AD42" s="37"/>
      <c r="AE42" s="6">
        <v>4.0999999999999996</v>
      </c>
      <c r="AF42" s="37"/>
      <c r="AG42" s="6">
        <v>4.2</v>
      </c>
      <c r="AH42" s="62"/>
      <c r="AI42" s="6">
        <v>3.4</v>
      </c>
      <c r="AJ42" s="37"/>
      <c r="AK42" s="6" t="s">
        <v>125</v>
      </c>
    </row>
    <row r="43" spans="1:39" x14ac:dyDescent="0.25">
      <c r="A43" t="s">
        <v>304</v>
      </c>
      <c r="C43" s="3">
        <v>-0.87517999999999996</v>
      </c>
      <c r="D43" s="37"/>
      <c r="E43" s="3">
        <v>3.80531</v>
      </c>
      <c r="F43" s="37"/>
      <c r="G43" s="3">
        <v>5.38314</v>
      </c>
      <c r="H43" s="37"/>
      <c r="I43" s="3">
        <v>5.3983100000000004</v>
      </c>
      <c r="J43" s="37"/>
      <c r="K43" s="3">
        <v>4.9866099999999998</v>
      </c>
      <c r="L43" s="37"/>
      <c r="M43" s="3">
        <v>5.4218400000000004</v>
      </c>
      <c r="N43" s="37"/>
      <c r="O43" s="3">
        <v>5.1138399999999997</v>
      </c>
      <c r="P43" s="37"/>
      <c r="Q43" s="3">
        <v>3.2943899999999999</v>
      </c>
      <c r="R43" s="37"/>
      <c r="S43" s="3">
        <v>3.2097600000000002</v>
      </c>
      <c r="T43" s="37"/>
      <c r="U43" s="39">
        <v>7.4405000000000001</v>
      </c>
      <c r="V43" s="37"/>
      <c r="W43" s="3">
        <v>7.1315600000000003</v>
      </c>
      <c r="X43" s="37"/>
      <c r="Y43" s="6">
        <v>8.5549499999999998</v>
      </c>
      <c r="Z43" s="37"/>
      <c r="AA43" s="6">
        <v>13.440250000000001</v>
      </c>
      <c r="AB43" s="37"/>
      <c r="AC43" s="6">
        <v>15.3</v>
      </c>
      <c r="AD43" s="37"/>
      <c r="AE43" s="6">
        <v>9.3000000000000007</v>
      </c>
      <c r="AF43" s="37"/>
      <c r="AG43" s="6">
        <v>11.6</v>
      </c>
      <c r="AH43" s="62"/>
      <c r="AI43" s="6">
        <v>12.7</v>
      </c>
      <c r="AJ43" s="37"/>
      <c r="AK43" s="6" t="s">
        <v>125</v>
      </c>
    </row>
    <row r="45" spans="1:39" x14ac:dyDescent="0.25">
      <c r="A45" t="s">
        <v>306</v>
      </c>
      <c r="E45" s="37">
        <f>E33-E42</f>
        <v>-4.7958960328897682E-4</v>
      </c>
      <c r="G45" s="37">
        <f>G33-G42</f>
        <v>-3.350672153634715E-2</v>
      </c>
      <c r="I45" s="37">
        <f>I33-I42</f>
        <v>1.8341181736869494E-3</v>
      </c>
      <c r="K45" s="37">
        <f>K33-K42</f>
        <v>-7.1648332284550698E-3</v>
      </c>
      <c r="M45" s="37">
        <f>M33-M42</f>
        <v>3.3845714285704709E-2</v>
      </c>
      <c r="O45" s="37">
        <f>O33-O42</f>
        <v>1.2873252353493125E-2</v>
      </c>
      <c r="Q45" s="37">
        <f>Q33-Q42</f>
        <v>1.0000000005838672E-5</v>
      </c>
      <c r="S45" s="37">
        <f>S33-S42</f>
        <v>2.4731741083083847E-5</v>
      </c>
      <c r="U45" s="37">
        <f>U33-U42</f>
        <v>0.91967372186615126</v>
      </c>
      <c r="W45" s="37">
        <f>W33-W42</f>
        <v>-3.6440242414713531</v>
      </c>
      <c r="Y45" s="37">
        <f>Y33-Y42</f>
        <v>0.37498170931918384</v>
      </c>
      <c r="AA45" s="37">
        <f>AA33-AA42</f>
        <v>1.7780019754479728</v>
      </c>
      <c r="AC45" s="37">
        <f>AC33-AC42</f>
        <v>-0.28602197395874196</v>
      </c>
      <c r="AE45" s="37">
        <f>AE33-AE42</f>
        <v>5.7890134727102467</v>
      </c>
      <c r="AG45" s="37">
        <f>AG33-AG42</f>
        <v>0.20031828008649466</v>
      </c>
      <c r="AI45" s="37">
        <f>AI33-AI42</f>
        <v>1.0168983928948934</v>
      </c>
      <c r="AK45" s="37" t="e">
        <f>AK33-AK42</f>
        <v>#VALUE!</v>
      </c>
    </row>
    <row r="46" spans="1:39" x14ac:dyDescent="0.25">
      <c r="A46" t="s">
        <v>305</v>
      </c>
      <c r="E46" s="37">
        <f>E34-E42</f>
        <v>0.35081999999999725</v>
      </c>
      <c r="G46" s="37">
        <f>G34-G42</f>
        <v>-0.19160000000000021</v>
      </c>
      <c r="I46" s="37">
        <f>I34-I42</f>
        <v>-1.7143700000000055</v>
      </c>
      <c r="K46" s="37">
        <f>K34-K42</f>
        <v>-0.91027999999999709</v>
      </c>
      <c r="M46" s="37">
        <f>M34-M42</f>
        <v>-0.47794000000000292</v>
      </c>
      <c r="O46" s="37">
        <f>O34-O42</f>
        <v>-0.19565999999999706</v>
      </c>
      <c r="Q46" s="37">
        <f>Q34-Q42</f>
        <v>1.0000000005838672E-5</v>
      </c>
      <c r="S46" s="37">
        <f>S34-S42</f>
        <v>-0.17695000000000016</v>
      </c>
      <c r="U46" s="37">
        <f>U34-U42</f>
        <v>1.3990000000000054</v>
      </c>
      <c r="W46" s="37">
        <f>W34-W42</f>
        <v>-5.1280200000000029</v>
      </c>
      <c r="Y46" s="37">
        <f>Y34-Y42</f>
        <v>-1.2632799999999973</v>
      </c>
      <c r="AA46" s="37">
        <f>AA34-AA42</f>
        <v>0</v>
      </c>
      <c r="AC46" s="37">
        <f>AC34-AC42</f>
        <v>0</v>
      </c>
      <c r="AE46" s="37">
        <f>AE34-AE42</f>
        <v>0</v>
      </c>
      <c r="AG46" s="37">
        <f>AG34-AG42</f>
        <v>0</v>
      </c>
      <c r="AI46" s="37">
        <f>AI34-AI42</f>
        <v>0.10000000000000009</v>
      </c>
      <c r="AK46" s="37" t="e">
        <f>AK34-AK42</f>
        <v>#VALUE!</v>
      </c>
    </row>
    <row r="47" spans="1:39" x14ac:dyDescent="0.25">
      <c r="A47" t="s">
        <v>307</v>
      </c>
      <c r="E47" s="37">
        <f>E36-E43</f>
        <v>2.4980095020746718</v>
      </c>
      <c r="G47" s="37">
        <f>G36-G43</f>
        <v>0.82978115317820045</v>
      </c>
      <c r="I47" s="37">
        <f>I36-I43</f>
        <v>-0.12631586510261705</v>
      </c>
      <c r="K47" s="37">
        <f>K36-K43</f>
        <v>-0.30907487689523894</v>
      </c>
      <c r="M47" s="37">
        <f>M36-M43</f>
        <v>-0.33823853231721746</v>
      </c>
      <c r="O47" s="37">
        <f>O36-O43</f>
        <v>-0.4039728390484818</v>
      </c>
      <c r="Q47" s="37">
        <f>Q36-Q43</f>
        <v>-0.29638489113248312</v>
      </c>
      <c r="S47" s="37">
        <f>S36-S43</f>
        <v>-0.11464103150339344</v>
      </c>
      <c r="U47" s="37">
        <f>U36-U43</f>
        <v>0.15824142558902565</v>
      </c>
      <c r="W47" s="37">
        <f>W36-W43</f>
        <v>1.1119487049237833</v>
      </c>
      <c r="Y47" s="37">
        <f>Y36-Y43</f>
        <v>-1.1415087855467423</v>
      </c>
      <c r="AA47" s="37">
        <f>AA36-AA43</f>
        <v>-1.7945400180165993</v>
      </c>
      <c r="AC47" s="37">
        <f>AC36-AC43</f>
        <v>-2.9144719631483333</v>
      </c>
      <c r="AE47" s="37">
        <f>AE36-AE43</f>
        <v>-1.4278159457591819</v>
      </c>
      <c r="AG47" s="37">
        <f>AG36-AG43</f>
        <v>-5.8136552753586201E-2</v>
      </c>
      <c r="AI47" s="37">
        <f>AI36-AI43</f>
        <v>-1.7059284320991956</v>
      </c>
      <c r="AK47" s="37" t="e">
        <f>AK36-AK43</f>
        <v>#VALUE!</v>
      </c>
    </row>
    <row r="48" spans="1:39" x14ac:dyDescent="0.25">
      <c r="A48" t="s">
        <v>308</v>
      </c>
      <c r="E48" s="37">
        <f>E35-E43</f>
        <v>3.0758702290077711E-2</v>
      </c>
      <c r="G48" s="37">
        <f>G35-G43</f>
        <v>-2.2039613899624833E-2</v>
      </c>
      <c r="I48" s="37">
        <f>I35-I43</f>
        <v>-1.6133239831184198E-4</v>
      </c>
      <c r="K48" s="37">
        <f>K35-K43</f>
        <v>-2.0737175009637454E-3</v>
      </c>
      <c r="M48" s="37">
        <f>M35-M43</f>
        <v>-1.3269674430572032E-2</v>
      </c>
      <c r="O48" s="37">
        <f>O35-O43</f>
        <v>3.2794978941232955E-3</v>
      </c>
      <c r="Q48" s="37">
        <f>Q35-Q43</f>
        <v>1.3324376793114823E-2</v>
      </c>
      <c r="S48" s="37">
        <f>S35-S43</f>
        <v>-1.6599029573211688E-2</v>
      </c>
      <c r="U48" s="37">
        <f>U35-U43</f>
        <v>-6.126593203778441E-2</v>
      </c>
      <c r="W48" s="37">
        <f>W35-W43</f>
        <v>0.4473647406172816</v>
      </c>
      <c r="Y48" s="37">
        <f>Y35-Y43</f>
        <v>-0.76516785199626192</v>
      </c>
      <c r="AA48" s="37">
        <f>AA35-AA43</f>
        <v>-0.92890402122535853</v>
      </c>
      <c r="AC48" s="37">
        <f>AC35-AC43</f>
        <v>-2.9691821093673418</v>
      </c>
      <c r="AE48" s="37">
        <f>AE35-AE43</f>
        <v>-2.5107988532850278</v>
      </c>
      <c r="AG48" s="37">
        <f>AG35-AG43</f>
        <v>-0.37493267922014262</v>
      </c>
      <c r="AI48" s="37">
        <f>AI35-AI43</f>
        <v>-0.99607906699739246</v>
      </c>
      <c r="AK48" s="37" t="e">
        <f>AK35-AK43</f>
        <v>#VALUE!</v>
      </c>
    </row>
    <row r="50" spans="1:38" x14ac:dyDescent="0.25">
      <c r="A50" t="s">
        <v>309</v>
      </c>
    </row>
    <row r="51" spans="1:38" x14ac:dyDescent="0.25">
      <c r="A51" s="1" t="s">
        <v>7</v>
      </c>
      <c r="B51" s="3">
        <v>302.78730000000002</v>
      </c>
      <c r="D51" s="3">
        <v>559.07159999999999</v>
      </c>
      <c r="F51" s="3">
        <v>976.83</v>
      </c>
      <c r="H51" s="3">
        <v>1416.1573000000001</v>
      </c>
      <c r="J51" s="3">
        <v>2128.6597000000002</v>
      </c>
      <c r="L51" s="3">
        <v>3255.5666999999999</v>
      </c>
      <c r="N51" s="3">
        <v>4925.2698</v>
      </c>
      <c r="P51" s="3">
        <v>7450.2349999999997</v>
      </c>
      <c r="Q51" s="3"/>
      <c r="R51" s="3">
        <v>9837.8410000000003</v>
      </c>
      <c r="T51" s="3">
        <v>12189.5</v>
      </c>
      <c r="V51" s="3">
        <v>15210.4</v>
      </c>
      <c r="X51" s="3">
        <v>21124.9</v>
      </c>
      <c r="Z51" s="3">
        <v>28190</v>
      </c>
      <c r="AB51" s="3">
        <v>38969.800000000003</v>
      </c>
      <c r="AD51" s="3">
        <v>49375.6</v>
      </c>
      <c r="AF51" s="3">
        <v>62388.3</v>
      </c>
      <c r="AH51" s="63">
        <v>77866.100000000006</v>
      </c>
      <c r="AJ51" s="4">
        <v>96589.8</v>
      </c>
    </row>
    <row r="52" spans="1:38" x14ac:dyDescent="0.25">
      <c r="A52" s="1" t="s">
        <v>3</v>
      </c>
      <c r="B52" s="3">
        <v>85.112899999999996</v>
      </c>
      <c r="D52" s="3">
        <v>125.3831</v>
      </c>
      <c r="F52" s="3">
        <v>276.0378</v>
      </c>
      <c r="H52" s="3">
        <v>379.50639999999999</v>
      </c>
      <c r="J52" s="3">
        <v>617.74549999999999</v>
      </c>
      <c r="L52" s="3">
        <v>978.50720000000001</v>
      </c>
      <c r="N52" s="3">
        <v>1476.2560000000001</v>
      </c>
      <c r="P52" s="3">
        <v>2244.241</v>
      </c>
      <c r="Q52" s="3"/>
      <c r="R52" s="3">
        <v>2812.623</v>
      </c>
      <c r="T52" s="3">
        <v>3260.9459999999999</v>
      </c>
      <c r="V52" s="3">
        <v>3802.6</v>
      </c>
      <c r="X52" s="3">
        <v>5298</v>
      </c>
      <c r="Z52" s="3">
        <v>6550.2</v>
      </c>
      <c r="AB52" s="3">
        <v>7673</v>
      </c>
      <c r="AD52" s="3">
        <v>9200</v>
      </c>
      <c r="AF52" s="3">
        <v>11226</v>
      </c>
      <c r="AH52" s="63">
        <v>13685.2</v>
      </c>
      <c r="AJ52" s="4">
        <v>16866.099999999999</v>
      </c>
    </row>
    <row r="53" spans="1:38" x14ac:dyDescent="0.25">
      <c r="A53" s="1" t="s">
        <v>216</v>
      </c>
      <c r="B53" s="4"/>
      <c r="D53" s="4"/>
      <c r="F53" s="4"/>
      <c r="H53" s="4"/>
      <c r="J53" s="4"/>
      <c r="L53" s="4"/>
      <c r="N53" s="4"/>
      <c r="P53" s="4"/>
      <c r="Q53" s="4"/>
      <c r="R53" s="4"/>
      <c r="T53" s="4"/>
      <c r="V53" s="4"/>
      <c r="X53" s="4"/>
      <c r="Z53" s="4"/>
      <c r="AB53" s="4"/>
      <c r="AD53" s="4"/>
      <c r="AF53" s="4"/>
      <c r="AH53" s="64"/>
      <c r="AJ53" s="4"/>
    </row>
    <row r="54" spans="1:38" ht="17.25" x14ac:dyDescent="0.25">
      <c r="A54" s="1" t="s">
        <v>262</v>
      </c>
      <c r="B54" s="3">
        <v>51.734499999999997</v>
      </c>
      <c r="D54" s="3">
        <v>99.713099999999997</v>
      </c>
      <c r="F54" s="3">
        <v>152.44999999999999</v>
      </c>
      <c r="H54" s="3">
        <v>211.50569999999999</v>
      </c>
      <c r="J54" s="3">
        <v>304.7439</v>
      </c>
      <c r="L54" s="3">
        <v>462.4228</v>
      </c>
      <c r="N54" s="3">
        <v>696.22929999999997</v>
      </c>
      <c r="P54" s="3">
        <v>1079.2729999999999</v>
      </c>
      <c r="Q54" s="3"/>
      <c r="R54" s="3">
        <v>1553.33</v>
      </c>
      <c r="T54" s="3">
        <v>2085.498</v>
      </c>
      <c r="V54" s="3">
        <v>3148.5527999999999</v>
      </c>
      <c r="X54" s="3">
        <v>4597.2</v>
      </c>
      <c r="Z54" s="3">
        <v>5906.5</v>
      </c>
      <c r="AB54" s="3">
        <v>9148.2000000000007</v>
      </c>
      <c r="AD54" s="3">
        <v>11651.1</v>
      </c>
      <c r="AF54" s="3">
        <v>14882.5</v>
      </c>
      <c r="AH54" s="63">
        <v>18650</v>
      </c>
      <c r="AJ54" s="3">
        <v>23133.7</v>
      </c>
    </row>
    <row r="55" spans="1:38" x14ac:dyDescent="0.25">
      <c r="A55" s="1" t="s">
        <v>219</v>
      </c>
      <c r="B55" s="4"/>
      <c r="D55" s="4"/>
      <c r="F55" s="4"/>
      <c r="H55" s="4"/>
      <c r="J55" s="4"/>
      <c r="L55" s="4"/>
      <c r="N55" s="4"/>
      <c r="P55" s="4"/>
      <c r="Q55" s="4"/>
      <c r="R55" s="4"/>
      <c r="T55" s="4"/>
      <c r="V55" s="4"/>
      <c r="X55" s="4"/>
      <c r="Z55" s="4"/>
      <c r="AB55" s="4"/>
      <c r="AD55" s="4"/>
      <c r="AF55" s="4"/>
      <c r="AH55" s="64"/>
      <c r="AJ55" s="4"/>
    </row>
    <row r="56" spans="1:38" x14ac:dyDescent="0.25">
      <c r="A56" s="1" t="s">
        <v>8</v>
      </c>
      <c r="B56" s="3">
        <v>21.3688</v>
      </c>
      <c r="D56" s="3">
        <v>46.110700000000001</v>
      </c>
      <c r="F56" s="3">
        <v>70.983999999999995</v>
      </c>
      <c r="H56" s="3">
        <v>106.3193</v>
      </c>
      <c r="J56" s="3">
        <v>143.2979</v>
      </c>
      <c r="L56" s="3">
        <v>196.1798</v>
      </c>
      <c r="N56" s="3">
        <v>286.48939999999999</v>
      </c>
      <c r="P56" s="3">
        <v>365.16300000000001</v>
      </c>
      <c r="Q56" s="3"/>
      <c r="R56" s="3">
        <v>442.392</v>
      </c>
      <c r="T56" s="3">
        <v>551.02099999999996</v>
      </c>
      <c r="V56" s="3">
        <v>745.30960000000005</v>
      </c>
      <c r="X56" s="3">
        <v>1072.4000000000001</v>
      </c>
      <c r="Z56" s="3">
        <v>1666.1</v>
      </c>
      <c r="AB56" s="3">
        <v>2178.4</v>
      </c>
      <c r="AD56" s="3">
        <v>3335.7</v>
      </c>
      <c r="AF56" s="3">
        <v>4033.5</v>
      </c>
      <c r="AH56" s="63">
        <v>4574.1000000000004</v>
      </c>
      <c r="AJ56" s="4">
        <v>5732.6</v>
      </c>
    </row>
    <row r="57" spans="1:38" x14ac:dyDescent="0.25">
      <c r="A57" s="1" t="s">
        <v>10</v>
      </c>
      <c r="B57" s="3">
        <v>15.843500000000001</v>
      </c>
      <c r="D57" s="3">
        <v>39.314799999999998</v>
      </c>
      <c r="F57" s="3">
        <v>82.473100000000002</v>
      </c>
      <c r="H57" s="3">
        <v>119.5326</v>
      </c>
      <c r="J57" s="3">
        <v>192.34819999999999</v>
      </c>
      <c r="L57" s="3">
        <v>315.5564</v>
      </c>
      <c r="N57" s="3">
        <v>511.41090000000003</v>
      </c>
      <c r="P57" s="3">
        <v>735.202</v>
      </c>
      <c r="Q57" s="3"/>
      <c r="R57" s="3">
        <v>921.11599999999999</v>
      </c>
      <c r="T57" s="3">
        <v>1101.7719999999999</v>
      </c>
      <c r="V57" s="3">
        <v>1399.3568</v>
      </c>
      <c r="X57" s="3">
        <v>1892.1</v>
      </c>
      <c r="Z57" s="3">
        <v>2660</v>
      </c>
      <c r="AB57" s="3">
        <v>3369.7</v>
      </c>
      <c r="AD57" s="3">
        <v>4381.1000000000004</v>
      </c>
      <c r="AF57" s="3">
        <v>5781.4</v>
      </c>
      <c r="AH57" s="63">
        <v>7005.5</v>
      </c>
      <c r="AJ57" s="4">
        <v>8334.5</v>
      </c>
    </row>
    <row r="58" spans="1:38" x14ac:dyDescent="0.25">
      <c r="A58" s="1" t="s">
        <v>12</v>
      </c>
      <c r="B58" s="3">
        <v>22.052600000000002</v>
      </c>
      <c r="D58" s="3">
        <v>37.645699999999998</v>
      </c>
      <c r="F58" s="3">
        <v>63.962200000000003</v>
      </c>
      <c r="H58" s="3">
        <v>95.900400000000005</v>
      </c>
      <c r="J58" s="3">
        <v>147.18719999999999</v>
      </c>
      <c r="L58" s="3">
        <v>250.56489999999999</v>
      </c>
      <c r="N58" s="3">
        <v>371.25909999999999</v>
      </c>
      <c r="P58" s="3">
        <v>612.86800000000005</v>
      </c>
      <c r="Q58" s="3"/>
      <c r="R58" s="3">
        <v>923.69899999999996</v>
      </c>
      <c r="T58" s="3">
        <v>1191.837</v>
      </c>
      <c r="V58" s="3">
        <v>1718.7752</v>
      </c>
      <c r="X58" s="3">
        <v>2329.6999999999998</v>
      </c>
      <c r="Z58" s="3">
        <v>3185.6</v>
      </c>
      <c r="AB58" s="3">
        <v>4866</v>
      </c>
      <c r="AD58" s="3">
        <v>5721.9</v>
      </c>
      <c r="AF58" s="3">
        <v>7181.9</v>
      </c>
      <c r="AH58" s="63">
        <v>9005.5</v>
      </c>
      <c r="AJ58" s="4">
        <v>11500.4</v>
      </c>
    </row>
    <row r="59" spans="1:38" x14ac:dyDescent="0.25">
      <c r="A59" s="1" t="s">
        <v>13</v>
      </c>
      <c r="B59" s="3">
        <v>10.776</v>
      </c>
      <c r="D59" s="3">
        <v>15.898</v>
      </c>
      <c r="F59" s="3">
        <v>25.044</v>
      </c>
      <c r="H59" s="3">
        <v>44.039099999999998</v>
      </c>
      <c r="J59" s="3">
        <v>70.756799999999998</v>
      </c>
      <c r="L59" s="3">
        <v>123.8511</v>
      </c>
      <c r="N59" s="3">
        <v>196.4135</v>
      </c>
      <c r="P59" s="3">
        <v>250.58600000000001</v>
      </c>
      <c r="Q59" s="3"/>
      <c r="R59" s="3">
        <v>286.54300000000001</v>
      </c>
      <c r="T59" s="4"/>
      <c r="V59" s="4"/>
      <c r="X59" s="4"/>
      <c r="Z59" s="4"/>
      <c r="AB59" s="4"/>
      <c r="AD59" s="4"/>
      <c r="AF59" s="4"/>
      <c r="AH59" s="64"/>
      <c r="AJ59" s="4"/>
    </row>
    <row r="60" spans="1:38" x14ac:dyDescent="0.25">
      <c r="A60" s="1" t="s">
        <v>14</v>
      </c>
      <c r="B60" s="3">
        <v>12.523</v>
      </c>
      <c r="D60" s="3">
        <v>22.109000000000002</v>
      </c>
      <c r="F60" s="3">
        <v>34.119999999999997</v>
      </c>
      <c r="H60" s="3">
        <v>48.578699999999998</v>
      </c>
      <c r="J60" s="3">
        <v>65.847899999999996</v>
      </c>
      <c r="L60" s="3">
        <v>96.447100000000006</v>
      </c>
      <c r="N60" s="3">
        <v>164.6842</v>
      </c>
      <c r="P60" s="3">
        <v>230.666</v>
      </c>
      <c r="Q60" s="3"/>
      <c r="R60" s="3">
        <v>277.185</v>
      </c>
      <c r="T60" s="4"/>
      <c r="V60" s="4"/>
      <c r="X60" s="4"/>
      <c r="Z60" s="4"/>
      <c r="AB60" s="4"/>
      <c r="AD60" s="4"/>
      <c r="AF60" s="4"/>
      <c r="AH60" s="64"/>
      <c r="AJ60" s="4"/>
    </row>
    <row r="61" spans="1:38" ht="17.25" x14ac:dyDescent="0.25">
      <c r="A61" s="1" t="s">
        <v>263</v>
      </c>
      <c r="B61" s="3">
        <v>43.576999999999998</v>
      </c>
      <c r="D61" s="3">
        <v>92.234999999999999</v>
      </c>
      <c r="F61" s="3">
        <v>150.827</v>
      </c>
      <c r="H61" s="3">
        <v>207.3116</v>
      </c>
      <c r="J61" s="3">
        <v>300.9067</v>
      </c>
      <c r="L61" s="3">
        <v>424.3956</v>
      </c>
      <c r="N61" s="3">
        <v>638.45749999999998</v>
      </c>
      <c r="P61" s="3">
        <v>994.21900000000005</v>
      </c>
      <c r="Q61" s="3"/>
      <c r="R61" s="3">
        <v>1275.8710000000001</v>
      </c>
      <c r="T61" s="3">
        <v>2290.5949999999998</v>
      </c>
      <c r="V61" s="3">
        <v>2722.6615999999999</v>
      </c>
      <c r="X61" s="3">
        <v>3796.9</v>
      </c>
      <c r="Z61" s="3">
        <v>5362.5</v>
      </c>
      <c r="AB61" s="3">
        <v>7879.9</v>
      </c>
      <c r="AD61" s="3">
        <v>10321.6</v>
      </c>
      <c r="AF61" s="3">
        <v>13566.1</v>
      </c>
      <c r="AH61" s="63">
        <v>18446.8</v>
      </c>
      <c r="AJ61" s="4">
        <v>23553.9</v>
      </c>
    </row>
    <row r="62" spans="1:38" x14ac:dyDescent="0.25">
      <c r="A62" s="1" t="s">
        <v>15</v>
      </c>
      <c r="B62" s="3">
        <v>39.797499999999999</v>
      </c>
      <c r="D62" s="3">
        <v>80.661600000000007</v>
      </c>
      <c r="F62" s="3">
        <v>120.9316</v>
      </c>
      <c r="H62" s="3">
        <v>203.46350000000001</v>
      </c>
      <c r="J62" s="3">
        <v>285.82560000000001</v>
      </c>
      <c r="L62" s="3">
        <v>407.64109999999999</v>
      </c>
      <c r="N62" s="3">
        <v>584.06989999999996</v>
      </c>
      <c r="P62" s="3">
        <v>938.01599999999996</v>
      </c>
      <c r="Q62" s="3"/>
      <c r="R62" s="3">
        <v>1345.0809999999999</v>
      </c>
      <c r="T62" s="3">
        <v>1707.7860000000001</v>
      </c>
      <c r="V62" s="3">
        <v>1673.1445000000001</v>
      </c>
      <c r="X62" s="3">
        <v>2138.6</v>
      </c>
      <c r="Z62" s="3">
        <v>2859.1</v>
      </c>
      <c r="AB62" s="3">
        <v>3854.6</v>
      </c>
      <c r="AD62" s="3">
        <v>4764.2</v>
      </c>
      <c r="AF62" s="3">
        <v>5716.9</v>
      </c>
      <c r="AH62" s="63">
        <v>6489.1</v>
      </c>
      <c r="AJ62" s="4">
        <v>7468.6</v>
      </c>
    </row>
    <row r="63" spans="1:38" x14ac:dyDescent="0.25">
      <c r="A63" s="1" t="s">
        <v>16</v>
      </c>
      <c r="B63" s="3">
        <v>-0.76919999999999999</v>
      </c>
      <c r="D63" s="3">
        <v>-3.1238000000000001</v>
      </c>
      <c r="F63" s="3">
        <v>-11.157</v>
      </c>
      <c r="H63" s="3">
        <v>-5.7706</v>
      </c>
      <c r="J63" s="3">
        <v>-21.0777</v>
      </c>
      <c r="L63" s="3">
        <v>-49.020600000000002</v>
      </c>
      <c r="N63" s="3">
        <v>-86.98</v>
      </c>
      <c r="P63" s="3">
        <v>-124.49</v>
      </c>
      <c r="Q63" s="3"/>
      <c r="R63" s="3">
        <v>-139.19999999999999</v>
      </c>
      <c r="T63" s="3">
        <v>22.226520000000001</v>
      </c>
      <c r="V63" s="3">
        <v>686.89832000000001</v>
      </c>
      <c r="X63" s="3">
        <v>49.5</v>
      </c>
      <c r="Z63" s="3">
        <v>1477.7</v>
      </c>
      <c r="AB63" s="3">
        <v>2381.9</v>
      </c>
      <c r="AD63" s="3">
        <v>1525.4</v>
      </c>
      <c r="AF63" s="3" t="s">
        <v>125</v>
      </c>
      <c r="AH63" s="63" t="s">
        <v>125</v>
      </c>
      <c r="AJ63" s="3" t="s">
        <v>125</v>
      </c>
      <c r="AL63" t="s">
        <v>125</v>
      </c>
    </row>
    <row r="64" spans="1:38" x14ac:dyDescent="0.25">
      <c r="A64" s="1" t="s">
        <v>17</v>
      </c>
      <c r="B64" s="3">
        <v>302.0181</v>
      </c>
      <c r="D64" s="3">
        <v>555.94780000000003</v>
      </c>
      <c r="F64" s="3">
        <v>965.673</v>
      </c>
      <c r="H64" s="3">
        <v>1410.3869999999999</v>
      </c>
      <c r="J64" s="3">
        <v>2107.5819999999999</v>
      </c>
      <c r="L64" s="3">
        <v>3206.5457000000001</v>
      </c>
      <c r="N64" s="3">
        <v>4838.2897999999996</v>
      </c>
      <c r="P64" s="3">
        <v>7325.7449999999999</v>
      </c>
      <c r="Q64" s="3"/>
      <c r="R64" s="3">
        <v>9698.6409999999996</v>
      </c>
      <c r="T64" s="3">
        <v>12211.68152</v>
      </c>
      <c r="V64" s="3">
        <v>15897.29882</v>
      </c>
      <c r="X64" s="3">
        <v>21174.400000000001</v>
      </c>
      <c r="Z64" s="3">
        <v>29667.7</v>
      </c>
      <c r="AB64" s="3">
        <v>41351.699999999997</v>
      </c>
      <c r="AD64" s="3">
        <v>50901</v>
      </c>
      <c r="AF64" s="3" t="s">
        <v>125</v>
      </c>
      <c r="AH64" s="63" t="s">
        <v>125</v>
      </c>
      <c r="AJ64" s="3" t="s">
        <v>125</v>
      </c>
      <c r="AL64" t="s">
        <v>125</v>
      </c>
    </row>
    <row r="65" spans="1:38" x14ac:dyDescent="0.25">
      <c r="A65" s="1"/>
      <c r="B65" s="3"/>
      <c r="D65" s="3"/>
      <c r="F65" s="3"/>
      <c r="H65" s="3"/>
      <c r="J65" s="3"/>
      <c r="L65" s="3"/>
      <c r="N65" s="3"/>
      <c r="P65" s="3"/>
      <c r="Q65" s="3"/>
      <c r="R65" s="3"/>
      <c r="T65" s="3"/>
      <c r="V65" s="3"/>
      <c r="X65" s="3"/>
      <c r="Z65" s="3"/>
      <c r="AB65" s="3"/>
      <c r="AD65" s="3"/>
      <c r="AF65" s="3"/>
      <c r="AH65" s="63"/>
      <c r="AJ65" s="3"/>
    </row>
    <row r="66" spans="1:38" x14ac:dyDescent="0.25">
      <c r="A66" s="1" t="s">
        <v>310</v>
      </c>
      <c r="R66" t="s">
        <v>323</v>
      </c>
    </row>
    <row r="67" spans="1:38" ht="26.25" x14ac:dyDescent="0.25">
      <c r="A67" s="28" t="s">
        <v>266</v>
      </c>
      <c r="B67" s="37">
        <f>B7-B51</f>
        <v>1.2699999999995271E-2</v>
      </c>
      <c r="D67" s="37">
        <f>D7-D51</f>
        <v>2.8400000000033288E-2</v>
      </c>
      <c r="F67" s="37">
        <f>F7-F51</f>
        <v>-3.0000000000086402E-2</v>
      </c>
      <c r="H67" s="37">
        <f>H7-H51</f>
        <v>4.2699999999967986E-2</v>
      </c>
      <c r="J67" s="37">
        <f>J7-J51</f>
        <v>4.029999999966094E-2</v>
      </c>
      <c r="L67" s="37">
        <f>L7-L51</f>
        <v>3.3300000000053842E-2</v>
      </c>
      <c r="N67" s="37">
        <f>N7-N51</f>
        <v>3.0200000000149885E-2</v>
      </c>
      <c r="P67" s="37">
        <f>P7-P51</f>
        <v>-3.4999999999854481E-2</v>
      </c>
      <c r="R67" s="42">
        <f>R7-R51</f>
        <v>6.1589999999996508</v>
      </c>
      <c r="S67" s="43"/>
      <c r="T67" s="42">
        <f>T7-T51</f>
        <v>71.5</v>
      </c>
      <c r="U67" s="43"/>
      <c r="V67" s="42">
        <f>V7-V51</f>
        <v>713</v>
      </c>
      <c r="X67" s="37">
        <f>X7-X51</f>
        <v>0</v>
      </c>
      <c r="Z67" s="37">
        <f>Z7-Z51</f>
        <v>0</v>
      </c>
      <c r="AB67" s="37">
        <f>AB7-AB51</f>
        <v>0</v>
      </c>
      <c r="AD67" s="37">
        <f>AD7-AD51</f>
        <v>0</v>
      </c>
      <c r="AF67" s="37">
        <f>AF7-AF51</f>
        <v>0</v>
      </c>
      <c r="AH67" s="62">
        <f>AH7-AH51</f>
        <v>898.09999999999127</v>
      </c>
      <c r="AJ67" s="37">
        <f>AJ7-AJ51</f>
        <v>0</v>
      </c>
      <c r="AL67" s="37">
        <f>AL7-AL51</f>
        <v>118986.9</v>
      </c>
    </row>
    <row r="68" spans="1:38" x14ac:dyDescent="0.25">
      <c r="A68" s="29" t="s">
        <v>5</v>
      </c>
      <c r="B68" s="37">
        <f>B8-B54</f>
        <v>-3.4499999999994202E-2</v>
      </c>
      <c r="D68" s="37">
        <f>D8-D54</f>
        <v>-1.3099999999994338E-2</v>
      </c>
      <c r="F68" s="37">
        <f>F8-F54</f>
        <v>-4.9999999999982947E-2</v>
      </c>
      <c r="H68" s="37">
        <f>H8-H54</f>
        <v>-5.6999999999902684E-3</v>
      </c>
      <c r="J68" s="37">
        <f>J8-J54</f>
        <v>-4.3900000000007822E-2</v>
      </c>
      <c r="L68" s="37">
        <f>L8-L54</f>
        <v>-2.2800000000017917E-2</v>
      </c>
      <c r="N68" s="37">
        <f>N8-N54</f>
        <v>-2.9299999999921056E-2</v>
      </c>
      <c r="P68" s="37">
        <f>P8-P54</f>
        <v>2.7000000000043656E-2</v>
      </c>
      <c r="R68" s="42">
        <f>R8-R54</f>
        <v>-2.9999999999972715E-2</v>
      </c>
      <c r="S68" s="43"/>
      <c r="T68" s="42">
        <f>T8-T54</f>
        <v>61.201999999999771</v>
      </c>
      <c r="U68" s="43"/>
      <c r="V68" s="42">
        <f>V8-V54</f>
        <v>222.34720000000016</v>
      </c>
      <c r="X68" s="37">
        <f>X8-X54</f>
        <v>0</v>
      </c>
      <c r="Z68" s="37">
        <f>Z8-Z54</f>
        <v>0</v>
      </c>
      <c r="AB68" s="37">
        <f>AB8-AB54</f>
        <v>0</v>
      </c>
      <c r="AD68" s="37">
        <f>AD8-AD54</f>
        <v>0</v>
      </c>
      <c r="AF68" s="37">
        <f>AF8-AF54</f>
        <v>0</v>
      </c>
      <c r="AH68" s="62">
        <f>AH8-AH54</f>
        <v>214.09999999999854</v>
      </c>
      <c r="AJ68" s="37">
        <f>AJ8-AJ54</f>
        <v>0</v>
      </c>
      <c r="AL68" s="37">
        <f>AL8-AL54</f>
        <v>61105.8</v>
      </c>
    </row>
    <row r="69" spans="1:38" x14ac:dyDescent="0.25">
      <c r="A69" s="29" t="s">
        <v>4</v>
      </c>
      <c r="B69" s="37">
        <f>B9-B52</f>
        <v>-1.290000000000191E-2</v>
      </c>
      <c r="D69" s="37">
        <f>D9-D52</f>
        <v>1.6900000000006798E-2</v>
      </c>
      <c r="F69" s="37">
        <f>F9-F52</f>
        <v>-3.7800000000004275E-2</v>
      </c>
      <c r="H69" s="37">
        <f>H9-H52</f>
        <v>-6.3999999999850843E-3</v>
      </c>
      <c r="J69" s="37">
        <f>J9-J52</f>
        <v>5.4499999999961801E-2</v>
      </c>
      <c r="L69" s="37">
        <f>L9-L52</f>
        <v>-7.2000000000116415E-3</v>
      </c>
      <c r="N69" s="37">
        <f>N9-N52</f>
        <v>4.3999999999869033E-2</v>
      </c>
      <c r="P69" s="37">
        <f>P9-P52</f>
        <v>-4.1000000000167347E-2</v>
      </c>
      <c r="R69" s="42">
        <f>R9-R52</f>
        <v>-10.822999999999865</v>
      </c>
      <c r="S69" s="43"/>
      <c r="T69" s="42">
        <f>T9-T52</f>
        <v>-18.645999999999731</v>
      </c>
      <c r="U69" s="43"/>
      <c r="V69" s="42">
        <f>V9-V52</f>
        <v>390.20000000000027</v>
      </c>
      <c r="X69" s="37">
        <f>X9-X52</f>
        <v>0</v>
      </c>
      <c r="Z69" s="37">
        <f>Z9-Z52</f>
        <v>0</v>
      </c>
      <c r="AB69" s="37">
        <f>AB9-AB52</f>
        <v>0</v>
      </c>
      <c r="AD69" s="37">
        <f>AD9-AD52</f>
        <v>0</v>
      </c>
      <c r="AF69" s="37">
        <f>AF9-AF52</f>
        <v>0</v>
      </c>
      <c r="AH69" s="62">
        <f>AH9-AH52</f>
        <v>333</v>
      </c>
      <c r="AJ69" s="37">
        <f>AJ9-AJ52</f>
        <v>0</v>
      </c>
      <c r="AL69" s="37">
        <f>AL9-AL52</f>
        <v>30849.4</v>
      </c>
    </row>
    <row r="70" spans="1:38" x14ac:dyDescent="0.25">
      <c r="A70" s="29" t="s">
        <v>9</v>
      </c>
      <c r="B70" s="37">
        <f>B10-B56</f>
        <v>3.119999999999834E-2</v>
      </c>
      <c r="D70" s="37">
        <f>D10-D56</f>
        <v>-1.0699999999999932E-2</v>
      </c>
      <c r="F70" s="37">
        <f>F10-F56</f>
        <v>1.6000000000005343E-2</v>
      </c>
      <c r="H70" s="37">
        <f>H10-H56</f>
        <v>-1.9300000000001205E-2</v>
      </c>
      <c r="J70" s="37">
        <f>J10-J56</f>
        <v>2.1000000000128694E-3</v>
      </c>
      <c r="L70" s="37">
        <f>L10-L56</f>
        <v>2.0199999999988449E-2</v>
      </c>
      <c r="N70" s="37">
        <f>N10-N56</f>
        <v>1.0600000000010823E-2</v>
      </c>
      <c r="P70" s="37">
        <f>P10-P56</f>
        <v>3.6999999999977717E-2</v>
      </c>
      <c r="R70" s="42">
        <f>R10-R56</f>
        <v>17.007999999999981</v>
      </c>
      <c r="S70" s="43"/>
      <c r="T70" s="42">
        <f>T10-T56</f>
        <v>37.179000000000087</v>
      </c>
      <c r="U70" s="43"/>
      <c r="V70" s="42">
        <f>V10-V56</f>
        <v>25.790399999999977</v>
      </c>
      <c r="X70" s="37">
        <f>X10-X56</f>
        <v>0</v>
      </c>
      <c r="Z70" s="37">
        <f>Z10-Z56</f>
        <v>0</v>
      </c>
      <c r="AB70" s="37">
        <f>AB10-AB56</f>
        <v>0</v>
      </c>
      <c r="AD70" s="37">
        <f>AD10-AD56</f>
        <v>0</v>
      </c>
      <c r="AF70" s="37">
        <f>AF10-AF56</f>
        <v>0</v>
      </c>
      <c r="AH70" s="62">
        <f>AH10-AH56</f>
        <v>224.5</v>
      </c>
      <c r="AJ70" s="37">
        <f>AJ10-AJ56</f>
        <v>0</v>
      </c>
      <c r="AL70" s="37">
        <f>AL10-AL56</f>
        <v>15080.8</v>
      </c>
    </row>
    <row r="71" spans="1:38" ht="26.25" x14ac:dyDescent="0.25">
      <c r="A71" s="29" t="s">
        <v>268</v>
      </c>
      <c r="B71" s="37">
        <f>B11-B58</f>
        <v>4.7399999999999665E-2</v>
      </c>
      <c r="D71" s="37">
        <f>D11-D58</f>
        <v>5.43000000000049E-2</v>
      </c>
      <c r="F71" s="37">
        <f>F11-F58</f>
        <v>3.7799999999997169E-2</v>
      </c>
      <c r="H71" s="37">
        <f>H11-H58</f>
        <v>-3.9999999999906777E-4</v>
      </c>
      <c r="J71" s="37">
        <f>J11-J58</f>
        <v>1.279999999999859E-2</v>
      </c>
      <c r="L71" s="37">
        <f>L11-L58</f>
        <v>3.5099999999999909E-2</v>
      </c>
      <c r="N71" s="37">
        <f>N11-N58</f>
        <v>4.0900000000021919E-2</v>
      </c>
      <c r="P71" s="37">
        <f>P11-P58</f>
        <v>3.1999999999925421E-2</v>
      </c>
      <c r="R71" s="42">
        <f>R11-R58</f>
        <v>1.00000000009004E-3</v>
      </c>
      <c r="S71" s="43"/>
      <c r="T71" s="42">
        <f>T11-T58</f>
        <v>59.363000000000056</v>
      </c>
      <c r="U71" s="43"/>
      <c r="V71" s="42">
        <f>V11-V58</f>
        <v>-42.075199999999995</v>
      </c>
      <c r="X71" s="37">
        <f>X11-X58</f>
        <v>0</v>
      </c>
      <c r="Z71" s="37">
        <f>Z11-Z58</f>
        <v>0</v>
      </c>
      <c r="AB71" s="37">
        <f>AB11-AB58</f>
        <v>0</v>
      </c>
      <c r="AD71" s="37">
        <f>AD11-AD58</f>
        <v>0</v>
      </c>
      <c r="AF71" s="37">
        <f>AF11-AF58</f>
        <v>0</v>
      </c>
      <c r="AH71" s="62">
        <f>AH11-AH58</f>
        <v>218.20000000000073</v>
      </c>
      <c r="AJ71" s="37">
        <f>AJ11-AJ58</f>
        <v>0</v>
      </c>
      <c r="AL71" s="37">
        <f>AL11-AL58</f>
        <v>0</v>
      </c>
    </row>
    <row r="72" spans="1:38" x14ac:dyDescent="0.25">
      <c r="A72" s="29" t="s">
        <v>11</v>
      </c>
      <c r="B72" s="37">
        <f>B12-B57</f>
        <v>7.2565000000000008</v>
      </c>
      <c r="D72" s="37">
        <f>D12-D57</f>
        <v>12.485199999999999</v>
      </c>
      <c r="F72" s="37">
        <f>F12-F57</f>
        <v>18.126899999999992</v>
      </c>
      <c r="H72" s="37">
        <f>H12-H57</f>
        <v>21.967399999999998</v>
      </c>
      <c r="J72" s="37">
        <f>J12-J57</f>
        <v>25.251800000000003</v>
      </c>
      <c r="L72" s="37">
        <f>L12-L57</f>
        <v>36.043600000000026</v>
      </c>
      <c r="N72" s="37">
        <f>N12-N57</f>
        <v>63.789100000000019</v>
      </c>
      <c r="P72" s="37">
        <f>P12-P57</f>
        <v>85.998000000000047</v>
      </c>
      <c r="R72" s="42">
        <f>R12-R57</f>
        <v>74.984000000000037</v>
      </c>
      <c r="S72" s="43"/>
      <c r="T72" s="42">
        <f>T12-T57</f>
        <v>77.52800000000002</v>
      </c>
      <c r="U72" s="43"/>
      <c r="V72" s="42">
        <f>V12-V57</f>
        <v>0.84320000000002437</v>
      </c>
      <c r="X72" s="37">
        <f>X12-X57</f>
        <v>0</v>
      </c>
      <c r="Z72" s="37">
        <f>Z12-Z57</f>
        <v>0</v>
      </c>
      <c r="AB72" s="37">
        <f>AB12-AB57</f>
        <v>0</v>
      </c>
      <c r="AD72" s="37">
        <f>AD12-AD57</f>
        <v>0</v>
      </c>
      <c r="AF72" s="37">
        <f>AF12-AF57</f>
        <v>0</v>
      </c>
      <c r="AH72" s="62">
        <f>AH12-AH57</f>
        <v>343.10000000000036</v>
      </c>
      <c r="AJ72" s="37">
        <f>AJ12-AJ57</f>
        <v>0</v>
      </c>
      <c r="AL72" s="37">
        <f>AL12-AL57</f>
        <v>0</v>
      </c>
    </row>
    <row r="73" spans="1:38" x14ac:dyDescent="0.25">
      <c r="A73" s="29" t="s">
        <v>6</v>
      </c>
      <c r="B73" s="37">
        <f>B13-(B61+B59+B60)</f>
        <v>-7.2759999999999891</v>
      </c>
      <c r="D73" s="37">
        <f>D13-(D61+D59+D60)</f>
        <v>-12.541999999999987</v>
      </c>
      <c r="F73" s="37">
        <f>F13-(F61+F59+F60)</f>
        <v>-18.091000000000008</v>
      </c>
      <c r="H73" s="37">
        <f>H13-(H61+H59+H60)</f>
        <v>-21.929399999999987</v>
      </c>
      <c r="J73" s="37">
        <f>J13-(J61+J59+J60)</f>
        <v>-25.211399999999969</v>
      </c>
      <c r="L73" s="37">
        <f>L13-(L61+L59+L60)</f>
        <v>-35.993799999999965</v>
      </c>
      <c r="N73" s="37">
        <f>N13-(N61+N59+N60)</f>
        <v>-63.855199999999968</v>
      </c>
      <c r="P73" s="37">
        <f>P13-(P61+P59+P60)</f>
        <v>-86.070999999999913</v>
      </c>
      <c r="R73" s="42">
        <f>R13-(R61+R59+R60)</f>
        <v>-74.999000000000251</v>
      </c>
      <c r="S73" s="43"/>
      <c r="T73" s="42">
        <f>T13-(T61)</f>
        <v>-162.19499999999971</v>
      </c>
      <c r="U73" s="43"/>
      <c r="V73" s="42">
        <f>V13-(V61)</f>
        <v>98.938400000000001</v>
      </c>
      <c r="X73" s="37">
        <f>X13-(X61)</f>
        <v>0</v>
      </c>
      <c r="Z73" s="37">
        <f>Z13-(Z61)</f>
        <v>0</v>
      </c>
      <c r="AB73" s="37">
        <f>AB13-(AB61)</f>
        <v>0</v>
      </c>
      <c r="AD73" s="37">
        <f>AD13-(AD61)</f>
        <v>0</v>
      </c>
      <c r="AF73" s="37">
        <f>AF13-(AF61)</f>
        <v>0</v>
      </c>
      <c r="AH73" s="62">
        <f>AH13-(AH61)</f>
        <v>-747.20000000000073</v>
      </c>
      <c r="AJ73" s="37">
        <f>AJ13-(AJ61)</f>
        <v>0</v>
      </c>
      <c r="AL73" s="37">
        <f>AL13-(AL61)</f>
        <v>0</v>
      </c>
    </row>
    <row r="74" spans="1:38" ht="51.75" x14ac:dyDescent="0.25">
      <c r="A74" s="29" t="s">
        <v>269</v>
      </c>
      <c r="B74" s="37">
        <f>B14-B62</f>
        <v>2.4999999999977263E-3</v>
      </c>
      <c r="D74" s="37">
        <f>D14-D62</f>
        <v>3.8399999999995771E-2</v>
      </c>
      <c r="F74" s="37">
        <f>F14-F62</f>
        <v>-3.1599999999997408E-2</v>
      </c>
      <c r="H74" s="37">
        <f>H14-H62</f>
        <v>3.6499999999989541E-2</v>
      </c>
      <c r="J74" s="37">
        <f>J14-J62</f>
        <v>-2.5599999999997181E-2</v>
      </c>
      <c r="L74" s="37">
        <f>L14-L62</f>
        <v>-4.1099999999971715E-2</v>
      </c>
      <c r="N74" s="37">
        <f>N14-N62</f>
        <v>3.01000000000613E-2</v>
      </c>
      <c r="P74" s="37">
        <f>P14-P62</f>
        <v>-1.5999999999962711E-2</v>
      </c>
      <c r="R74" s="42">
        <f>R14-R62</f>
        <v>1.9000000000005457E-2</v>
      </c>
      <c r="S74" s="43"/>
      <c r="T74" s="42">
        <f>T14-T62</f>
        <v>17.114000000000033</v>
      </c>
      <c r="U74" s="43"/>
      <c r="V74" s="42">
        <f>V14-V62</f>
        <v>16.955499999999802</v>
      </c>
      <c r="X74" s="37">
        <f>X14-X62</f>
        <v>0</v>
      </c>
      <c r="Z74" s="37">
        <f>Z14-Z62</f>
        <v>0</v>
      </c>
      <c r="AB74" s="37">
        <f>AB14-AB62</f>
        <v>0</v>
      </c>
      <c r="AD74" s="37">
        <f>AD14-AD62</f>
        <v>0</v>
      </c>
      <c r="AF74" s="37">
        <f>AF14-AF62</f>
        <v>0</v>
      </c>
      <c r="AH74" s="62">
        <f>AH14-AH62</f>
        <v>322.29999999999927</v>
      </c>
      <c r="AJ74" s="37">
        <f>AJ14-AJ62</f>
        <v>0</v>
      </c>
      <c r="AL74" s="37">
        <f>AL14-AL62</f>
        <v>0</v>
      </c>
    </row>
    <row r="76" spans="1:38" x14ac:dyDescent="0.25">
      <c r="A76" s="29" t="s">
        <v>319</v>
      </c>
      <c r="B76">
        <v>1000</v>
      </c>
    </row>
    <row r="77" spans="1:38" x14ac:dyDescent="0.25">
      <c r="A77" s="29" t="s">
        <v>25</v>
      </c>
      <c r="B77">
        <v>302.78730000000002</v>
      </c>
      <c r="D77">
        <v>559.07159999999999</v>
      </c>
      <c r="F77">
        <v>976.83</v>
      </c>
      <c r="H77">
        <v>1416.1573000000001</v>
      </c>
      <c r="J77">
        <v>2128.6597000000002</v>
      </c>
      <c r="L77">
        <v>3255.6</v>
      </c>
      <c r="N77">
        <v>4925.3</v>
      </c>
      <c r="P77">
        <v>7450.2</v>
      </c>
      <c r="R77">
        <v>9844</v>
      </c>
      <c r="T77">
        <v>12261</v>
      </c>
      <c r="V77">
        <v>15923.4</v>
      </c>
      <c r="X77">
        <v>21124.9</v>
      </c>
      <c r="Z77">
        <v>28190</v>
      </c>
      <c r="AB77">
        <v>37746.699999999997</v>
      </c>
      <c r="AD77">
        <v>48097</v>
      </c>
      <c r="AF77">
        <v>61831.199999999997</v>
      </c>
      <c r="AH77" s="58">
        <v>77750.600000000006</v>
      </c>
    </row>
    <row r="78" spans="1:38" x14ac:dyDescent="0.25">
      <c r="A78" t="s">
        <v>318</v>
      </c>
      <c r="B78">
        <v>270.9991</v>
      </c>
      <c r="D78">
        <v>490.27519999999998</v>
      </c>
      <c r="F78">
        <v>869.71849999999995</v>
      </c>
      <c r="H78">
        <v>1212.7</v>
      </c>
      <c r="J78">
        <v>1842.8342</v>
      </c>
      <c r="L78">
        <v>2788.1367999999998</v>
      </c>
      <c r="N78">
        <v>4341.2</v>
      </c>
      <c r="P78">
        <v>6512.2</v>
      </c>
      <c r="R78">
        <v>8498.9</v>
      </c>
      <c r="T78">
        <v>10536.1</v>
      </c>
      <c r="V78">
        <v>14233.3</v>
      </c>
      <c r="X78">
        <v>18986.3</v>
      </c>
      <c r="Z78">
        <v>25536.933722235</v>
      </c>
      <c r="AB78">
        <v>34218.801533413003</v>
      </c>
      <c r="AD78">
        <v>44891.1</v>
      </c>
      <c r="AF78">
        <v>54610.154325349999</v>
      </c>
      <c r="AH78" s="58">
        <v>70574.122217059004</v>
      </c>
    </row>
    <row r="79" spans="1:38" x14ac:dyDescent="0.25">
      <c r="A79" t="s">
        <v>311</v>
      </c>
      <c r="B79">
        <v>85.112899999999996</v>
      </c>
      <c r="D79">
        <v>125.4256</v>
      </c>
      <c r="F79">
        <v>276.0378</v>
      </c>
      <c r="H79">
        <v>379.5</v>
      </c>
      <c r="J79">
        <v>617.74549999999999</v>
      </c>
      <c r="L79">
        <v>972.50099999999998</v>
      </c>
      <c r="N79">
        <v>1476.3</v>
      </c>
      <c r="P79">
        <v>2244.1999999999998</v>
      </c>
      <c r="R79">
        <v>2801.8</v>
      </c>
      <c r="T79">
        <v>3242.3</v>
      </c>
      <c r="V79">
        <v>4192.8</v>
      </c>
      <c r="X79">
        <v>5298</v>
      </c>
      <c r="Z79">
        <v>6116.4054000000006</v>
      </c>
      <c r="AB79">
        <v>7310.3146582190002</v>
      </c>
      <c r="AD79">
        <v>8756</v>
      </c>
      <c r="AF79">
        <v>10665.037130014</v>
      </c>
      <c r="AH79" s="58">
        <v>14207.697878794999</v>
      </c>
    </row>
    <row r="80" spans="1:38" x14ac:dyDescent="0.25">
      <c r="A80" t="s">
        <v>312</v>
      </c>
      <c r="B80">
        <v>62.335900000000002</v>
      </c>
      <c r="D80">
        <v>122.85680000000001</v>
      </c>
      <c r="F80">
        <v>182.9084</v>
      </c>
      <c r="H80">
        <v>211.5</v>
      </c>
      <c r="J80">
        <v>304.7439</v>
      </c>
      <c r="L80">
        <v>440.4742</v>
      </c>
      <c r="N80">
        <v>696.2</v>
      </c>
      <c r="P80">
        <v>1079.3</v>
      </c>
      <c r="R80">
        <v>1553.3</v>
      </c>
      <c r="T80">
        <v>2146.6999999999998</v>
      </c>
      <c r="V80">
        <v>3370.9</v>
      </c>
      <c r="X80">
        <v>4597.2</v>
      </c>
      <c r="Z80">
        <v>6565.3903452840004</v>
      </c>
      <c r="AB80">
        <v>8518.8263615140004</v>
      </c>
      <c r="AD80">
        <v>12037.271592458001</v>
      </c>
      <c r="AF80">
        <v>15597.776222118</v>
      </c>
      <c r="AH80" s="58">
        <v>18873.143938198999</v>
      </c>
    </row>
    <row r="81" spans="1:34" x14ac:dyDescent="0.25">
      <c r="A81" t="s">
        <v>313</v>
      </c>
      <c r="B81">
        <v>52.312199999999997</v>
      </c>
      <c r="D81">
        <v>101.1485</v>
      </c>
      <c r="F81">
        <v>154.607</v>
      </c>
      <c r="H81">
        <v>176.79797768400002</v>
      </c>
      <c r="J81">
        <v>254.41020104700002</v>
      </c>
      <c r="L81">
        <v>369.41501218500002</v>
      </c>
      <c r="N81">
        <v>582.35569267400001</v>
      </c>
      <c r="P81">
        <v>903.00932686599992</v>
      </c>
      <c r="R81">
        <v>1300.534245325</v>
      </c>
      <c r="T81">
        <v>1796.3667055629999</v>
      </c>
      <c r="V81">
        <v>2821.1484537920001</v>
      </c>
      <c r="X81">
        <v>3847.8381637809998</v>
      </c>
      <c r="Z81">
        <v>5494.6093828180001</v>
      </c>
      <c r="AB81">
        <v>7129.7294694419998</v>
      </c>
      <c r="AD81">
        <v>10074.552913529</v>
      </c>
      <c r="AF81">
        <v>13054.246387031</v>
      </c>
      <c r="AH81" s="58">
        <v>15795.654271553001</v>
      </c>
    </row>
    <row r="82" spans="1:34" x14ac:dyDescent="0.25">
      <c r="A82" t="s">
        <v>314</v>
      </c>
      <c r="B82">
        <v>21.3688</v>
      </c>
      <c r="D82">
        <v>46.110699999999994</v>
      </c>
      <c r="F82">
        <v>70.983999999999995</v>
      </c>
      <c r="H82">
        <v>106.3</v>
      </c>
      <c r="J82">
        <v>143.2979</v>
      </c>
      <c r="L82">
        <v>194.44829999999999</v>
      </c>
      <c r="N82">
        <v>286.5</v>
      </c>
      <c r="P82">
        <v>365.2</v>
      </c>
      <c r="R82">
        <v>459.4</v>
      </c>
      <c r="T82">
        <v>588.20000000000005</v>
      </c>
      <c r="V82">
        <v>771.1</v>
      </c>
      <c r="X82">
        <v>1072.4000000000001</v>
      </c>
      <c r="Z82">
        <v>1608.6076547160001</v>
      </c>
      <c r="AB82">
        <v>2007.387378123</v>
      </c>
      <c r="AD82">
        <v>2864.3284075420001</v>
      </c>
      <c r="AF82">
        <v>3736.0371982679999</v>
      </c>
      <c r="AH82" s="58">
        <v>4487.6818638180002</v>
      </c>
    </row>
    <row r="83" spans="1:34" x14ac:dyDescent="0.25">
      <c r="A83" t="s">
        <v>315</v>
      </c>
      <c r="B83">
        <v>24.5625</v>
      </c>
      <c r="D83">
        <v>53.357099999999996</v>
      </c>
      <c r="F83">
        <v>103.4194</v>
      </c>
      <c r="H83">
        <v>119.6</v>
      </c>
      <c r="J83">
        <v>192.34820000000002</v>
      </c>
      <c r="L83">
        <v>303.48270000000002</v>
      </c>
      <c r="N83">
        <v>575.20000000000005</v>
      </c>
      <c r="P83">
        <v>821.2</v>
      </c>
      <c r="R83">
        <v>996.1</v>
      </c>
      <c r="T83">
        <v>1179.3</v>
      </c>
      <c r="V83">
        <v>1400.2</v>
      </c>
      <c r="X83">
        <v>1892.1</v>
      </c>
      <c r="Z83">
        <v>2744.2439286210001</v>
      </c>
      <c r="AB83">
        <v>3917.2820599389997</v>
      </c>
      <c r="AD83">
        <v>5089.5716835430003</v>
      </c>
      <c r="AF83">
        <v>5929.8520199100003</v>
      </c>
      <c r="AH83" s="58">
        <v>7917.6264752740008</v>
      </c>
    </row>
    <row r="84" spans="1:34" x14ac:dyDescent="0.25">
      <c r="A84" t="s">
        <v>316</v>
      </c>
      <c r="B84">
        <v>22.052599999999998</v>
      </c>
      <c r="D84">
        <v>37.645699999999998</v>
      </c>
      <c r="F84">
        <v>63.962199999999996</v>
      </c>
      <c r="H84">
        <v>95.9</v>
      </c>
      <c r="J84">
        <v>132.376</v>
      </c>
      <c r="L84">
        <v>258.04199999999997</v>
      </c>
      <c r="N84">
        <v>371.3</v>
      </c>
      <c r="P84">
        <v>612.9</v>
      </c>
      <c r="R84">
        <v>923.7</v>
      </c>
      <c r="T84">
        <v>1251.2</v>
      </c>
      <c r="V84">
        <v>1676.7</v>
      </c>
      <c r="X84">
        <v>2329.6999999999998</v>
      </c>
      <c r="Z84">
        <v>3183.6837682540004</v>
      </c>
      <c r="AB84">
        <v>4684.6393723459996</v>
      </c>
      <c r="AD84">
        <v>6083.9118385649999</v>
      </c>
      <c r="AF84">
        <v>7018.844124925</v>
      </c>
      <c r="AH84" s="58">
        <v>9436.7463325070003</v>
      </c>
    </row>
    <row r="85" spans="1:34" x14ac:dyDescent="0.25">
      <c r="A85" t="s">
        <v>317</v>
      </c>
      <c r="B85">
        <v>55.566400000000002</v>
      </c>
      <c r="D85">
        <v>104.8793</v>
      </c>
      <c r="F85">
        <v>172.4067</v>
      </c>
      <c r="H85">
        <v>299.89999999999998</v>
      </c>
      <c r="J85">
        <v>452.3227</v>
      </c>
      <c r="L85">
        <v>619.18859999999995</v>
      </c>
      <c r="N85">
        <v>935.7</v>
      </c>
      <c r="P85">
        <v>1389.4</v>
      </c>
      <c r="R85">
        <v>1764.6</v>
      </c>
      <c r="T85">
        <v>2128.4</v>
      </c>
      <c r="V85">
        <v>2821.6</v>
      </c>
      <c r="X85">
        <v>3796.9</v>
      </c>
      <c r="Z85">
        <v>5318.6026253609998</v>
      </c>
      <c r="AB85">
        <v>7780.3517032709997</v>
      </c>
      <c r="AD85">
        <v>10060.016477892001</v>
      </c>
      <c r="AF85">
        <v>11662.607630116001</v>
      </c>
      <c r="AH85" s="58">
        <v>15651.225728467001</v>
      </c>
    </row>
    <row r="86" spans="1:34" x14ac:dyDescent="0.25">
      <c r="A86" t="s">
        <v>320</v>
      </c>
      <c r="B86">
        <f>B77-B78</f>
        <v>31.788200000000018</v>
      </c>
      <c r="D86">
        <f>D77-D78</f>
        <v>68.796400000000006</v>
      </c>
      <c r="F86">
        <f>F77-F78</f>
        <v>107.11150000000009</v>
      </c>
      <c r="H86">
        <f>H77-H78</f>
        <v>203.45730000000003</v>
      </c>
      <c r="J86">
        <f>J77-J78</f>
        <v>285.82550000000015</v>
      </c>
      <c r="L86">
        <f>L77-L78</f>
        <v>467.46320000000014</v>
      </c>
      <c r="N86">
        <f>N77-N78</f>
        <v>584.10000000000036</v>
      </c>
      <c r="P86">
        <f>P77-P78</f>
        <v>938</v>
      </c>
      <c r="R86">
        <f>R77-R78</f>
        <v>1345.1000000000004</v>
      </c>
      <c r="T86">
        <f>T77-T78</f>
        <v>1724.8999999999996</v>
      </c>
      <c r="V86">
        <f>V77-V78</f>
        <v>1690.1000000000004</v>
      </c>
      <c r="X86">
        <f>X77-X78</f>
        <v>2138.6000000000022</v>
      </c>
      <c r="Z86">
        <f>Z77-Z78</f>
        <v>2653.0662777649995</v>
      </c>
      <c r="AB86">
        <f>AB77-AB78</f>
        <v>3527.8984665869939</v>
      </c>
      <c r="AD86">
        <f>AD77-AD78</f>
        <v>3205.9000000000015</v>
      </c>
      <c r="AF86">
        <f>AF77-AF78</f>
        <v>7221.0456746499985</v>
      </c>
      <c r="AH86" s="58">
        <f>AH77-AH78</f>
        <v>7176.4777829410014</v>
      </c>
    </row>
    <row r="88" spans="1:34" x14ac:dyDescent="0.25">
      <c r="A88" t="s">
        <v>321</v>
      </c>
    </row>
    <row r="89" spans="1:34" ht="26.25" x14ac:dyDescent="0.25">
      <c r="A89" s="28" t="s">
        <v>266</v>
      </c>
      <c r="B89" s="37">
        <f>B7-B77</f>
        <v>1.2699999999995271E-2</v>
      </c>
      <c r="D89" s="37">
        <f>D7-D77</f>
        <v>2.8400000000033288E-2</v>
      </c>
      <c r="F89" s="37">
        <f>F7-F77</f>
        <v>-3.0000000000086402E-2</v>
      </c>
      <c r="H89" s="37">
        <f>H7-H77</f>
        <v>4.2699999999967986E-2</v>
      </c>
      <c r="J89" s="37">
        <f>J7-J77</f>
        <v>4.029999999966094E-2</v>
      </c>
      <c r="L89" s="37">
        <f>L7-L77</f>
        <v>0</v>
      </c>
      <c r="N89" s="37">
        <f>N7-N77</f>
        <v>0</v>
      </c>
      <c r="P89" s="37">
        <f>P7-P77</f>
        <v>0</v>
      </c>
      <c r="R89" s="37">
        <f>R7-R77</f>
        <v>0</v>
      </c>
      <c r="T89" s="37">
        <f>T7-T77</f>
        <v>0</v>
      </c>
      <c r="V89" s="37">
        <f>V7-V77</f>
        <v>0</v>
      </c>
      <c r="X89" s="37">
        <f>X7-X77</f>
        <v>0</v>
      </c>
      <c r="Z89" s="37">
        <f>Z7-Z77</f>
        <v>0</v>
      </c>
      <c r="AB89" s="37">
        <f>AB7-AB77</f>
        <v>1223.1000000000058</v>
      </c>
      <c r="AD89" s="37">
        <f>AD7-AD77</f>
        <v>1278.5999999999985</v>
      </c>
      <c r="AF89" s="37">
        <f>AF7-AF77</f>
        <v>557.10000000000582</v>
      </c>
      <c r="AH89" s="62">
        <f>AH7-AH77</f>
        <v>1013.5999999999913</v>
      </c>
    </row>
    <row r="90" spans="1:34" x14ac:dyDescent="0.25">
      <c r="A90" s="29" t="s">
        <v>5</v>
      </c>
      <c r="B90" s="37">
        <f>B8-B80</f>
        <v>-10.635899999999999</v>
      </c>
      <c r="D90" s="37">
        <f>D8-D80</f>
        <v>-23.156800000000004</v>
      </c>
      <c r="F90" s="37">
        <f>F8-F80</f>
        <v>-30.508399999999995</v>
      </c>
      <c r="H90" s="37">
        <f>H8-H80</f>
        <v>0</v>
      </c>
      <c r="J90" s="37">
        <f>J8-J80</f>
        <v>-4.3900000000007822E-2</v>
      </c>
      <c r="L90" s="37">
        <f>L8-L80</f>
        <v>21.925799999999981</v>
      </c>
      <c r="N90" s="37">
        <f>N8-N80</f>
        <v>0</v>
      </c>
      <c r="P90" s="37">
        <f>P8-P80</f>
        <v>0</v>
      </c>
      <c r="R90" s="37">
        <f>R8-R80</f>
        <v>0</v>
      </c>
      <c r="T90" s="37">
        <f>T8-T80</f>
        <v>0</v>
      </c>
      <c r="V90" s="37">
        <f>V8-V80</f>
        <v>0</v>
      </c>
      <c r="X90" s="37">
        <f>X8-X80</f>
        <v>0</v>
      </c>
      <c r="Z90" s="37">
        <f>Z8-Z80</f>
        <v>-658.89034528400043</v>
      </c>
      <c r="AB90" s="37">
        <f>AB8-AB80</f>
        <v>629.37363848600035</v>
      </c>
      <c r="AD90" s="37">
        <f>AD8-AD80</f>
        <v>-386.1715924580003</v>
      </c>
      <c r="AF90" s="37">
        <f>AF8-AF80</f>
        <v>-715.27622211800008</v>
      </c>
      <c r="AH90" s="62">
        <f>AH8-AH80</f>
        <v>-9.0439381989999674</v>
      </c>
    </row>
    <row r="91" spans="1:34" x14ac:dyDescent="0.25">
      <c r="A91" s="29" t="s">
        <v>4</v>
      </c>
      <c r="B91" s="37">
        <f>B9-B79</f>
        <v>-1.290000000000191E-2</v>
      </c>
      <c r="D91" s="37">
        <f>D9-D79</f>
        <v>-2.5599999999997181E-2</v>
      </c>
      <c r="F91" s="37">
        <f>F9-F79</f>
        <v>-3.7800000000004275E-2</v>
      </c>
      <c r="H91" s="37">
        <f>H9-H79</f>
        <v>0</v>
      </c>
      <c r="J91" s="37">
        <f>J9-J79</f>
        <v>5.4499999999961801E-2</v>
      </c>
      <c r="L91" s="37">
        <f>L9-L79</f>
        <v>5.9990000000000236</v>
      </c>
      <c r="N91" s="37">
        <f>N9-N79</f>
        <v>0</v>
      </c>
      <c r="P91" s="37">
        <f>P9-P79</f>
        <v>0</v>
      </c>
      <c r="R91" s="37">
        <f>R9-R79</f>
        <v>0</v>
      </c>
      <c r="T91" s="37">
        <f>T9-T79</f>
        <v>0</v>
      </c>
      <c r="V91" s="37">
        <f>V9-V79</f>
        <v>0</v>
      </c>
      <c r="X91" s="37">
        <f>X9-X79</f>
        <v>0</v>
      </c>
      <c r="Z91" s="37">
        <f>Z9-Z79</f>
        <v>433.79459999999926</v>
      </c>
      <c r="AB91" s="37">
        <f>AB9-AB79</f>
        <v>362.68534178099981</v>
      </c>
      <c r="AD91" s="37">
        <f>AD9-AD79</f>
        <v>444</v>
      </c>
      <c r="AF91" s="37">
        <f>AF9-AF79</f>
        <v>560.96286998600044</v>
      </c>
      <c r="AH91" s="62">
        <f>AH9-AH79</f>
        <v>-189.49787879499854</v>
      </c>
    </row>
    <row r="92" spans="1:34" x14ac:dyDescent="0.25">
      <c r="A92" s="29" t="s">
        <v>9</v>
      </c>
      <c r="B92" s="37">
        <f>B10-B82</f>
        <v>3.119999999999834E-2</v>
      </c>
      <c r="D92" s="37">
        <f>D10-D82</f>
        <v>-1.0699999999992826E-2</v>
      </c>
      <c r="F92" s="37">
        <f>F10-F82</f>
        <v>1.6000000000005343E-2</v>
      </c>
      <c r="H92" s="37">
        <f>H10-H82</f>
        <v>0</v>
      </c>
      <c r="J92" s="37">
        <f>J10-J82</f>
        <v>2.1000000000128694E-3</v>
      </c>
      <c r="L92" s="37">
        <f>L10-L82</f>
        <v>1.7516999999999996</v>
      </c>
      <c r="N92" s="37">
        <f>N10-N82</f>
        <v>0</v>
      </c>
      <c r="P92" s="37">
        <f>P10-P82</f>
        <v>0</v>
      </c>
      <c r="R92" s="37">
        <f>R10-R82</f>
        <v>0</v>
      </c>
      <c r="T92" s="37">
        <f>T10-T82</f>
        <v>0</v>
      </c>
      <c r="V92" s="37">
        <f>V10-V82</f>
        <v>0</v>
      </c>
      <c r="X92" s="37">
        <f>X10-X82</f>
        <v>0</v>
      </c>
      <c r="Z92" s="37">
        <f>Z10-Z82</f>
        <v>57.492345283999839</v>
      </c>
      <c r="AB92" s="37">
        <f>AB10-AB82</f>
        <v>171.01262187700013</v>
      </c>
      <c r="AD92" s="37">
        <f>AD10-AD82</f>
        <v>471.37159245799967</v>
      </c>
      <c r="AF92" s="37">
        <f>AF10-AF82</f>
        <v>297.46280173200012</v>
      </c>
      <c r="AH92" s="62">
        <f>AH10-AH82</f>
        <v>310.91813618200013</v>
      </c>
    </row>
    <row r="93" spans="1:34" ht="26.25" x14ac:dyDescent="0.25">
      <c r="A93" s="29" t="s">
        <v>268</v>
      </c>
      <c r="B93" s="37">
        <f>B11-B84</f>
        <v>4.7400000000003217E-2</v>
      </c>
      <c r="D93" s="37">
        <f>D11-D84</f>
        <v>5.43000000000049E-2</v>
      </c>
      <c r="F93" s="37">
        <f>F11-F84</f>
        <v>3.7800000000004275E-2</v>
      </c>
      <c r="H93" s="37">
        <f>H11-H84</f>
        <v>0</v>
      </c>
      <c r="J93" s="37">
        <f>J11-J84</f>
        <v>14.823999999999984</v>
      </c>
      <c r="L93" s="37">
        <f>L11-L84</f>
        <v>-7.4419999999999789</v>
      </c>
      <c r="N93" s="37">
        <f>N11-N84</f>
        <v>0</v>
      </c>
      <c r="P93" s="37">
        <f>P11-P84</f>
        <v>0</v>
      </c>
      <c r="R93" s="37">
        <f>R11-R84</f>
        <v>0</v>
      </c>
      <c r="T93" s="37">
        <f>T11-T84</f>
        <v>0</v>
      </c>
      <c r="V93" s="37">
        <f>V11-V84</f>
        <v>0</v>
      </c>
      <c r="X93" s="37">
        <f>X11-X84</f>
        <v>0</v>
      </c>
      <c r="Z93" s="37">
        <f>Z11-Z84</f>
        <v>1.9162317459995393</v>
      </c>
      <c r="AB93" s="37">
        <f>AB11-AB84</f>
        <v>181.36062765400038</v>
      </c>
      <c r="AD93" s="37">
        <f>AD11-AD84</f>
        <v>-362.01183856500029</v>
      </c>
      <c r="AF93" s="37">
        <f>AF11-AF84</f>
        <v>163.05587507499968</v>
      </c>
      <c r="AH93" s="62">
        <f>AH11-AH84</f>
        <v>-213.04633250699953</v>
      </c>
    </row>
    <row r="94" spans="1:34" x14ac:dyDescent="0.25">
      <c r="A94" s="29" t="s">
        <v>11</v>
      </c>
      <c r="B94" s="37">
        <f>B12-B83</f>
        <v>-1.4624999999999986</v>
      </c>
      <c r="D94" s="37">
        <f>D12-D83</f>
        <v>-1.5570999999999984</v>
      </c>
      <c r="F94" s="37">
        <f>F12-F83</f>
        <v>-2.8194000000000017</v>
      </c>
      <c r="H94" s="37">
        <f>H12-H83</f>
        <v>21.900000000000006</v>
      </c>
      <c r="J94" s="37">
        <f>J12-J83</f>
        <v>25.251799999999974</v>
      </c>
      <c r="L94" s="37">
        <f>L12-L83</f>
        <v>48.1173</v>
      </c>
      <c r="N94" s="37">
        <f>N12-N83</f>
        <v>0</v>
      </c>
      <c r="P94" s="37">
        <f>P12-P83</f>
        <v>0</v>
      </c>
      <c r="R94" s="37">
        <f>R12-R83</f>
        <v>0</v>
      </c>
      <c r="T94" s="37">
        <f>T12-T83</f>
        <v>0</v>
      </c>
      <c r="V94" s="37">
        <f>V12-V83</f>
        <v>0</v>
      </c>
      <c r="X94" s="37">
        <f>X12-X83</f>
        <v>0</v>
      </c>
      <c r="Z94" s="37">
        <f>Z12-Z83</f>
        <v>-84.243928621000123</v>
      </c>
      <c r="AB94" s="37">
        <f>AB12-AB83</f>
        <v>-547.58205993899992</v>
      </c>
      <c r="AD94" s="37">
        <f>AD12-AD83</f>
        <v>-708.47168354299993</v>
      </c>
      <c r="AF94" s="37">
        <f>AF12-AF83</f>
        <v>-148.45201991000067</v>
      </c>
      <c r="AH94" s="62">
        <f>AH12-AH83</f>
        <v>-569.0264752740004</v>
      </c>
    </row>
    <row r="95" spans="1:34" x14ac:dyDescent="0.25">
      <c r="A95" s="29" t="s">
        <v>6</v>
      </c>
      <c r="B95" s="37">
        <f>B13-B85</f>
        <v>4.0335999999999999</v>
      </c>
      <c r="D95" s="37">
        <f>D13-D85</f>
        <v>12.820700000000002</v>
      </c>
      <c r="F95" s="37">
        <f>F13-F85</f>
        <v>19.493300000000005</v>
      </c>
      <c r="H95" s="37">
        <f>H13-H85</f>
        <v>-21.899999999999977</v>
      </c>
      <c r="J95" s="37">
        <f>J13-J85</f>
        <v>-40.022699999999986</v>
      </c>
      <c r="L95" s="37">
        <f>L13-L85</f>
        <v>-10.488599999999906</v>
      </c>
      <c r="N95" s="37">
        <f>N13-N85</f>
        <v>0</v>
      </c>
      <c r="P95" s="37">
        <f>P13-P85</f>
        <v>0</v>
      </c>
      <c r="R95" s="37">
        <f>R13-R85</f>
        <v>0</v>
      </c>
      <c r="T95" s="37">
        <f>T13-T85</f>
        <v>0</v>
      </c>
      <c r="V95" s="37">
        <f>V13-V85</f>
        <v>0</v>
      </c>
      <c r="X95" s="37">
        <f>X13-X85</f>
        <v>0</v>
      </c>
      <c r="Z95" s="37">
        <f>Z13-Z85</f>
        <v>43.897374639000191</v>
      </c>
      <c r="AB95" s="37">
        <f>AB13-AB85</f>
        <v>99.548296728999958</v>
      </c>
      <c r="AD95" s="37">
        <f>AD13-AD85</f>
        <v>261.58352210799967</v>
      </c>
      <c r="AF95" s="37">
        <f>AF13-AF85</f>
        <v>1903.4923698839993</v>
      </c>
      <c r="AH95" s="62">
        <f>AH13-AH85</f>
        <v>2048.3742715329972</v>
      </c>
    </row>
    <row r="96" spans="1:34" ht="51.75" x14ac:dyDescent="0.25">
      <c r="A96" s="29" t="s">
        <v>269</v>
      </c>
      <c r="B96" s="37">
        <f>B14-B86</f>
        <v>8.0117999999999796</v>
      </c>
      <c r="D96" s="37">
        <f>D14-D86</f>
        <v>11.903599999999997</v>
      </c>
      <c r="F96" s="37">
        <f>F14-F86</f>
        <v>13.788499999999914</v>
      </c>
      <c r="H96" s="37">
        <f>H14-H86</f>
        <v>4.2699999999967986E-2</v>
      </c>
      <c r="J96" s="37">
        <f>J14-J86</f>
        <v>-2.5500000000135969E-2</v>
      </c>
      <c r="L96" s="37">
        <f>L14-L86</f>
        <v>-59.86320000000012</v>
      </c>
      <c r="N96" s="37">
        <f>N14-N86</f>
        <v>0</v>
      </c>
      <c r="P96" s="37">
        <f>P14-P86</f>
        <v>0</v>
      </c>
      <c r="R96" s="37">
        <f>R14-R86</f>
        <v>0</v>
      </c>
      <c r="T96" s="37">
        <f>T14-T86</f>
        <v>0</v>
      </c>
      <c r="V96" s="37">
        <f>V14-V86</f>
        <v>0</v>
      </c>
      <c r="X96" s="37">
        <f>X14-X86</f>
        <v>0</v>
      </c>
      <c r="Z96" s="37">
        <f>Z14-Z86</f>
        <v>206.03372223500037</v>
      </c>
      <c r="AB96" s="37">
        <f>AB14-AB86</f>
        <v>326.70153341300602</v>
      </c>
      <c r="AD96" s="37">
        <f>AD14-AD86</f>
        <v>1558.2999999999984</v>
      </c>
      <c r="AF96" s="37">
        <f>AF14-AF86</f>
        <v>-1504.1456746499989</v>
      </c>
      <c r="AH96" s="62">
        <f>AH14-AH86</f>
        <v>-365.07778294100171</v>
      </c>
    </row>
    <row r="97" spans="1:34" x14ac:dyDescent="0.25">
      <c r="A97" s="41" t="s">
        <v>322</v>
      </c>
      <c r="B97" s="37">
        <f>SUM(B90:B96)</f>
        <v>1.269999999998106E-2</v>
      </c>
      <c r="D97" s="37">
        <f>SUM(D90:D96)</f>
        <v>2.8400000000011971E-2</v>
      </c>
      <c r="F97" s="37">
        <f>SUM(F90:F96)</f>
        <v>-3.0000000000072191E-2</v>
      </c>
      <c r="H97" s="37">
        <f>SUM(H90:H96)</f>
        <v>4.2699999999996407E-2</v>
      </c>
      <c r="J97" s="37">
        <f>SUM(J90:J96)</f>
        <v>4.0299999999803049E-2</v>
      </c>
      <c r="L97" s="37">
        <f>SUM(L90:L96)</f>
        <v>0</v>
      </c>
      <c r="N97" s="37">
        <f>SUM(N90:N96)</f>
        <v>0</v>
      </c>
      <c r="P97" s="37">
        <f>SUM(P90:P96)</f>
        <v>0</v>
      </c>
      <c r="R97" s="37">
        <f>SUM(R90:R96)</f>
        <v>0</v>
      </c>
      <c r="T97" s="37">
        <f>SUM(T90:T96)</f>
        <v>0</v>
      </c>
      <c r="V97" s="37">
        <f>SUM(V90:V96)</f>
        <v>0</v>
      </c>
      <c r="X97" s="37">
        <f>SUM(X90:X96)</f>
        <v>0</v>
      </c>
      <c r="Z97" s="37">
        <f>SUM(Z90:Z96)</f>
        <v>-1.001353666651994E-9</v>
      </c>
      <c r="AB97" s="37">
        <f>SUM(AB90:AB96)</f>
        <v>1223.1000000010067</v>
      </c>
      <c r="AD97" s="37">
        <f>SUM(AD90:AD96)</f>
        <v>1278.5999999999972</v>
      </c>
      <c r="AF97" s="37">
        <f>SUM(AF90:AF96)</f>
        <v>557.09999999899992</v>
      </c>
      <c r="AH97" s="62">
        <f>SUM(AH90:AH96)</f>
        <v>1013.5999999989972</v>
      </c>
    </row>
    <row r="108" spans="1:34" x14ac:dyDescent="0.25">
      <c r="A108" t="s">
        <v>324</v>
      </c>
    </row>
    <row r="109" spans="1:34" x14ac:dyDescent="0.25">
      <c r="A109" t="s">
        <v>328</v>
      </c>
      <c r="B109" t="s">
        <v>325</v>
      </c>
      <c r="C109" t="s">
        <v>326</v>
      </c>
      <c r="D109" t="s">
        <v>330</v>
      </c>
      <c r="E109" t="s">
        <v>334</v>
      </c>
    </row>
    <row r="110" spans="1:34" x14ac:dyDescent="0.25">
      <c r="A110">
        <v>1991</v>
      </c>
      <c r="B110">
        <v>20607.7</v>
      </c>
      <c r="C110">
        <f t="shared" ref="C110:C132" si="16">(B111+B110)/2</f>
        <v>20857</v>
      </c>
      <c r="G110" t="s">
        <v>333</v>
      </c>
      <c r="H110" t="s">
        <v>332</v>
      </c>
      <c r="I110" t="s">
        <v>327</v>
      </c>
      <c r="J110" t="s">
        <v>335</v>
      </c>
    </row>
    <row r="111" spans="1:34" x14ac:dyDescent="0.25">
      <c r="A111">
        <v>1992</v>
      </c>
      <c r="B111">
        <v>21106.3</v>
      </c>
      <c r="C111">
        <f t="shared" si="16"/>
        <v>21354.25</v>
      </c>
      <c r="G111" s="37">
        <f>((C111/C110)-1)*100</f>
        <v>2.3840916718607552</v>
      </c>
      <c r="H111">
        <v>2.4</v>
      </c>
      <c r="L111">
        <v>1000</v>
      </c>
      <c r="N111">
        <v>0.44740000000000002</v>
      </c>
    </row>
    <row r="112" spans="1:34" x14ac:dyDescent="0.25">
      <c r="A112">
        <v>1993</v>
      </c>
      <c r="B112">
        <v>21602.2</v>
      </c>
      <c r="C112">
        <f t="shared" si="16"/>
        <v>21847.050000000003</v>
      </c>
      <c r="G112" s="37">
        <f t="shared" ref="G112:G131" si="17">((C112/C111)-1)*100</f>
        <v>2.3077373356591879</v>
      </c>
      <c r="H112">
        <v>2.2999999999999998</v>
      </c>
      <c r="L112" t="s">
        <v>329</v>
      </c>
      <c r="M112" t="s">
        <v>331</v>
      </c>
      <c r="N112" t="s">
        <v>336</v>
      </c>
      <c r="O112" t="s">
        <v>337</v>
      </c>
    </row>
    <row r="113" spans="1:15" x14ac:dyDescent="0.25">
      <c r="A113">
        <v>1994</v>
      </c>
      <c r="B113">
        <v>22091.9</v>
      </c>
      <c r="C113">
        <f t="shared" si="16"/>
        <v>22276.75</v>
      </c>
      <c r="D113">
        <v>22276.799999999999</v>
      </c>
      <c r="G113" s="37">
        <f t="shared" si="17"/>
        <v>1.9668559370715766</v>
      </c>
      <c r="H113">
        <v>2.2999999999999998</v>
      </c>
      <c r="L113" s="37">
        <v>22.27675</v>
      </c>
    </row>
    <row r="114" spans="1:15" x14ac:dyDescent="0.25">
      <c r="A114">
        <v>1995</v>
      </c>
      <c r="B114">
        <v>22461.599999999999</v>
      </c>
      <c r="C114">
        <f t="shared" si="16"/>
        <v>22684.05</v>
      </c>
      <c r="D114">
        <v>22684</v>
      </c>
      <c r="E114">
        <v>22.919357000000002</v>
      </c>
      <c r="G114" s="37">
        <f t="shared" si="17"/>
        <v>1.8283636526872149</v>
      </c>
      <c r="H114">
        <v>1.7</v>
      </c>
      <c r="J114" s="37">
        <v>2.0140370267931473</v>
      </c>
      <c r="L114" s="37">
        <v>22.684049999999999</v>
      </c>
      <c r="M114" s="37">
        <f>((L114/L113)-1)*100</f>
        <v>1.8283636526872149</v>
      </c>
      <c r="N114" s="40">
        <f>L114/$N$111</f>
        <v>50.701944568618678</v>
      </c>
      <c r="O114" s="5">
        <v>53.323929999999997</v>
      </c>
    </row>
    <row r="115" spans="1:15" x14ac:dyDescent="0.25">
      <c r="A115">
        <v>1996</v>
      </c>
      <c r="B115">
        <v>22906.5</v>
      </c>
      <c r="C115">
        <f t="shared" si="16"/>
        <v>23127.55</v>
      </c>
      <c r="D115">
        <v>23127.599999999999</v>
      </c>
      <c r="E115">
        <v>23.347452000000001</v>
      </c>
      <c r="G115" s="37">
        <f t="shared" si="17"/>
        <v>1.9551182438761971</v>
      </c>
      <c r="H115">
        <v>2</v>
      </c>
      <c r="J115" s="37">
        <v>1.8678316324493682</v>
      </c>
      <c r="L115" s="37">
        <v>23.127549999999999</v>
      </c>
      <c r="M115" s="37">
        <f t="shared" ref="M115:M131" si="18">((L115/L114)-1)*100</f>
        <v>1.9551182438761971</v>
      </c>
      <c r="N115" s="40">
        <f t="shared" ref="N115:N132" si="19">L115/$N$111</f>
        <v>51.693227536879746</v>
      </c>
      <c r="O115" s="5">
        <v>54.366709999999998</v>
      </c>
    </row>
    <row r="116" spans="1:15" x14ac:dyDescent="0.25">
      <c r="A116">
        <v>1997</v>
      </c>
      <c r="B116">
        <v>23348.6</v>
      </c>
      <c r="C116">
        <f t="shared" si="16"/>
        <v>23560.449999999997</v>
      </c>
      <c r="D116">
        <v>23560.5</v>
      </c>
      <c r="E116">
        <v>23.751722000000001</v>
      </c>
      <c r="G116" s="37">
        <f t="shared" si="17"/>
        <v>1.8717935968141752</v>
      </c>
      <c r="H116">
        <v>1.9</v>
      </c>
      <c r="J116" s="37">
        <v>1.7315379853870105</v>
      </c>
      <c r="L116" s="37">
        <v>23.560449999999996</v>
      </c>
      <c r="M116" s="37">
        <f t="shared" si="18"/>
        <v>1.8717935968141752</v>
      </c>
      <c r="N116" s="40">
        <f t="shared" si="19"/>
        <v>52.660818059901644</v>
      </c>
      <c r="O116" s="5">
        <v>55.384340000000002</v>
      </c>
    </row>
    <row r="117" spans="1:15" x14ac:dyDescent="0.25">
      <c r="A117">
        <v>1998</v>
      </c>
      <c r="B117">
        <v>23772.3</v>
      </c>
      <c r="C117">
        <f t="shared" si="16"/>
        <v>23953.949999999997</v>
      </c>
      <c r="D117">
        <v>23953.9</v>
      </c>
      <c r="E117">
        <v>24.127427000000001</v>
      </c>
      <c r="G117" s="37">
        <f t="shared" si="17"/>
        <v>1.6701718345787153</v>
      </c>
      <c r="H117">
        <v>1.8</v>
      </c>
      <c r="J117" s="37">
        <v>1.581801100568625</v>
      </c>
      <c r="L117" s="37">
        <v>23.953949999999995</v>
      </c>
      <c r="M117" s="37">
        <f t="shared" si="18"/>
        <v>1.6701718345787153</v>
      </c>
      <c r="N117" s="40">
        <f t="shared" si="19"/>
        <v>53.540344210996857</v>
      </c>
      <c r="O117" s="5">
        <v>55.333799999999997</v>
      </c>
    </row>
    <row r="118" spans="1:15" x14ac:dyDescent="0.25">
      <c r="A118">
        <v>1999</v>
      </c>
      <c r="B118">
        <v>24135.599999999999</v>
      </c>
      <c r="C118">
        <f t="shared" si="16"/>
        <v>24311.65</v>
      </c>
      <c r="D118">
        <v>24311.599999999999</v>
      </c>
      <c r="E118">
        <v>24.469439000000001</v>
      </c>
      <c r="G118" s="37">
        <f t="shared" si="17"/>
        <v>1.4932819013148357</v>
      </c>
      <c r="H118">
        <v>1.5</v>
      </c>
      <c r="J118" s="37">
        <v>1.4175237168886801</v>
      </c>
      <c r="L118" s="37">
        <v>24.31165</v>
      </c>
      <c r="M118" s="37">
        <f t="shared" si="18"/>
        <v>1.4932819013148357</v>
      </c>
      <c r="N118" s="40">
        <f t="shared" si="19"/>
        <v>54.339852481001337</v>
      </c>
      <c r="O118" s="5">
        <v>57.149979999999999</v>
      </c>
    </row>
    <row r="119" spans="1:15" x14ac:dyDescent="0.25">
      <c r="A119">
        <v>2000</v>
      </c>
      <c r="B119">
        <v>24487.7</v>
      </c>
      <c r="C119">
        <f t="shared" si="16"/>
        <v>24650.400000000001</v>
      </c>
      <c r="D119">
        <v>24650.400000000001</v>
      </c>
      <c r="E119">
        <v>24.77561</v>
      </c>
      <c r="G119" s="37">
        <f t="shared" si="17"/>
        <v>1.3933649094158618</v>
      </c>
      <c r="H119">
        <v>1.5</v>
      </c>
      <c r="J119" s="37">
        <v>1.2512383303924457</v>
      </c>
      <c r="L119" s="37">
        <v>24.650400000000001</v>
      </c>
      <c r="M119" s="37">
        <f t="shared" si="18"/>
        <v>1.3933649094158618</v>
      </c>
      <c r="N119" s="40">
        <f t="shared" si="19"/>
        <v>55.097004917299955</v>
      </c>
      <c r="O119" s="5">
        <v>57.946399999999997</v>
      </c>
    </row>
    <row r="120" spans="1:15" x14ac:dyDescent="0.25">
      <c r="A120">
        <v>2001</v>
      </c>
      <c r="B120">
        <v>24813.1</v>
      </c>
      <c r="C120">
        <f t="shared" si="16"/>
        <v>24964.449999999997</v>
      </c>
      <c r="D120">
        <v>24964.400000000001</v>
      </c>
      <c r="E120">
        <v>25.042536999999999</v>
      </c>
      <c r="G120" s="37">
        <f t="shared" si="17"/>
        <v>1.2740158374711763</v>
      </c>
      <c r="H120">
        <v>1.3</v>
      </c>
      <c r="J120" s="37">
        <v>1.0773781150090755</v>
      </c>
      <c r="L120" s="37">
        <v>24.964449999999996</v>
      </c>
      <c r="M120" s="37">
        <f t="shared" si="18"/>
        <v>1.2740158374711763</v>
      </c>
      <c r="N120" s="40">
        <f t="shared" si="19"/>
        <v>55.798949485918627</v>
      </c>
      <c r="O120" s="5">
        <v>58.684530000000002</v>
      </c>
    </row>
    <row r="121" spans="1:15" x14ac:dyDescent="0.25">
      <c r="A121">
        <v>2002</v>
      </c>
      <c r="B121">
        <v>25115.8</v>
      </c>
      <c r="C121">
        <f t="shared" si="16"/>
        <v>25271.85</v>
      </c>
      <c r="D121">
        <v>25271.8</v>
      </c>
      <c r="E121">
        <v>25.275027999999999</v>
      </c>
      <c r="G121" s="37">
        <f t="shared" si="17"/>
        <v>1.2313509810951251</v>
      </c>
      <c r="H121">
        <v>1.2</v>
      </c>
      <c r="J121" s="37">
        <v>0.92838437255777784</v>
      </c>
      <c r="L121" s="37">
        <v>25.271849999999997</v>
      </c>
      <c r="M121" s="37">
        <f t="shared" si="18"/>
        <v>1.2313509810951251</v>
      </c>
      <c r="N121" s="40">
        <f t="shared" si="19"/>
        <v>56.486030397854258</v>
      </c>
      <c r="O121" s="5">
        <v>59.407150000000001</v>
      </c>
    </row>
    <row r="122" spans="1:15" x14ac:dyDescent="0.25">
      <c r="A122">
        <v>2003</v>
      </c>
      <c r="B122">
        <v>25427.9</v>
      </c>
      <c r="C122">
        <f t="shared" si="16"/>
        <v>25567.65</v>
      </c>
      <c r="D122">
        <v>25567.7</v>
      </c>
      <c r="E122">
        <v>25.489491999999998</v>
      </c>
      <c r="G122" s="37">
        <f t="shared" si="17"/>
        <v>1.1704722843796755</v>
      </c>
      <c r="H122">
        <v>1.2</v>
      </c>
      <c r="J122" s="37">
        <v>0.84852131518904361</v>
      </c>
      <c r="L122" s="37">
        <v>25.56765</v>
      </c>
      <c r="M122" s="37">
        <f t="shared" si="18"/>
        <v>1.1704722843796755</v>
      </c>
      <c r="N122" s="40">
        <f t="shared" si="19"/>
        <v>57.147183728207416</v>
      </c>
      <c r="O122" s="5">
        <v>60.102730000000001</v>
      </c>
    </row>
    <row r="123" spans="1:15" x14ac:dyDescent="0.25">
      <c r="A123">
        <v>2004</v>
      </c>
      <c r="B123">
        <v>25707.4</v>
      </c>
      <c r="C123">
        <f t="shared" si="16"/>
        <v>25864.35</v>
      </c>
      <c r="D123">
        <v>25864.400000000001</v>
      </c>
      <c r="E123">
        <v>25.708188</v>
      </c>
      <c r="G123" s="37">
        <f t="shared" si="17"/>
        <v>1.1604508040433892</v>
      </c>
      <c r="H123">
        <v>1.1000000000000001</v>
      </c>
      <c r="J123" s="37">
        <v>0.85798492963296003</v>
      </c>
      <c r="L123" s="37">
        <v>25.864349999999998</v>
      </c>
      <c r="M123" s="37">
        <f t="shared" si="18"/>
        <v>1.1604508040433892</v>
      </c>
      <c r="N123" s="40">
        <f t="shared" si="19"/>
        <v>57.810348681269552</v>
      </c>
      <c r="O123" s="5">
        <v>60.800190000000001</v>
      </c>
    </row>
    <row r="124" spans="1:15" x14ac:dyDescent="0.25">
      <c r="A124">
        <v>2005</v>
      </c>
      <c r="B124">
        <v>26021.3</v>
      </c>
      <c r="C124">
        <f t="shared" si="16"/>
        <v>26167</v>
      </c>
      <c r="D124">
        <v>26167</v>
      </c>
      <c r="E124">
        <v>25.947413999999998</v>
      </c>
      <c r="G124" s="37">
        <f t="shared" si="17"/>
        <v>1.1701434600134952</v>
      </c>
      <c r="H124">
        <v>1.2</v>
      </c>
      <c r="J124" s="37">
        <v>0.93054399633298868</v>
      </c>
      <c r="L124" s="37">
        <v>26.167000000000002</v>
      </c>
      <c r="M124" s="37">
        <f t="shared" si="18"/>
        <v>1.1701434600135174</v>
      </c>
      <c r="N124" s="40">
        <f t="shared" si="19"/>
        <v>58.486812695574429</v>
      </c>
      <c r="O124" s="5">
        <v>61.511519999999997</v>
      </c>
    </row>
    <row r="125" spans="1:15" x14ac:dyDescent="0.25">
      <c r="A125">
        <v>2006</v>
      </c>
      <c r="B125">
        <v>26312.7</v>
      </c>
      <c r="C125">
        <f t="shared" si="16"/>
        <v>26488.25</v>
      </c>
      <c r="D125">
        <v>26488.2</v>
      </c>
      <c r="E125">
        <v>26.213729000000001</v>
      </c>
      <c r="G125" s="37">
        <f t="shared" si="17"/>
        <v>1.2276913669889478</v>
      </c>
      <c r="H125">
        <v>1.1000000000000001</v>
      </c>
      <c r="J125" s="37">
        <v>1.0263643228570096</v>
      </c>
      <c r="L125" s="37">
        <v>26.488250000000001</v>
      </c>
      <c r="M125" s="37">
        <f t="shared" si="18"/>
        <v>1.2276913669889478</v>
      </c>
      <c r="N125" s="40">
        <f t="shared" si="19"/>
        <v>59.204850245864996</v>
      </c>
      <c r="O125" s="5">
        <v>59</v>
      </c>
    </row>
    <row r="126" spans="1:15" x14ac:dyDescent="0.25">
      <c r="A126">
        <v>2007</v>
      </c>
      <c r="B126">
        <v>26663.8</v>
      </c>
      <c r="C126">
        <f t="shared" si="16"/>
        <v>26868</v>
      </c>
      <c r="D126">
        <v>26.8</v>
      </c>
      <c r="E126">
        <v>26.503833</v>
      </c>
      <c r="G126" s="37">
        <f t="shared" si="17"/>
        <v>1.4336545449397331</v>
      </c>
      <c r="H126">
        <v>1.3</v>
      </c>
      <c r="I126">
        <v>1.5</v>
      </c>
      <c r="J126" s="37">
        <v>1.1066872629987179</v>
      </c>
      <c r="L126" s="37">
        <v>26.867999999999999</v>
      </c>
      <c r="M126" s="37">
        <f t="shared" si="18"/>
        <v>1.4336545449397331</v>
      </c>
      <c r="N126" s="40">
        <f t="shared" si="19"/>
        <v>60.053643272239597</v>
      </c>
      <c r="O126" s="5">
        <v>60</v>
      </c>
    </row>
    <row r="127" spans="1:15" x14ac:dyDescent="0.25">
      <c r="A127">
        <v>2008</v>
      </c>
      <c r="B127">
        <v>27072.2</v>
      </c>
      <c r="C127">
        <f t="shared" si="16"/>
        <v>27302.800000000003</v>
      </c>
      <c r="D127">
        <v>27.3</v>
      </c>
      <c r="E127">
        <v>26.811973999999999</v>
      </c>
      <c r="G127" s="37">
        <f t="shared" si="17"/>
        <v>1.6182819711180629</v>
      </c>
      <c r="H127">
        <v>1.5</v>
      </c>
      <c r="I127">
        <v>1.7</v>
      </c>
      <c r="J127" s="37">
        <v>1.162628062137272</v>
      </c>
      <c r="L127" s="37">
        <v>27.302800000000001</v>
      </c>
      <c r="M127" s="37">
        <f t="shared" si="18"/>
        <v>1.6182819711180629</v>
      </c>
      <c r="N127" s="40">
        <f t="shared" si="19"/>
        <v>61.025480554313816</v>
      </c>
      <c r="O127" s="5">
        <v>61</v>
      </c>
    </row>
    <row r="128" spans="1:15" x14ac:dyDescent="0.25">
      <c r="A128">
        <v>2009</v>
      </c>
      <c r="B128">
        <v>27533.4</v>
      </c>
      <c r="C128">
        <f t="shared" si="16"/>
        <v>27767.4</v>
      </c>
      <c r="D128">
        <v>27.7</v>
      </c>
      <c r="E128">
        <v>27.128063000000001</v>
      </c>
      <c r="G128" s="37">
        <f t="shared" si="17"/>
        <v>1.701656972911203</v>
      </c>
      <c r="H128">
        <v>1.7</v>
      </c>
      <c r="I128">
        <v>1.6</v>
      </c>
      <c r="J128" s="37">
        <v>1.1789098408047094</v>
      </c>
      <c r="L128" s="37">
        <v>27.767400000000002</v>
      </c>
      <c r="M128" s="37">
        <f t="shared" si="18"/>
        <v>1.701656972911203</v>
      </c>
      <c r="N128" s="40">
        <f t="shared" si="19"/>
        <v>62.063924899418865</v>
      </c>
      <c r="O128" s="5">
        <v>62</v>
      </c>
    </row>
    <row r="129" spans="1:15" x14ac:dyDescent="0.25">
      <c r="A129">
        <v>2010</v>
      </c>
      <c r="B129">
        <v>28001.4</v>
      </c>
      <c r="C129">
        <f t="shared" si="16"/>
        <v>28562.400000000001</v>
      </c>
      <c r="D129">
        <v>28.2</v>
      </c>
      <c r="E129">
        <v>27.444701999999999</v>
      </c>
      <c r="G129" s="37">
        <f t="shared" si="17"/>
        <v>2.8630696428185498</v>
      </c>
      <c r="H129">
        <v>1.7</v>
      </c>
      <c r="I129">
        <v>1.7</v>
      </c>
      <c r="J129" s="37">
        <v>1.1672009166301178</v>
      </c>
      <c r="L129" s="37">
        <v>28.5624</v>
      </c>
      <c r="M129" s="37">
        <f t="shared" si="18"/>
        <v>2.8630696428185498</v>
      </c>
      <c r="N129" s="40">
        <f t="shared" si="19"/>
        <v>63.840858292355833</v>
      </c>
      <c r="O129" s="5">
        <v>63</v>
      </c>
    </row>
    <row r="130" spans="1:15" x14ac:dyDescent="0.25">
      <c r="A130">
        <v>2011</v>
      </c>
      <c r="B130">
        <v>29123.4</v>
      </c>
      <c r="C130">
        <f t="shared" si="16"/>
        <v>29339.4</v>
      </c>
      <c r="D130">
        <v>29.3</v>
      </c>
      <c r="E130">
        <v>27.760266999999999</v>
      </c>
      <c r="G130" s="37">
        <f t="shared" si="17"/>
        <v>2.7203596336442315</v>
      </c>
      <c r="H130">
        <v>4</v>
      </c>
      <c r="I130">
        <v>3.9</v>
      </c>
      <c r="J130" s="37">
        <v>1.1498211931760149</v>
      </c>
      <c r="L130" s="37">
        <v>29.339400000000001</v>
      </c>
      <c r="M130" s="37">
        <f t="shared" si="18"/>
        <v>2.7203596336442315</v>
      </c>
      <c r="N130" s="40">
        <f t="shared" si="19"/>
        <v>65.577559231113099</v>
      </c>
      <c r="O130" s="5">
        <v>65</v>
      </c>
    </row>
    <row r="131" spans="1:15" x14ac:dyDescent="0.25">
      <c r="A131">
        <v>2012</v>
      </c>
      <c r="B131">
        <v>29555.4</v>
      </c>
      <c r="C131">
        <f t="shared" si="16"/>
        <v>29774.45</v>
      </c>
      <c r="D131">
        <v>29.7</v>
      </c>
      <c r="E131">
        <v>28.079460433248247</v>
      </c>
      <c r="G131" s="37">
        <f t="shared" si="17"/>
        <v>1.4828183262098005</v>
      </c>
      <c r="H131">
        <v>1.5</v>
      </c>
      <c r="I131">
        <v>1.5</v>
      </c>
      <c r="J131" s="37">
        <v>1.1498211931760149</v>
      </c>
      <c r="L131" s="37">
        <v>29.774450000000002</v>
      </c>
      <c r="M131" s="37">
        <f t="shared" si="18"/>
        <v>1.4828183262098005</v>
      </c>
      <c r="N131" s="40">
        <f t="shared" si="19"/>
        <v>66.549955297273129</v>
      </c>
      <c r="O131" s="7">
        <f>N131/(N130/O130)</f>
        <v>65.963831912036369</v>
      </c>
    </row>
    <row r="132" spans="1:15" x14ac:dyDescent="0.25">
      <c r="A132">
        <v>2013</v>
      </c>
      <c r="B132">
        <v>29993.5</v>
      </c>
      <c r="C132">
        <f t="shared" si="16"/>
        <v>30243.15</v>
      </c>
      <c r="D132" s="37">
        <f>C132/1000</f>
        <v>30.24315</v>
      </c>
      <c r="E132" s="37">
        <v>30.241</v>
      </c>
      <c r="G132" s="37">
        <f>((C132/C131)-1)*100</f>
        <v>1.5741684565122149</v>
      </c>
      <c r="H132">
        <v>1.5</v>
      </c>
      <c r="L132" s="37">
        <v>30.24315</v>
      </c>
      <c r="M132" s="37">
        <v>1.5741684565122149</v>
      </c>
      <c r="N132" s="40">
        <f t="shared" si="19"/>
        <v>67.597563701385781</v>
      </c>
      <c r="O132" s="40">
        <f>E132/N111</f>
        <v>67.592758158247648</v>
      </c>
    </row>
    <row r="133" spans="1:15" x14ac:dyDescent="0.25">
      <c r="A133">
        <v>2014</v>
      </c>
      <c r="B133">
        <v>30492.799999999999</v>
      </c>
    </row>
    <row r="135" spans="1:15" x14ac:dyDescent="0.25">
      <c r="A135" t="s">
        <v>282</v>
      </c>
    </row>
    <row r="136" spans="1:15" x14ac:dyDescent="0.25">
      <c r="A136" s="8" t="s">
        <v>293</v>
      </c>
    </row>
    <row r="137" spans="1:15" x14ac:dyDescent="0.25">
      <c r="A137" s="8"/>
    </row>
    <row r="138" spans="1:15" x14ac:dyDescent="0.25">
      <c r="B138" t="s">
        <v>279</v>
      </c>
      <c r="C138" t="s">
        <v>281</v>
      </c>
      <c r="D138" t="s">
        <v>283</v>
      </c>
      <c r="E138" t="s">
        <v>284</v>
      </c>
      <c r="F138" t="s">
        <v>285</v>
      </c>
      <c r="G138" t="s">
        <v>286</v>
      </c>
      <c r="H138" t="s">
        <v>287</v>
      </c>
      <c r="I138" t="s">
        <v>288</v>
      </c>
      <c r="J138" t="s">
        <v>289</v>
      </c>
      <c r="K138" t="s">
        <v>290</v>
      </c>
      <c r="L138" t="s">
        <v>291</v>
      </c>
      <c r="M138" t="s">
        <v>292</v>
      </c>
      <c r="O138" t="s">
        <v>299</v>
      </c>
    </row>
    <row r="140" spans="1:15" ht="26.25" x14ac:dyDescent="0.25">
      <c r="A140" s="20" t="s">
        <v>280</v>
      </c>
      <c r="B140" s="18">
        <v>1811.9</v>
      </c>
      <c r="C140" s="19">
        <v>1827.9</v>
      </c>
      <c r="D140" s="19">
        <v>1843.5</v>
      </c>
      <c r="E140" s="19">
        <v>1856.2</v>
      </c>
      <c r="F140" s="18">
        <v>1871.4</v>
      </c>
      <c r="G140" s="19">
        <v>1884.75</v>
      </c>
      <c r="H140" s="18">
        <v>1904.9</v>
      </c>
      <c r="I140" s="18">
        <v>1922</v>
      </c>
      <c r="J140" s="18">
        <v>1938.6</v>
      </c>
      <c r="K140" s="19">
        <v>1956.21</v>
      </c>
      <c r="L140" s="19">
        <v>1969.4</v>
      </c>
      <c r="M140" s="18">
        <v>1984</v>
      </c>
      <c r="O140">
        <f>AVERAGE(B140:M140)</f>
        <v>1897.5633333333333</v>
      </c>
    </row>
    <row r="141" spans="1:15" ht="26.25" x14ac:dyDescent="0.25">
      <c r="A141" s="21" t="s">
        <v>294</v>
      </c>
      <c r="B141" s="18">
        <v>1650.84</v>
      </c>
      <c r="C141" s="19">
        <v>1667.2</v>
      </c>
      <c r="D141" s="19">
        <v>1681</v>
      </c>
      <c r="E141" s="19">
        <v>1694.8</v>
      </c>
      <c r="F141" s="18">
        <v>1704</v>
      </c>
      <c r="G141" s="18">
        <v>1713.8</v>
      </c>
      <c r="H141" s="18">
        <v>1724.94</v>
      </c>
      <c r="I141" s="18">
        <v>1736.8</v>
      </c>
      <c r="J141" s="18">
        <v>1746.6</v>
      </c>
      <c r="K141" s="19">
        <v>1765.53</v>
      </c>
      <c r="L141" s="19">
        <v>1780.22</v>
      </c>
      <c r="M141" s="31">
        <v>1795</v>
      </c>
      <c r="O141">
        <f>AVERAGE(B141:M141)</f>
        <v>1721.7275</v>
      </c>
    </row>
    <row r="142" spans="1:15" ht="21" x14ac:dyDescent="0.25">
      <c r="A142" s="26" t="s">
        <v>295</v>
      </c>
      <c r="B142" s="22">
        <v>1524</v>
      </c>
      <c r="C142" s="23">
        <v>1537.35</v>
      </c>
      <c r="D142" s="24">
        <v>1553.7601</v>
      </c>
      <c r="E142" s="24">
        <v>1569.23</v>
      </c>
      <c r="F142" s="23">
        <v>1582.25</v>
      </c>
      <c r="G142" s="23">
        <v>1595</v>
      </c>
      <c r="H142" s="25">
        <v>1605.55</v>
      </c>
      <c r="I142" s="23">
        <v>1614.49</v>
      </c>
      <c r="J142" s="23">
        <v>1620.28</v>
      </c>
      <c r="K142" s="23">
        <v>1627.64</v>
      </c>
      <c r="L142" s="23">
        <v>1633.9</v>
      </c>
      <c r="M142" s="23">
        <v>1643.86</v>
      </c>
      <c r="O142">
        <f>AVERAGE(B142:M142)</f>
        <v>1592.2758416666666</v>
      </c>
    </row>
  </sheetData>
  <hyperlinks>
    <hyperlink ref="A136" r:id="rId1" xr:uid="{00000000-0004-0000-0800-000000000000}"/>
  </hyperlinks>
  <printOptions horizontalCentered="1"/>
  <pageMargins left="0" right="0" top="0.5" bottom="0" header="0.3" footer="0"/>
  <pageSetup paperSize="3" scale="75" orientation="landscape" r:id="rId2"/>
  <headerFooter>
    <oddFooter>&amp;L&amp;1#&amp;"Calibri"&amp;9&amp;K000000INTERNAL. This information is accessible to ADB Management and staff. It may be shared outside ADB with appropriate permission.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2:T18"/>
  <sheetViews>
    <sheetView workbookViewId="0"/>
  </sheetViews>
  <sheetFormatPr defaultRowHeight="15" x14ac:dyDescent="0.25"/>
  <cols>
    <col min="1" max="1" width="27.5703125" bestFit="1" customWidth="1"/>
  </cols>
  <sheetData>
    <row r="2" spans="1:15" x14ac:dyDescent="0.25">
      <c r="A2" s="51" t="s">
        <v>366</v>
      </c>
    </row>
    <row r="3" spans="1:15" x14ac:dyDescent="0.25">
      <c r="A3" s="46" t="s">
        <v>85</v>
      </c>
      <c r="B3" s="47">
        <v>2013</v>
      </c>
      <c r="C3" s="47">
        <v>2013</v>
      </c>
      <c r="D3" s="47">
        <v>2013</v>
      </c>
      <c r="E3" s="47">
        <v>2013</v>
      </c>
      <c r="F3" s="47">
        <v>2013</v>
      </c>
      <c r="G3" s="47">
        <v>2013</v>
      </c>
      <c r="H3" s="47">
        <v>2013</v>
      </c>
      <c r="I3" s="47">
        <v>2013</v>
      </c>
      <c r="J3" s="47">
        <v>2013</v>
      </c>
      <c r="K3" s="47">
        <v>2013</v>
      </c>
      <c r="L3" s="47">
        <v>2013</v>
      </c>
      <c r="M3" s="47">
        <v>2013</v>
      </c>
      <c r="N3" s="49" t="s">
        <v>365</v>
      </c>
    </row>
    <row r="4" spans="1:15" x14ac:dyDescent="0.25">
      <c r="A4" s="46" t="s">
        <v>339</v>
      </c>
      <c r="B4" s="48" t="s">
        <v>340</v>
      </c>
      <c r="C4" s="48" t="s">
        <v>341</v>
      </c>
      <c r="D4" s="48" t="s">
        <v>342</v>
      </c>
      <c r="E4" s="48" t="s">
        <v>343</v>
      </c>
      <c r="F4" s="48" t="s">
        <v>344</v>
      </c>
      <c r="G4" s="48" t="s">
        <v>345</v>
      </c>
      <c r="H4" s="48" t="s">
        <v>346</v>
      </c>
      <c r="I4" s="48" t="s">
        <v>347</v>
      </c>
      <c r="J4" s="48" t="s">
        <v>348</v>
      </c>
      <c r="K4" s="48" t="s">
        <v>349</v>
      </c>
      <c r="L4" s="48" t="s">
        <v>350</v>
      </c>
      <c r="M4" s="48" t="s">
        <v>351</v>
      </c>
    </row>
    <row r="5" spans="1:15" x14ac:dyDescent="0.25">
      <c r="A5" s="46" t="s">
        <v>352</v>
      </c>
      <c r="B5" s="44" t="s">
        <v>353</v>
      </c>
      <c r="C5" s="45" t="s">
        <v>354</v>
      </c>
      <c r="D5" s="45" t="s">
        <v>355</v>
      </c>
      <c r="E5" s="45" t="s">
        <v>356</v>
      </c>
      <c r="F5" s="44" t="s">
        <v>357</v>
      </c>
      <c r="G5" s="45" t="s">
        <v>358</v>
      </c>
      <c r="H5" s="44" t="s">
        <v>359</v>
      </c>
      <c r="I5" s="44" t="s">
        <v>360</v>
      </c>
      <c r="J5" s="44" t="s">
        <v>361</v>
      </c>
      <c r="K5" s="45" t="s">
        <v>362</v>
      </c>
      <c r="L5" s="45" t="s">
        <v>363</v>
      </c>
      <c r="M5" s="44" t="s">
        <v>364</v>
      </c>
    </row>
    <row r="6" spans="1:15" x14ac:dyDescent="0.25">
      <c r="B6">
        <v>1998.8</v>
      </c>
      <c r="C6">
        <v>2021.2</v>
      </c>
      <c r="D6">
        <v>2039.6</v>
      </c>
      <c r="E6">
        <v>2064.6</v>
      </c>
      <c r="F6">
        <v>2081.6</v>
      </c>
      <c r="G6">
        <v>2093.1</v>
      </c>
      <c r="H6">
        <v>2107.9</v>
      </c>
      <c r="I6">
        <v>2124.5</v>
      </c>
      <c r="J6">
        <v>2146.6999999999998</v>
      </c>
      <c r="K6">
        <v>2173.9</v>
      </c>
      <c r="L6">
        <v>2190.6999999999998</v>
      </c>
      <c r="M6">
        <v>2202.1999999999998</v>
      </c>
      <c r="N6" s="37">
        <f>AVERAGE(B6:M6)</f>
        <v>2103.733333333334</v>
      </c>
    </row>
    <row r="7" spans="1:15" x14ac:dyDescent="0.25">
      <c r="A7" t="s">
        <v>367</v>
      </c>
    </row>
    <row r="9" spans="1:15" x14ac:dyDescent="0.25">
      <c r="A9" s="52" t="s">
        <v>406</v>
      </c>
    </row>
    <row r="10" spans="1:15" x14ac:dyDescent="0.25">
      <c r="A10" s="52"/>
    </row>
    <row r="11" spans="1:15" x14ac:dyDescent="0.25">
      <c r="A11" t="s">
        <v>422</v>
      </c>
    </row>
    <row r="12" spans="1:15" x14ac:dyDescent="0.25">
      <c r="A12" t="s">
        <v>423</v>
      </c>
    </row>
    <row r="13" spans="1:15" ht="15.75" x14ac:dyDescent="0.25">
      <c r="A13" s="55" t="s">
        <v>407</v>
      </c>
      <c r="B13" s="55" t="s">
        <v>408</v>
      </c>
      <c r="C13" s="55" t="s">
        <v>409</v>
      </c>
      <c r="D13" s="55" t="s">
        <v>410</v>
      </c>
      <c r="E13" s="55" t="s">
        <v>411</v>
      </c>
      <c r="F13" s="55" t="s">
        <v>412</v>
      </c>
      <c r="G13" s="55" t="s">
        <v>413</v>
      </c>
      <c r="H13" s="55" t="s">
        <v>414</v>
      </c>
      <c r="I13" s="56" t="s">
        <v>415</v>
      </c>
      <c r="J13" s="56" t="s">
        <v>416</v>
      </c>
      <c r="K13" s="56" t="s">
        <v>417</v>
      </c>
      <c r="L13" s="56" t="s">
        <v>418</v>
      </c>
      <c r="M13" s="56" t="s">
        <v>419</v>
      </c>
      <c r="N13" s="56" t="s">
        <v>420</v>
      </c>
      <c r="O13" s="56" t="s">
        <v>421</v>
      </c>
    </row>
    <row r="14" spans="1:15" x14ac:dyDescent="0.25">
      <c r="A14" s="53">
        <v>24487.7</v>
      </c>
      <c r="B14" s="53">
        <v>24813.1</v>
      </c>
      <c r="C14" s="53">
        <v>25115.8</v>
      </c>
      <c r="D14" s="53">
        <v>25427.9</v>
      </c>
      <c r="E14" s="53">
        <v>25707.4</v>
      </c>
      <c r="F14" s="53">
        <v>26021.3</v>
      </c>
      <c r="G14" s="54">
        <v>26312.7</v>
      </c>
      <c r="H14" s="54">
        <v>26663.8</v>
      </c>
      <c r="I14" s="53">
        <v>27072.2</v>
      </c>
      <c r="J14" s="53">
        <v>27533.4</v>
      </c>
      <c r="K14" s="53">
        <v>28001.4</v>
      </c>
      <c r="L14" s="53">
        <v>29123.4</v>
      </c>
      <c r="M14" s="53">
        <v>29555.4</v>
      </c>
      <c r="N14" s="53">
        <v>29993.5</v>
      </c>
      <c r="O14" s="53">
        <v>30492.799999999999</v>
      </c>
    </row>
    <row r="15" spans="1:15" x14ac:dyDescent="0.25">
      <c r="A15" t="s">
        <v>424</v>
      </c>
    </row>
    <row r="17" spans="1:20" s="30" customFormat="1" x14ac:dyDescent="0.25">
      <c r="A17" s="30" t="s">
        <v>85</v>
      </c>
      <c r="B17" s="27">
        <v>1996</v>
      </c>
      <c r="C17" s="27">
        <v>1997</v>
      </c>
      <c r="D17" s="27">
        <v>1998</v>
      </c>
      <c r="E17" s="27">
        <v>1999</v>
      </c>
      <c r="F17" s="27">
        <v>2000</v>
      </c>
      <c r="G17" s="27">
        <v>2001</v>
      </c>
      <c r="H17" s="27">
        <v>2002</v>
      </c>
      <c r="I17" s="27">
        <v>2003</v>
      </c>
      <c r="J17" s="27">
        <v>2004</v>
      </c>
      <c r="K17" s="27">
        <v>2005</v>
      </c>
      <c r="L17" s="27">
        <v>2006</v>
      </c>
      <c r="M17" s="27">
        <v>2007</v>
      </c>
      <c r="N17" s="27">
        <v>2008</v>
      </c>
      <c r="O17" s="27">
        <v>2009</v>
      </c>
      <c r="P17" s="27">
        <v>2010</v>
      </c>
      <c r="Q17" s="27">
        <v>2011</v>
      </c>
      <c r="R17" s="27">
        <v>2012</v>
      </c>
      <c r="S17" s="27">
        <v>2013</v>
      </c>
      <c r="T17" s="27">
        <v>2014</v>
      </c>
    </row>
    <row r="18" spans="1:20" x14ac:dyDescent="0.25">
      <c r="A18" t="s">
        <v>425</v>
      </c>
      <c r="B18">
        <v>23.3</v>
      </c>
      <c r="C18">
        <v>23.8</v>
      </c>
      <c r="D18">
        <v>24.1</v>
      </c>
      <c r="E18">
        <v>24.5</v>
      </c>
      <c r="F18">
        <v>24.8</v>
      </c>
      <c r="G18">
        <v>25.1</v>
      </c>
      <c r="H18">
        <v>25.4</v>
      </c>
      <c r="I18">
        <v>25.6</v>
      </c>
      <c r="J18">
        <v>25.9</v>
      </c>
      <c r="K18">
        <v>26.2</v>
      </c>
      <c r="L18">
        <v>26.5</v>
      </c>
      <c r="M18">
        <v>26.867999999999999</v>
      </c>
      <c r="N18">
        <v>27.302700000000002</v>
      </c>
      <c r="O18">
        <v>27.767099999999999</v>
      </c>
      <c r="P18">
        <v>28.2</v>
      </c>
      <c r="Q18">
        <v>29</v>
      </c>
      <c r="R18">
        <v>29.7</v>
      </c>
      <c r="S18">
        <v>30.183</v>
      </c>
      <c r="T18">
        <v>30492.799999999999</v>
      </c>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31BF33AE-23B8-43C7-8BF5-665804EB2281}">
  <ds:schemaRefs>
    <ds:schemaRef ds:uri="http://schemas.microsoft.com/sharepoint/v3/contenttype/forms"/>
  </ds:schemaRefs>
</ds:datastoreItem>
</file>

<file path=customXml/itemProps2.xml><?xml version="1.0" encoding="utf-8"?>
<ds:datastoreItem xmlns:ds="http://schemas.openxmlformats.org/officeDocument/2006/customXml" ds:itemID="{463F9B7E-D8AA-4FA2-A04B-E7F22AF653C1}">
  <ds:schemaRefs>
    <ds:schemaRef ds:uri="Microsoft.SharePoint.Taxonomy.ContentTypeSync"/>
  </ds:schemaRefs>
</ds:datastoreItem>
</file>

<file path=customXml/itemProps3.xml><?xml version="1.0" encoding="utf-8"?>
<ds:datastoreItem xmlns:ds="http://schemas.openxmlformats.org/officeDocument/2006/customXml" ds:itemID="{4C6E2727-5BB7-4EEF-90DF-3C7BAE942C59}"/>
</file>

<file path=customXml/itemProps4.xml><?xml version="1.0" encoding="utf-8"?>
<ds:datastoreItem xmlns:ds="http://schemas.openxmlformats.org/officeDocument/2006/customXml" ds:itemID="{EDE5DAE7-8FC6-4845-95EF-5D746FAFD84F}">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LNR</vt:lpstr>
      <vt:lpstr>KI 2018</vt:lpstr>
      <vt:lpstr>KI_INVALID_WORKSHEET</vt:lpstr>
      <vt:lpstr>KI_DBFORMAT</vt:lpstr>
      <vt:lpstr>work</vt:lpstr>
      <vt:lpstr>work2</vt:lpstr>
      <vt:lpstr>'KI 2018'!Print_Titles</vt:lpstr>
      <vt:lpstr>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Uzbekistan</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2018-08-21T09:10:30Z</cp:lastPrinted>
  <dcterms:created xsi:type="dcterms:W3CDTF">2012-05-24T09:25:56Z</dcterms:created>
  <dcterms:modified xsi:type="dcterms:W3CDTF">2021-09-08T03:09:07Z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2021-09-08T03:09:07Z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48d4f43a-e655-4a31-b054-7af974e4adf8</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31665700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