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D47EF527-B8C4-4C64-88CB-7FC3FEDE97FA}"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4" i="3" l="1"/>
  <c r="D70" i="3"/>
  <c r="D69" i="3"/>
  <c r="D68" i="3"/>
  <c r="G71" i="3"/>
  <c r="G70" i="3"/>
  <c r="G69" i="3"/>
  <c r="G68" i="3"/>
  <c r="G67" i="3"/>
  <c r="G66" i="3"/>
  <c r="G63" i="3"/>
  <c r="G61" i="3"/>
  <c r="G60" i="3"/>
  <c r="G59" i="3"/>
  <c r="G57" i="3"/>
  <c r="F48" i="3"/>
  <c r="F45" i="3"/>
  <c r="G32" i="3"/>
  <c r="D7" i="3"/>
  <c r="G7" i="3"/>
  <c r="D8" i="3"/>
  <c r="G8" i="3"/>
  <c r="D9" i="3"/>
  <c r="G9" i="3"/>
  <c r="G10" i="3"/>
  <c r="D11" i="3"/>
  <c r="G11" i="3"/>
  <c r="G13" i="3"/>
  <c r="D14" i="3"/>
  <c r="G14" i="3"/>
  <c r="D15" i="3"/>
  <c r="G15" i="3"/>
  <c r="D16" i="3"/>
  <c r="G16" i="3"/>
  <c r="D17" i="3"/>
  <c r="G17" i="3"/>
  <c r="D18" i="3"/>
  <c r="G18" i="3"/>
  <c r="G19" i="3"/>
  <c r="D20" i="3"/>
  <c r="G20" i="3"/>
  <c r="D21" i="3"/>
  <c r="G21" i="3"/>
  <c r="G22" i="3"/>
  <c r="G23" i="3"/>
  <c r="G25" i="3"/>
  <c r="D26" i="3"/>
  <c r="G26" i="3"/>
  <c r="G27" i="3"/>
  <c r="G28" i="3"/>
  <c r="G29" i="3"/>
  <c r="G30" i="3"/>
  <c r="G31" i="3"/>
  <c r="G33" i="3"/>
  <c r="G34" i="3"/>
  <c r="G36" i="3"/>
  <c r="G37" i="3"/>
  <c r="G38" i="3"/>
  <c r="D40" i="3"/>
  <c r="G40" i="3"/>
  <c r="D41" i="3"/>
  <c r="G41" i="3"/>
  <c r="D42" i="3"/>
  <c r="G42" i="3"/>
  <c r="D43" i="3"/>
  <c r="G43" i="3"/>
  <c r="D45" i="3"/>
  <c r="G45" i="3"/>
  <c r="D46" i="3"/>
  <c r="G46" i="3"/>
  <c r="D47" i="3"/>
  <c r="G47" i="3"/>
  <c r="G48" i="3"/>
  <c r="G49" i="3"/>
  <c r="D50" i="3"/>
  <c r="G50" i="3"/>
  <c r="D51" i="3"/>
  <c r="G51" i="3"/>
  <c r="G52" i="3"/>
  <c r="D6" i="3"/>
  <c r="G6" i="3"/>
</calcChain>
</file>

<file path=xl/sharedStrings.xml><?xml version="1.0" encoding="utf-8"?>
<sst xmlns="http://schemas.openxmlformats.org/spreadsheetml/2006/main" count="980" uniqueCount="348">
  <si>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</si>
  <si>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</si>
  <si>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</si>
  <si>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</si>
  <si>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</si>
  <si>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</si>
  <si>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</si>
  <si>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France</t>
  </si>
  <si>
    <t>AFD=Agence Française de Développement</t>
  </si>
  <si>
    <t>Regular OCR</t>
  </si>
  <si>
    <t>S</t>
  </si>
  <si>
    <t>MFF/Project</t>
  </si>
  <si>
    <t>Viet Nam</t>
  </si>
  <si>
    <t>42039-035</t>
  </si>
  <si>
    <t>Power Transmission Investment Program (Tranche 2)</t>
  </si>
  <si>
    <t>-</t>
  </si>
  <si>
    <t>No</t>
  </si>
  <si>
    <t>COL</t>
  </si>
  <si>
    <t>Sector Project</t>
  </si>
  <si>
    <t>40364-013</t>
  </si>
  <si>
    <t>Central Region Rural Water Supply and Sanitation
Sector Project</t>
  </si>
  <si>
    <t>34341–013</t>
  </si>
  <si>
    <t>Forests for Livelihood Improvement in the Central Highlands Sector Project</t>
  </si>
  <si>
    <t>2269/0060-G</t>
  </si>
  <si>
    <t>Korea</t>
  </si>
  <si>
    <t>KEXIM = Export–Import Bank of Korea</t>
  </si>
  <si>
    <t>39595-023/39595-033</t>
  </si>
  <si>
    <t>Mong Duong 1 Thermal Power Project</t>
  </si>
  <si>
    <t>2353/2610</t>
  </si>
  <si>
    <t>Project</t>
  </si>
  <si>
    <t>41462-013</t>
  </si>
  <si>
    <t>Comprehensive Socioeconomic Urban Development Project in Viet Tri, Hung Yen, and Dong Dang</t>
  </si>
  <si>
    <t>39421-013</t>
  </si>
  <si>
    <t>Quality and Safety Enhancement of Agricultural Products and Biogas Development Project</t>
  </si>
  <si>
    <t>Concessional OCR</t>
  </si>
  <si>
    <t>Program loan</t>
  </si>
  <si>
    <t>44251-013/ 44251-034</t>
  </si>
  <si>
    <t xml:space="preserve">Financial Sector Deepening Program </t>
  </si>
  <si>
    <t>3081/3335</t>
  </si>
  <si>
    <t>41360-012/ 41360-014</t>
  </si>
  <si>
    <t xml:space="preserve">Second Small and Medium-sized Enterprises Development Program </t>
  </si>
  <si>
    <t>2680/3050</t>
  </si>
  <si>
    <t>Sector Development Program/Project</t>
  </si>
  <si>
    <t>40347-013</t>
  </si>
  <si>
    <t>Secondary Education Sector Development Program</t>
  </si>
  <si>
    <t>2582/2583</t>
  </si>
  <si>
    <t>WFPF, Government of the Republic of Korea</t>
  </si>
  <si>
    <t>Project loan</t>
  </si>
  <si>
    <t>41013-013</t>
  </si>
  <si>
    <t>Thanh Hoa City Comprehensive Socioeconomic Development Project</t>
  </si>
  <si>
    <t>2511/0147-G</t>
  </si>
  <si>
    <t>AFD, French Ministry of Finance</t>
  </si>
  <si>
    <t>39175-013</t>
  </si>
  <si>
    <t>Greater Mekong Subregion Kunming-Hai Phong Transport Corridor: Yen Vien-Lao Cai Railway
Upgrading Project</t>
  </si>
  <si>
    <t>2302/8227</t>
  </si>
  <si>
    <t>40019-013</t>
  </si>
  <si>
    <t>Health Care In The South Central Coast Region Project</t>
  </si>
  <si>
    <t>36352-013</t>
  </si>
  <si>
    <t>Song Bung 4 Hydropower Project</t>
  </si>
  <si>
    <t>ADF</t>
  </si>
  <si>
    <t>Program Loan (L2877)/ Programmatic Approach PBL (Loan) L3213</t>
  </si>
  <si>
    <t>42235-013/42235-023</t>
  </si>
  <si>
    <t>Microfinance Development Program (Subprograms 1 and 2)</t>
  </si>
  <si>
    <t>2877/3213</t>
  </si>
  <si>
    <t>OCR</t>
  </si>
  <si>
    <t>Sector Project Loan</t>
  </si>
  <si>
    <t>38196-013</t>
  </si>
  <si>
    <t>Northern Power Transmission Expansion Sector Project</t>
  </si>
  <si>
    <t>Project Loan</t>
  </si>
  <si>
    <t>36008-013</t>
  </si>
  <si>
    <t>Lower Secondary Education for the Most Disadvantaged Regions Project</t>
  </si>
  <si>
    <t>34348-013</t>
  </si>
  <si>
    <t>Preventive Health System Support Project</t>
  </si>
  <si>
    <t>2180/G0015</t>
  </si>
  <si>
    <t>37622-013</t>
  </si>
  <si>
    <t>Upper Secondary and Professional Teacher Development Project</t>
  </si>
  <si>
    <t>30286-013</t>
  </si>
  <si>
    <t>Central Region Small and Medium Towns Development Project</t>
  </si>
  <si>
    <t>NS</t>
  </si>
  <si>
    <t>Loan</t>
  </si>
  <si>
    <t>Loan to Saigon Thuong Tin Bank</t>
  </si>
  <si>
    <t>7289/2486</t>
  </si>
  <si>
    <t>RMIT International University of Viet Nam</t>
  </si>
  <si>
    <t>7169/1827</t>
  </si>
  <si>
    <t>Program</t>
  </si>
  <si>
    <t>Third Financial Sector Program</t>
  </si>
  <si>
    <t>2377/2707</t>
  </si>
  <si>
    <t>Agriculture Science and Technology Project</t>
  </si>
  <si>
    <t>41046-01
42191-01
42191-02
42191-03</t>
  </si>
  <si>
    <t>Support the Implementation of the Poverty Reduction Programs IV and V</t>
  </si>
  <si>
    <t>2352/2490/2570/2827</t>
  </si>
  <si>
    <t>35497-013</t>
  </si>
  <si>
    <t>Housing Finance Project</t>
  </si>
  <si>
    <t>Multilateral</t>
  </si>
  <si>
    <t>NDC</t>
  </si>
  <si>
    <t>34356-013</t>
  </si>
  <si>
    <t>Central Region Transport Networks Improvement Sector Project</t>
  </si>
  <si>
    <t>2195/G0022</t>
  </si>
  <si>
    <t>Sector project</t>
  </si>
  <si>
    <t xml:space="preserve">28309-013 </t>
  </si>
  <si>
    <t>Upper Secondary Education Development Project</t>
  </si>
  <si>
    <t>30292-023</t>
  </si>
  <si>
    <t>Central Region Water Resources Project</t>
  </si>
  <si>
    <t>38581-02</t>
  </si>
  <si>
    <t>HIV/AIDS Prevention Among Youth</t>
  </si>
  <si>
    <t>G0046</t>
  </si>
  <si>
    <t>33304-013</t>
  </si>
  <si>
    <t>Second Lower Secondary Education Development Project</t>
  </si>
  <si>
    <t>AFD</t>
  </si>
  <si>
    <t>34355-013</t>
  </si>
  <si>
    <t>Central Region Urban Environmental Improvement Project</t>
  </si>
  <si>
    <t>40198-013</t>
  </si>
  <si>
    <t>Ho Chi Minh City–Long Thanh–Dau Giay Expressway Technical Assistance Project</t>
  </si>
  <si>
    <t>40282-023</t>
  </si>
  <si>
    <t>Emergency Rehabilitation of Calamity Damage Project (Supplementary)</t>
  </si>
  <si>
    <t>40282-013</t>
  </si>
  <si>
    <t>Emergency Rehabilitation of Calamity Damage Project</t>
  </si>
  <si>
    <t>32273-013</t>
  </si>
  <si>
    <t>Northern Power Transmission Sector Project</t>
  </si>
  <si>
    <t>Sweden</t>
  </si>
  <si>
    <t>Sida</t>
  </si>
  <si>
    <t>37115-013</t>
  </si>
  <si>
    <t>Health Care in the Central Highlands Project</t>
  </si>
  <si>
    <t>France, Netherlands</t>
  </si>
  <si>
    <t>AFD, Govt of Netherlands</t>
  </si>
  <si>
    <t>30292-013</t>
  </si>
  <si>
    <t>Second Red River Basin Sector Project</t>
  </si>
  <si>
    <t xml:space="preserve">Project </t>
  </si>
  <si>
    <t>30285-013</t>
  </si>
  <si>
    <t>Rural Health Project</t>
  </si>
  <si>
    <t>CSF</t>
  </si>
  <si>
    <t>Countercyclical Support</t>
  </si>
  <si>
    <t>Provincial Roads Improvement Sector Project</t>
  </si>
  <si>
    <t>Third Provincial Towns Water Supply and Sanitation Project</t>
  </si>
  <si>
    <t>Financial Sector Program Loan II-SP1 And SP2</t>
  </si>
  <si>
    <t>1932/2118</t>
  </si>
  <si>
    <t>GMS Kunming-Haiphong Transport Corridor Project-Noi Bai-Lao Cai Highway TA Project</t>
  </si>
  <si>
    <t>UK</t>
  </si>
  <si>
    <t>DFID</t>
  </si>
  <si>
    <t>Central Region Livelihood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</si>
  <si>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</si>
  <si>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</si>
  <si>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</si>
  <si>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</si>
  <si>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</si>
  <si>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</si>
  <si>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</si>
  <si>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</si>
  <si>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</si>
  <si>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</si>
  <si>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</si>
  <si>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</si>
  <si>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</si>
  <si>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</si>
  <si>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</si>
  <si>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</si>
  <si>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</si>
  <si>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</si>
  <si>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</si>
  <si>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</si>
  <si>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</si>
  <si>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</si>
  <si>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</si>
  <si>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</si>
  <si>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</si>
  <si>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</si>
  <si>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</si>
  <si>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</si>
  <si>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</si>
  <si>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</si>
  <si>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</si>
  <si>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</si>
  <si>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</si>
  <si>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</si>
  <si>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</si>
  <si>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</si>
  <si>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</si>
  <si>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</si>
  <si>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</si>
  <si>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</si>
  <si>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</si>
  <si>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</si>
  <si>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</si>
  <si>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</si>
  <si>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</si>
  <si>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</si>
  <si>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</si>
  <si>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</si>
  <si>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</si>
  <si>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</si>
  <si>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</si>
  <si>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</si>
  <si>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</si>
  <si>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</si>
  <si>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</si>
  <si>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</si>
  <si>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</si>
  <si>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</si>
  <si>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</si>
  <si>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</si>
  <si>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</si>
  <si>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</si>
  <si>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</si>
  <si>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</si>
  <si>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</si>
  <si>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</si>
  <si>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</si>
  <si>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</si>
  <si>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</si>
  <si>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</si>
  <si>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</si>
  <si>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</si>
  <si>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</si>
  <si>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</si>
  <si>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</si>
  <si>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</si>
  <si>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</si>
  <si>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</si>
  <si>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</si>
  <si>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</si>
  <si>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</si>
  <si>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</si>
  <si>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</si>
  <si>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</si>
  <si>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</si>
  <si>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</si>
  <si>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VIET NAM</t>
  </si>
  <si>
    <t>Indicator no.</t>
  </si>
  <si>
    <t>Type</t>
  </si>
  <si>
    <t>Indicator Name</t>
  </si>
  <si>
    <t>Achieved Result</t>
  </si>
  <si>
    <t>A. Sovereign operation</t>
  </si>
  <si>
    <t>Ho Chi Minh City-Long Thanh-Dau Giay Expressway Construction</t>
  </si>
  <si>
    <t>RFI</t>
  </si>
  <si>
    <t>Jobs generated (number)</t>
  </si>
  <si>
    <t>Skilled jobs for women generated (number) </t>
  </si>
  <si>
    <t>2.1.1</t>
  </si>
  <si>
    <t>TI</t>
  </si>
  <si>
    <t>Women enrolled in TVET and other job training (number) </t>
  </si>
  <si>
    <t>SOE Reform and Corporate Governance Facilitation Program - Tranche 1</t>
  </si>
  <si>
    <t>Entities with improved management functions and financial stability (number) </t>
  </si>
  <si>
    <t>6.1.4</t>
  </si>
  <si>
    <t>Transparency and accountability measures in procurement and financial management supported in implementation (number) </t>
  </si>
  <si>
    <t>6.2.3</t>
  </si>
  <si>
    <t>Measures to strengthen SOE governance supported in implementation (number)</t>
  </si>
  <si>
    <t>Sustainable Rural Infrastructure Development Project in Northern Mountain Provinces</t>
  </si>
  <si>
    <t>Poor and vulnerable people with improved standards of living (number)</t>
  </si>
  <si>
    <t>Women represented in decision-making structures and processes (number) </t>
  </si>
  <si>
    <t>Women and girls with increased time savings (number) </t>
  </si>
  <si>
    <t>People benefiting from increased rural investment (number)</t>
  </si>
  <si>
    <t>Land with higher productivity (hectares)</t>
  </si>
  <si>
    <t>2.1.4</t>
  </si>
  <si>
    <t>Women and girls benefiting from new or improved infrastructure (number) </t>
  </si>
  <si>
    <t>2.3.1</t>
  </si>
  <si>
    <t>Women with strengthened leadership capacities (number)</t>
  </si>
  <si>
    <t>3.3.4</t>
  </si>
  <si>
    <t>Solutions to conserve, restore, and/or enhance terrestrial, coastal, and marine areas implemented (number) </t>
  </si>
  <si>
    <t>5.1.1</t>
  </si>
  <si>
    <t>Rural infrastructure assets established or improved (number)</t>
  </si>
  <si>
    <t>5.3.1</t>
  </si>
  <si>
    <t>Land improved through climate-resilient irrigation infrastructure and water delivery services (hectares) </t>
  </si>
  <si>
    <t>Strengthening Water Management and Irrigation Systems Rehabilitation</t>
  </si>
  <si>
    <t>People benefiting from improved health services, education services, or social protection (number)</t>
  </si>
  <si>
    <t>Women and girls with increased resilience to climate change, disasters, and other external shocks (number) </t>
  </si>
  <si>
    <t>People with strengthened climate and disaster resilience (number)</t>
  </si>
  <si>
    <t>Entities with improved service delivery (number) </t>
  </si>
  <si>
    <t>1.1.1</t>
  </si>
  <si>
    <t>People enrolled in improved education and/or training (number) </t>
  </si>
  <si>
    <t>2.4.1</t>
  </si>
  <si>
    <t>Time-saving or gender-responsive infrastructure assets and/or services established or improved (number)</t>
  </si>
  <si>
    <t>3.2.1</t>
  </si>
  <si>
    <t>Area with reduced flood risk (hectares) </t>
  </si>
  <si>
    <t>6.2.4</t>
  </si>
  <si>
    <t>Citizen engagement mechanisms adopted (number)</t>
  </si>
  <si>
    <t>Health Human Resources Sector Development Program</t>
  </si>
  <si>
    <t>Women and girls completing secondary and tertiary education, and/or other training (number)</t>
  </si>
  <si>
    <t>1.1.2</t>
  </si>
  <si>
    <t>Health services established or improved (number) </t>
  </si>
  <si>
    <t>2.3.2</t>
  </si>
  <si>
    <t>Measures on gender equality supported in implementation (number)</t>
  </si>
  <si>
    <t>6.1.1</t>
  </si>
  <si>
    <t>Government officials with increased capacity to design, implement, monitor, and evaluate relevant measures (number)</t>
  </si>
  <si>
    <t>6.2.1</t>
  </si>
  <si>
    <t>Service delivery standards adopted and/or supported in implementation by government and/or private entities (number)</t>
  </si>
  <si>
    <t>Skills Enhancement Project</t>
  </si>
  <si>
    <t>People benefiting from improved services in urban areas (number)</t>
  </si>
  <si>
    <t>6.1.2</t>
  </si>
  <si>
    <t>Measures supported in implementation to improve capacity of public organizations to promote the private sector and finance sector (number)</t>
  </si>
  <si>
    <t>Renewable Energy Development and Network Expansion and Rehabilitation for Remote Communes Sector Project</t>
  </si>
  <si>
    <t>Total annual greenhouse gas emissions reduction (tCO2e/year) </t>
  </si>
  <si>
    <t>People benefiting from strengthened environmental sustainability (number)</t>
  </si>
  <si>
    <t>1.3.1</t>
  </si>
  <si>
    <t>Infrastructure assets established or improved (number)</t>
  </si>
  <si>
    <t>2.1.2</t>
  </si>
  <si>
    <t>Women opening new accounts (number) </t>
  </si>
  <si>
    <t>3.1.3</t>
  </si>
  <si>
    <t>Low-carbon infrastructure assets established or improved (number)</t>
  </si>
  <si>
    <t>3.1.4</t>
  </si>
  <si>
    <t>Installed renewable energy capacity (megawatts)</t>
  </si>
  <si>
    <t>Transport Connections in Northern Mountainous Provinces Project </t>
  </si>
  <si>
    <t>3.1.2</t>
  </si>
  <si>
    <t>People with increased capacity in implementing mitigation and low-carbon development actions (number)</t>
  </si>
  <si>
    <t>3.2.5</t>
  </si>
  <si>
    <t>New and existing infrastructure assets made climate and disaster resilient (number)</t>
  </si>
  <si>
    <t>SOE Reform and Corporate Governance Facilitation Program (Tranche 2 and Multitranche Financing Facility)</t>
  </si>
  <si>
    <t>4.1.1</t>
  </si>
  <si>
    <t>Service providers with improved performance (number)</t>
  </si>
  <si>
    <t>4.2.1</t>
  </si>
  <si>
    <t>Measures to improve regulatory, legal, and institutional environment for better planning supported in implementation (number)</t>
  </si>
  <si>
    <t>B. Nonsovereign operation</t>
  </si>
  <si>
    <t>C. Technical assistance</t>
  </si>
  <si>
    <t>Capacity Building for Project Management Unit Professionalization</t>
  </si>
  <si>
    <t>Enhancing Readiness for Solar Power Deployment in Viet Nam</t>
  </si>
  <si>
    <t>3.1.5</t>
  </si>
  <si>
    <t>Low-carbon solutions promoted and implemented (number) </t>
  </si>
  <si>
    <t>Establishing the Wholesale Electricity Market</t>
  </si>
  <si>
    <t>Strengthening Financial Markets</t>
  </si>
  <si>
    <t>Strengthening Microfinance Sector Operations and Supervision</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</si>
  <si>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</si>
  <si>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</si>
  <si>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</si>
  <si>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</si>
  <si>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</si>
  <si>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</si>
  <si>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</si>
  <si>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</si>
  <si>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</si>
  <si>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</si>
  <si>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</si>
  <si>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</si>
  <si>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</si>
  <si>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</si>
  <si>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</si>
  <si>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2020 Development Effectiveness Review</t>
  </si>
  <si>
    <t>https://www.adb.org/documents/development-effectiveness-review-2020-report</t>
  </si>
  <si>
    <t>Improving Competitiveness Program</t>
  </si>
  <si>
    <t>6.2.2</t>
  </si>
  <si>
    <t>Improving Public Expenditure Quality Program (Subprogram 1)</t>
  </si>
  <si>
    <t>Measures supported in implementation to strengthen subnational entities' ability to better manage their public finances (number)</t>
  </si>
  <si>
    <t>Improving Operational Performance of the Water Supply Sector</t>
  </si>
  <si>
    <t>Support to Strengthening Local Health Care Program</t>
  </si>
  <si>
    <t>4.2.2</t>
  </si>
  <si>
    <t>Sustainable and Resilient Urban Development</t>
  </si>
  <si>
    <t>3.2.4</t>
  </si>
  <si>
    <t>3.3.2</t>
  </si>
  <si>
    <t>National and subnational disaster risk reduction and/or management plans supported in implementation (number) </t>
  </si>
  <si>
    <t>Solutions to enhance pollution control and resource efficiency implemented (number) </t>
  </si>
  <si>
    <t>Measures to improve financial sustainability supported in implementation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</si>
</sst>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2"/>
      <color theme="1"/>
      <name val="Calibri"/>
      <family val="2"/>
      <scheme val="minor"/>
    </font>
    <font>
      <i/>
      <sz val="10"/>
      <color theme="1"/>
      <name val="Calibri"/>
      <family val="2"/>
      <scheme val="minor"/>
    </font>
    <font>
      <b/>
      <sz val="12"/>
      <name val="Calibri Bold"/>
    </font>
    <font>
      <b/>
      <sz val="10"/>
      <name val="Calibri"/>
      <family val="2"/>
      <scheme val="minor"/>
    </font>
    <font>
      <b/>
      <i/>
      <sz val="10"/>
      <color theme="1"/>
      <name val="Calibri"/>
      <family val="2"/>
      <scheme val="minor"/>
    </font>
    <font>
      <b/>
      <sz val="12"/>
      <color rgb="FF0070C0"/>
      <name val="Calibri Bold"/>
    </font>
    <font>
      <sz val="8"/>
      <name val="Arial"/>
      <family val="2"/>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164" fontId="4" fillId="0" borderId="0" applyFont="0" applyFill="0" applyBorder="0" applyAlignment="0" applyProtection="0"/>
    <xf numFmtId="0" fontId="8" fillId="0" borderId="0" applyNumberFormat="0" applyFill="0" applyBorder="0" applyAlignment="0" applyProtection="0"/>
    <xf numFmtId="0" fontId="4" fillId="0" borderId="0"/>
    <xf numFmtId="164" fontId="3" fillId="0" borderId="0" applyFont="0" applyFill="0" applyBorder="0" applyAlignment="0" applyProtection="0"/>
    <xf numFmtId="0" fontId="12" fillId="0" borderId="0" applyNumberFormat="0" applyFill="0" applyBorder="0" applyAlignment="0" applyProtection="0"/>
    <xf numFmtId="0" fontId="2" fillId="0" borderId="0"/>
    <xf numFmtId="164" fontId="2" fillId="0" borderId="0" applyFont="0" applyFill="0" applyBorder="0" applyAlignment="0" applyProtection="0"/>
  </cellStyleXfs>
  <cellXfs count="165">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5" fontId="6" fillId="2" borderId="0" xfId="1" applyNumberFormat="1" applyFont="1" applyFill="1"/>
    <xf numFmtId="0" fontId="6" fillId="2" borderId="0" xfId="1" applyNumberFormat="1" applyFont="1" applyFill="1"/>
    <xf numFmtId="165" fontId="6" fillId="2" borderId="0" xfId="1" applyNumberFormat="1" applyFont="1" applyFill="1" applyAlignment="1">
      <alignment horizontal="left"/>
    </xf>
    <xf numFmtId="165" fontId="6" fillId="2" borderId="0" xfId="1" applyNumberFormat="1" applyFont="1" applyFill="1" applyAlignment="1">
      <alignment horizontal="center"/>
    </xf>
    <xf numFmtId="165"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Fill="1" applyBorder="1" applyAlignment="1">
      <alignment horizontal="right" vertical="top"/>
    </xf>
    <xf numFmtId="0" fontId="7" fillId="0" borderId="1" xfId="0" applyFont="1" applyFill="1" applyBorder="1" applyAlignment="1">
      <alignment horizontal="center" vertical="top"/>
    </xf>
    <xf numFmtId="166" fontId="7" fillId="0" borderId="1" xfId="0" applyNumberFormat="1" applyFont="1" applyBorder="1" applyAlignment="1">
      <alignment horizontal="center" vertical="center"/>
    </xf>
    <xf numFmtId="0" fontId="7" fillId="0" borderId="1" xfId="0" applyFont="1" applyFill="1" applyBorder="1" applyAlignment="1">
      <alignment horizontal="center"/>
    </xf>
    <xf numFmtId="0" fontId="5" fillId="0" borderId="1" xfId="0" applyFont="1" applyBorder="1" applyAlignment="1">
      <alignment horizontal="left"/>
    </xf>
    <xf numFmtId="167" fontId="5" fillId="0" borderId="1" xfId="1" applyNumberFormat="1" applyFont="1" applyFill="1" applyBorder="1" applyAlignment="1">
      <alignment horizontal="right"/>
    </xf>
    <xf numFmtId="167" fontId="5" fillId="0" borderId="1" xfId="0" applyNumberFormat="1" applyFont="1" applyFill="1" applyBorder="1" applyAlignment="1">
      <alignment horizontal="right"/>
    </xf>
    <xf numFmtId="167" fontId="5" fillId="0" borderId="1" xfId="0" applyNumberFormat="1" applyFont="1" applyFill="1" applyBorder="1" applyAlignment="1"/>
    <xf numFmtId="1" fontId="7" fillId="0" borderId="1" xfId="0" applyNumberFormat="1" applyFont="1" applyBorder="1" applyAlignment="1">
      <alignment horizontal="right"/>
    </xf>
    <xf numFmtId="168" fontId="9" fillId="0" borderId="1" xfId="2" applyNumberFormat="1" applyFont="1" applyBorder="1" applyAlignment="1">
      <alignment horizontal="center" vertical="top"/>
    </xf>
    <xf numFmtId="168" fontId="5" fillId="0" borderId="1" xfId="0" applyNumberFormat="1" applyFont="1" applyFill="1" applyBorder="1" applyAlignment="1">
      <alignment horizontal="center"/>
    </xf>
    <xf numFmtId="0" fontId="7" fillId="3" borderId="1" xfId="0" applyFont="1" applyFill="1" applyBorder="1" applyAlignment="1">
      <alignment horizontal="right" vertical="top"/>
    </xf>
    <xf numFmtId="0" fontId="7" fillId="3" borderId="1" xfId="0" applyFont="1" applyFill="1" applyBorder="1" applyAlignment="1">
      <alignment horizontal="center" vertical="top"/>
    </xf>
    <xf numFmtId="166" fontId="7" fillId="0" borderId="1" xfId="0" applyNumberFormat="1" applyFont="1" applyBorder="1" applyAlignment="1">
      <alignment horizontal="center" vertical="top"/>
    </xf>
    <xf numFmtId="15" fontId="7" fillId="0" borderId="1" xfId="0" applyNumberFormat="1" applyFont="1" applyBorder="1" applyAlignment="1">
      <alignment horizontal="center" vertical="top"/>
    </xf>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Fill="1" applyBorder="1" applyAlignment="1">
      <alignment horizontal="center"/>
    </xf>
    <xf numFmtId="168" fontId="7" fillId="0" borderId="1" xfId="3" applyNumberFormat="1" applyFont="1" applyFill="1" applyBorder="1" applyAlignment="1">
      <alignment horizontal="center"/>
    </xf>
    <xf numFmtId="0" fontId="7" fillId="0" borderId="1" xfId="3" applyFont="1" applyFill="1" applyBorder="1" applyAlignment="1">
      <alignment horizontal="center"/>
    </xf>
    <xf numFmtId="0" fontId="5" fillId="0" borderId="1" xfId="0" quotePrefix="1" applyFont="1" applyBorder="1" applyAlignment="1">
      <alignment horizontal="left"/>
    </xf>
    <xf numFmtId="168" fontId="7" fillId="0" borderId="1" xfId="2" applyNumberFormat="1" applyFont="1" applyBorder="1" applyAlignment="1">
      <alignment horizontal="center" wrapText="1"/>
    </xf>
    <xf numFmtId="3" fontId="5" fillId="0" borderId="1" xfId="1" applyNumberFormat="1" applyFont="1" applyFill="1" applyBorder="1" applyAlignment="1">
      <alignment horizontal="right"/>
    </xf>
    <xf numFmtId="3" fontId="7" fillId="0" borderId="1" xfId="1" applyNumberFormat="1" applyFont="1" applyBorder="1"/>
    <xf numFmtId="169"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xf numFmtId="1" fontId="7" fillId="0" borderId="1" xfId="1" applyNumberFormat="1" applyFont="1" applyFill="1" applyBorder="1" applyAlignment="1">
      <alignment horizontal="right"/>
    </xf>
    <xf numFmtId="1" fontId="7" fillId="0" borderId="1" xfId="4" applyNumberFormat="1" applyFont="1" applyFill="1" applyBorder="1"/>
    <xf numFmtId="1" fontId="7" fillId="0" borderId="1" xfId="0" applyNumberFormat="1" applyFont="1" applyFill="1" applyBorder="1" applyAlignment="1">
      <alignment horizontal="right"/>
    </xf>
    <xf numFmtId="1" fontId="7" fillId="0" borderId="1" xfId="0" applyNumberFormat="1" applyFont="1" applyFill="1" applyBorder="1"/>
    <xf numFmtId="0" fontId="7" fillId="0" borderId="1" xfId="0" applyFont="1" applyBorder="1" applyAlignment="1">
      <alignment horizontal="right"/>
    </xf>
    <xf numFmtId="0" fontId="7" fillId="0" borderId="1" xfId="0" applyFont="1" applyBorder="1" applyAlignment="1">
      <alignment horizontal="center"/>
    </xf>
    <xf numFmtId="168" fontId="7" fillId="0" borderId="1" xfId="0" applyNumberFormat="1" applyFont="1" applyBorder="1" applyAlignment="1">
      <alignment horizontal="center"/>
    </xf>
    <xf numFmtId="15" fontId="7" fillId="0" borderId="1" xfId="0" applyNumberFormat="1" applyFont="1" applyBorder="1" applyAlignment="1">
      <alignment horizontal="center"/>
    </xf>
    <xf numFmtId="1" fontId="7" fillId="0" borderId="1" xfId="0" applyNumberFormat="1" applyFont="1" applyFill="1" applyBorder="1" applyAlignment="1"/>
    <xf numFmtId="0" fontId="7" fillId="0" borderId="1" xfId="0" applyFont="1" applyFill="1" applyBorder="1" applyAlignment="1">
      <alignment horizontal="right"/>
    </xf>
    <xf numFmtId="15" fontId="7" fillId="0" borderId="1" xfId="0" applyNumberFormat="1" applyFont="1" applyFill="1" applyBorder="1" applyAlignment="1">
      <alignment horizontal="center"/>
    </xf>
    <xf numFmtId="3" fontId="7" fillId="0" borderId="1" xfId="1" applyNumberFormat="1" applyFont="1" applyBorder="1" applyAlignment="1">
      <alignment horizontal="right"/>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68" fontId="7" fillId="0" borderId="1" xfId="0" applyNumberFormat="1" applyFont="1" applyFill="1" applyBorder="1" applyAlignment="1">
      <alignment horizontal="center"/>
    </xf>
    <xf numFmtId="3" fontId="5" fillId="0" borderId="1" xfId="0" applyNumberFormat="1" applyFont="1" applyFill="1" applyBorder="1" applyAlignment="1">
      <alignment vertical="top"/>
    </xf>
    <xf numFmtId="170" fontId="7" fillId="0" borderId="1" xfId="0" applyNumberFormat="1" applyFont="1" applyFill="1" applyBorder="1" applyAlignment="1">
      <alignment horizontal="center"/>
    </xf>
    <xf numFmtId="0" fontId="5" fillId="0" borderId="1" xfId="0" applyFont="1" applyFill="1" applyBorder="1" applyAlignment="1">
      <alignment horizontal="right"/>
    </xf>
    <xf numFmtId="0" fontId="5" fillId="0" borderId="1" xfId="0" applyFont="1" applyFill="1" applyBorder="1" applyAlignment="1">
      <alignment horizontal="center"/>
    </xf>
    <xf numFmtId="0" fontId="6" fillId="4"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6" fillId="11" borderId="1" xfId="0" applyFont="1" applyFill="1" applyBorder="1" applyAlignment="1" applyProtection="1">
      <alignment horizontal="center" vertical="center" wrapText="1"/>
    </xf>
    <xf numFmtId="0" fontId="6" fillId="12" borderId="1" xfId="0" applyFont="1" applyFill="1" applyBorder="1" applyAlignment="1" applyProtection="1">
      <alignment horizontal="center" vertical="center" wrapText="1"/>
    </xf>
    <xf numFmtId="0" fontId="6" fillId="13" borderId="1" xfId="0" applyFont="1" applyFill="1" applyBorder="1" applyAlignment="1" applyProtection="1">
      <alignment horizontal="center" vertical="center" wrapText="1"/>
    </xf>
    <xf numFmtId="0" fontId="6" fillId="13" borderId="1" xfId="0" applyFont="1" applyFill="1" applyBorder="1" applyAlignment="1" applyProtection="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Fill="1"/>
    <xf numFmtId="0" fontId="6" fillId="0" borderId="0" xfId="0" applyFont="1" applyAlignment="1">
      <alignment horizontal="right"/>
    </xf>
    <xf numFmtId="0" fontId="6" fillId="0" borderId="0" xfId="0" applyFont="1" applyAlignment="1">
      <alignment wrapText="1"/>
    </xf>
    <xf numFmtId="0" fontId="8" fillId="0" borderId="0" xfId="0" applyFont="1" applyFill="1"/>
    <xf numFmtId="0" fontId="8" fillId="0" borderId="0" xfId="0" applyFont="1" applyFill="1" applyBorder="1"/>
    <xf numFmtId="0" fontId="8" fillId="0" borderId="0" xfId="0" applyFont="1" applyFill="1" applyAlignment="1">
      <alignment horizontal="right"/>
    </xf>
    <xf numFmtId="0" fontId="8" fillId="0" borderId="0" xfId="0" applyFont="1" applyFill="1" applyAlignment="1">
      <alignment horizontal="left"/>
    </xf>
    <xf numFmtId="0" fontId="8" fillId="0" borderId="0" xfId="0" applyFont="1" applyFill="1" applyAlignment="1">
      <alignment horizontal="center"/>
    </xf>
    <xf numFmtId="0" fontId="11" fillId="0" borderId="0" xfId="0" applyFont="1" applyFill="1"/>
    <xf numFmtId="0" fontId="8" fillId="0" borderId="0" xfId="0" applyFont="1" applyFill="1" applyAlignment="1">
      <alignment wrapText="1"/>
    </xf>
    <xf numFmtId="0" fontId="12" fillId="0" borderId="0" xfId="5" applyFill="1"/>
    <xf numFmtId="0" fontId="5"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0" xfId="0" applyFont="1" applyFill="1" applyAlignment="1">
      <alignment horizontal="center"/>
    </xf>
    <xf numFmtId="0" fontId="5" fillId="0" borderId="0" xfId="0" applyFont="1" applyFill="1" applyAlignment="1">
      <alignment wrapText="1"/>
    </xf>
    <xf numFmtId="0" fontId="13" fillId="0" borderId="0" xfId="0" applyFont="1" applyFill="1"/>
    <xf numFmtId="0" fontId="14" fillId="0" borderId="0" xfId="0" quotePrefix="1" applyFont="1"/>
    <xf numFmtId="0" fontId="15" fillId="0" borderId="0" xfId="0" applyFont="1"/>
    <xf numFmtId="0" fontId="2" fillId="0" borderId="0" xfId="6"/>
    <xf numFmtId="0" fontId="17" fillId="0" borderId="0" xfId="6" applyFont="1"/>
    <xf numFmtId="0" fontId="17" fillId="0" borderId="0" xfId="6" applyFont="1" applyAlignment="1">
      <alignment wrapText="1"/>
    </xf>
    <xf numFmtId="165" fontId="17" fillId="0" borderId="0" xfId="7" applyNumberFormat="1" applyFont="1"/>
    <xf numFmtId="0" fontId="18" fillId="0" borderId="0" xfId="6" applyFont="1" applyAlignment="1">
      <alignment vertical="center"/>
    </xf>
    <xf numFmtId="0" fontId="18" fillId="0" borderId="0" xfId="6" applyFont="1"/>
    <xf numFmtId="0" fontId="16" fillId="0" borderId="0" xfId="6" applyFont="1"/>
    <xf numFmtId="0" fontId="19" fillId="0" borderId="0" xfId="6" applyFont="1"/>
    <xf numFmtId="165" fontId="0" fillId="0" borderId="0" xfId="7" applyNumberFormat="1" applyFont="1"/>
    <xf numFmtId="0" fontId="21" fillId="0" borderId="0" xfId="0" applyFont="1"/>
    <xf numFmtId="0" fontId="12" fillId="0" borderId="0" xfId="5"/>
    <xf numFmtId="0" fontId="17" fillId="13" borderId="0" xfId="6" applyFont="1" applyFill="1" applyBorder="1" applyAlignment="1">
      <alignment horizontal="center" vertical="top"/>
    </xf>
    <xf numFmtId="0" fontId="17" fillId="13" borderId="0" xfId="6" applyFont="1" applyFill="1" applyBorder="1" applyAlignment="1">
      <alignment horizontal="center" vertical="top" wrapText="1"/>
    </xf>
    <xf numFmtId="165" fontId="17" fillId="13" borderId="0" xfId="7" applyNumberFormat="1" applyFont="1" applyFill="1" applyBorder="1" applyAlignment="1">
      <alignment horizontal="center" vertical="top"/>
    </xf>
    <xf numFmtId="0" fontId="18" fillId="0" borderId="0" xfId="6" applyFont="1" applyBorder="1" applyAlignment="1">
      <alignment horizontal="left" vertical="top"/>
    </xf>
    <xf numFmtId="0" fontId="18" fillId="0" borderId="0" xfId="6" quotePrefix="1" applyFont="1" applyBorder="1" applyAlignment="1">
      <alignment horizontal="right" vertical="top" wrapText="1"/>
    </xf>
    <xf numFmtId="165" fontId="18" fillId="0" borderId="0" xfId="7" quotePrefix="1" applyNumberFormat="1" applyFont="1" applyBorder="1" applyAlignment="1">
      <alignment horizontal="right" vertical="top"/>
    </xf>
    <xf numFmtId="0" fontId="17" fillId="0" borderId="0" xfId="6" applyFont="1" applyBorder="1" applyAlignment="1">
      <alignment horizontal="left" vertical="top"/>
    </xf>
    <xf numFmtId="0" fontId="17" fillId="0" borderId="0" xfId="6" quotePrefix="1" applyFont="1" applyBorder="1" applyAlignment="1">
      <alignment vertical="top" wrapText="1"/>
    </xf>
    <xf numFmtId="165" fontId="17" fillId="0" borderId="0" xfId="7" quotePrefix="1" applyNumberFormat="1" applyFont="1" applyBorder="1" applyAlignment="1">
      <alignment vertical="top"/>
    </xf>
    <xf numFmtId="0" fontId="20" fillId="0" borderId="0" xfId="6" applyFont="1" applyBorder="1" applyAlignment="1">
      <alignment horizontal="left" vertical="top"/>
    </xf>
    <xf numFmtId="0" fontId="20" fillId="0" borderId="0" xfId="6" quotePrefix="1" applyFont="1" applyBorder="1" applyAlignment="1">
      <alignment vertical="top" wrapText="1"/>
    </xf>
    <xf numFmtId="0" fontId="18" fillId="14" borderId="0" xfId="6" applyFont="1" applyFill="1" applyBorder="1" applyAlignment="1">
      <alignment horizontal="left" vertical="top"/>
    </xf>
    <xf numFmtId="0" fontId="18" fillId="14" borderId="0" xfId="6" quotePrefix="1" applyFont="1" applyFill="1" applyBorder="1" applyAlignment="1">
      <alignment horizontal="right" vertical="top" wrapText="1"/>
    </xf>
    <xf numFmtId="165" fontId="18" fillId="14" borderId="0" xfId="7" quotePrefix="1" applyNumberFormat="1" applyFont="1" applyFill="1" applyBorder="1" applyAlignment="1">
      <alignment horizontal="right" vertical="top"/>
    </xf>
    <xf numFmtId="0" fontId="18" fillId="0" borderId="0" xfId="6" applyFont="1" applyBorder="1" applyAlignment="1">
      <alignment vertical="top" wrapText="1"/>
    </xf>
    <xf numFmtId="165" fontId="18" fillId="0" borderId="0" xfId="7" applyNumberFormat="1" applyFont="1" applyBorder="1" applyAlignment="1">
      <alignment vertical="top"/>
    </xf>
    <xf numFmtId="0" fontId="20" fillId="0" borderId="0" xfId="6" quotePrefix="1" applyFont="1" applyBorder="1" applyAlignment="1">
      <alignment horizontal="left" vertical="top"/>
    </xf>
    <xf numFmtId="0" fontId="17" fillId="0" borderId="0" xfId="6" applyFont="1" applyBorder="1" applyAlignment="1">
      <alignment vertical="top" wrapText="1"/>
    </xf>
    <xf numFmtId="165" fontId="17" fillId="0" borderId="0" xfId="7" applyNumberFormat="1" applyFont="1" applyBorder="1" applyAlignment="1">
      <alignment vertical="top"/>
    </xf>
    <xf numFmtId="0" fontId="17" fillId="0" borderId="0" xfId="6" quotePrefix="1" applyFont="1" applyBorder="1" applyAlignment="1">
      <alignment horizontal="left" vertical="top"/>
    </xf>
    <xf numFmtId="0" fontId="20" fillId="0" borderId="0" xfId="6" applyFont="1" applyBorder="1" applyAlignment="1">
      <alignment vertical="top" wrapText="1"/>
    </xf>
    <xf numFmtId="165" fontId="20" fillId="0" borderId="0" xfId="7" applyNumberFormat="1" applyFont="1" applyBorder="1" applyAlignment="1">
      <alignment vertical="top"/>
    </xf>
    <xf numFmtId="0" fontId="22" fillId="13" borderId="2" xfId="6" applyFont="1" applyFill="1" applyBorder="1" applyAlignment="1">
      <alignment horizontal="center" vertical="top"/>
    </xf>
    <xf numFmtId="0" fontId="22" fillId="13" borderId="3" xfId="6" applyFont="1" applyFill="1" applyBorder="1" applyAlignment="1">
      <alignment horizontal="center" vertical="top"/>
    </xf>
    <xf numFmtId="165" fontId="22" fillId="13" borderId="3" xfId="1" applyNumberFormat="1" applyFont="1" applyFill="1" applyBorder="1" applyAlignment="1">
      <alignment horizontal="center" vertical="top"/>
    </xf>
    <xf numFmtId="165" fontId="22" fillId="13" borderId="4" xfId="1" applyNumberFormat="1" applyFont="1" applyFill="1" applyBorder="1" applyAlignment="1">
      <alignment horizontal="center" vertical="top"/>
    </xf>
    <xf numFmtId="0" fontId="23" fillId="0" borderId="5" xfId="6" quotePrefix="1" applyFont="1" applyBorder="1" applyAlignment="1">
      <alignment horizontal="left" vertical="top"/>
    </xf>
    <xf numFmtId="165" fontId="23" fillId="0" borderId="0" xfId="1" quotePrefix="1" applyNumberFormat="1" applyFont="1" applyBorder="1" applyAlignment="1">
      <alignment horizontal="right" vertical="top"/>
    </xf>
    <xf numFmtId="165" fontId="17" fillId="15" borderId="6" xfId="1" applyNumberFormat="1" applyFont="1" applyFill="1" applyBorder="1" applyAlignment="1">
      <alignment horizontal="right" vertical="top" wrapText="1"/>
    </xf>
    <xf numFmtId="165" fontId="17" fillId="0" borderId="8" xfId="7" applyNumberFormat="1" applyFont="1" applyBorder="1" applyAlignment="1">
      <alignment vertical="top"/>
    </xf>
    <xf numFmtId="165" fontId="17" fillId="15" borderId="9" xfId="1" applyNumberFormat="1" applyFont="1" applyFill="1" applyBorder="1" applyAlignment="1">
      <alignment horizontal="right" vertical="top" wrapText="1"/>
    </xf>
    <xf numFmtId="0" fontId="17" fillId="0" borderId="0" xfId="6" applyNumberFormat="1" applyFont="1" applyBorder="1" applyAlignment="1">
      <alignment horizontal="left" vertical="top"/>
    </xf>
    <xf numFmtId="0" fontId="17" fillId="0" borderId="0" xfId="6" applyNumberFormat="1" applyFont="1" applyBorder="1" applyAlignment="1">
      <alignment vertical="top" wrapText="1"/>
    </xf>
    <xf numFmtId="0" fontId="2" fillId="0" borderId="0" xfId="6" applyBorder="1"/>
    <xf numFmtId="0" fontId="23" fillId="0" borderId="0" xfId="6" applyFont="1" applyBorder="1" applyAlignment="1">
      <alignment horizontal="left" vertical="top"/>
    </xf>
    <xf numFmtId="0" fontId="23" fillId="0" borderId="0" xfId="6" applyFont="1" applyBorder="1" applyAlignment="1">
      <alignment vertical="top" wrapText="1"/>
    </xf>
    <xf numFmtId="0" fontId="17" fillId="0" borderId="0" xfId="6" applyFont="1" applyBorder="1"/>
    <xf numFmtId="165" fontId="0" fillId="0" borderId="0" xfId="7" applyNumberFormat="1" applyFont="1" applyBorder="1"/>
    <xf numFmtId="0" fontId="17" fillId="0" borderId="5" xfId="6" applyNumberFormat="1" applyFont="1" applyBorder="1" applyAlignment="1">
      <alignment horizontal="left" vertical="top"/>
    </xf>
    <xf numFmtId="0" fontId="17" fillId="0" borderId="7" xfId="6" applyNumberFormat="1" applyFont="1" applyBorder="1" applyAlignment="1">
      <alignment horizontal="left" vertical="top"/>
    </xf>
    <xf numFmtId="0" fontId="17" fillId="0" borderId="8" xfId="6" applyNumberFormat="1" applyFont="1" applyBorder="1" applyAlignment="1">
      <alignment horizontal="left" vertical="top"/>
    </xf>
    <xf numFmtId="0" fontId="17" fillId="0" borderId="8" xfId="6" quotePrefix="1" applyNumberFormat="1" applyFont="1" applyBorder="1" applyAlignment="1">
      <alignment vertical="top" wrapText="1"/>
    </xf>
    <xf numFmtId="165" fontId="17" fillId="0" borderId="8" xfId="7" quotePrefix="1" applyNumberFormat="1" applyFont="1" applyBorder="1" applyAlignment="1">
      <alignment vertical="top"/>
    </xf>
    <xf numFmtId="0" fontId="24" fillId="0" borderId="0" xfId="0" applyFont="1" applyAlignment="1">
      <alignment horizontal="left"/>
    </xf>
    <xf numFmtId="0" fontId="1" fillId="0" borderId="0" xfId="6" applyFont="1"/>
    <xf numFmtId="37" fontId="17" fillId="0" borderId="0" xfId="7" applyNumberFormat="1" applyFont="1" applyBorder="1" applyAlignment="1">
      <alignment vertical="top"/>
    </xf>
    <xf numFmtId="0" fontId="17" fillId="0" borderId="8" xfId="6" applyNumberFormat="1" applyFont="1" applyBorder="1" applyAlignment="1">
      <alignment vertical="top"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8">
    <cellStyle name="Comma" xfId="1" builtinId="3"/>
    <cellStyle name="Comma 2" xfId="7" xr:uid="{300F7F17-A62A-DA47-8E35-2B24AF574FF3}"/>
    <cellStyle name="Comma 2 2" xfId="4" xr:uid="{00000000-0005-0000-0000-000001000000}"/>
    <cellStyle name="Hyperlink" xfId="5" builtinId="8"/>
    <cellStyle name="Normal" xfId="0" builtinId="0"/>
    <cellStyle name="Normal 12" xfId="3" xr:uid="{00000000-0005-0000-0000-000004000000}"/>
    <cellStyle name="Normal 2" xfId="6" xr:uid="{6CFE68F0-E8B7-C648-A150-8F27F51583FC}"/>
    <cellStyle name="Normal 2 2 5" xfId="2" xr:uid="{00000000-0005-0000-0000-000005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23B267-49BF-9B47-8B4A-FEE529F75A8F}" name="Table136789101112131415161718192021222324252627282930313233343536373839" displayName="Table136789101112131415161718192021222324252627282930313233343536373839" ref="A6:D118" totalsRowShown="0" headerRowDxfId="11" tableBorderDxfId="10">
  <tableColumns count="4">
    <tableColumn id="1" xr3:uid="{D1B867CD-3DA5-2A40-ADB0-98812B3B3776}" name="Indicator no." dataDxfId="9"/>
    <tableColumn id="5" xr3:uid="{B8A1204B-BCEC-A24F-83A0-D8EBC21F686B}" name="Type" dataDxfId="8"/>
    <tableColumn id="2" xr3:uid="{6F45A655-63BB-2D4A-9197-21D2EC0526A3}" name="Indicator Name" dataDxfId="7"/>
    <tableColumn id="4" xr3:uid="{87B9A61E-7919-D14C-B72A-585EE508E73E}"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1931D8-8566-074C-BB10-5BCA787AB59E}" name="Table1367891011121314151617181920212223242526272829303132333435363738393" displayName="Table1367891011121314151617181920212223242526272829303132333435363738393" ref="A6:D30" totalsRowShown="0" headerRowDxfId="5" tableBorderDxfId="4">
  <tableColumns count="4">
    <tableColumn id="1" xr3:uid="{7AC05549-C6FF-B241-8078-4CF4D9807D96}" name="Indicator no." dataDxfId="3"/>
    <tableColumn id="5" xr3:uid="{18FC5540-A4BF-DB42-AE2E-C5171881A54D}" name="Type" dataDxfId="2"/>
    <tableColumn id="2" xr3:uid="{12945DE7-5213-A748-AF83-6AAB4A7C4AA1}" name="Indicator Name" dataDxfId="1"/>
    <tableColumn id="4" xr3:uid="{7FBCFF5D-7239-B040-9550-B8E59A622873}"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1"/>
  <sheetViews>
    <sheetView zoomScale="89" zoomScaleNormal="89" workbookViewId="0">
      <selection activeCell="A6" sqref="A6"/>
    </sheetView>
  </sheetViews>
  <sheetFormatPr defaultColWidth="8.796875" defaultRowHeight="13.8" x14ac:dyDescent="0.25"/>
  <cols>
    <col min="3" max="3" width="43.796875" customWidth="1"/>
    <col min="10" max="10" width="13.296875" customWidth="1"/>
    <col min="11" max="12" width="12.796875" hidden="1" customWidth="1"/>
    <col min="13" max="14" width="12.796875" customWidth="1"/>
    <col min="15" max="15" width="18.19921875" customWidth="1"/>
    <col min="16" max="19" width="12.796875" customWidth="1"/>
    <col min="20" max="21" width="12.796875" hidden="1" customWidth="1"/>
    <col min="22" max="32" width="12.796875" customWidth="1"/>
    <col min="33" max="79" width="15.296875" customWidth="1"/>
  </cols>
  <sheetData>
    <row r="1" spans="1:77" ht="17.399999999999999" x14ac:dyDescent="0.3">
      <c r="A1" s="100" t="s">
        <v>226</v>
      </c>
    </row>
    <row r="2" spans="1:77" ht="15.6" x14ac:dyDescent="0.3">
      <c r="A2" s="98" t="s">
        <v>225</v>
      </c>
      <c r="B2" s="3"/>
      <c r="C2" s="5"/>
      <c r="D2" s="9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98" t="s">
        <v>224</v>
      </c>
      <c r="B3" s="95"/>
      <c r="C3" s="97"/>
      <c r="D3" s="93"/>
      <c r="E3" s="93"/>
      <c r="F3" s="93"/>
      <c r="G3" s="96"/>
      <c r="H3" s="96"/>
      <c r="I3" s="96"/>
      <c r="J3" s="96"/>
      <c r="K3" s="94"/>
      <c r="L3" s="93"/>
      <c r="M3" s="93"/>
      <c r="N3" s="93"/>
      <c r="O3" s="93"/>
      <c r="P3" s="93"/>
      <c r="Q3" s="93"/>
      <c r="R3" s="93"/>
      <c r="S3" s="93"/>
      <c r="T3" s="93"/>
      <c r="U3" s="93"/>
      <c r="V3" s="93"/>
      <c r="W3" s="93"/>
      <c r="X3" s="93"/>
      <c r="Y3" s="93"/>
      <c r="Z3" s="93"/>
      <c r="AA3" s="93"/>
      <c r="AB3" s="93"/>
      <c r="AC3" s="96"/>
      <c r="AD3" s="95"/>
      <c r="AE3" s="95"/>
      <c r="AF3" s="94"/>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row>
    <row r="4" spans="1:77" x14ac:dyDescent="0.25">
      <c r="A4" s="92" t="s">
        <v>223</v>
      </c>
      <c r="B4" s="88"/>
      <c r="C4" s="91"/>
      <c r="D4" s="85"/>
      <c r="E4" s="90"/>
      <c r="F4" s="85"/>
      <c r="G4" s="89"/>
      <c r="H4" s="89"/>
      <c r="I4" s="89"/>
      <c r="J4" s="89"/>
      <c r="K4" s="87"/>
      <c r="L4" s="85"/>
      <c r="M4" s="85"/>
      <c r="N4" s="85"/>
      <c r="O4" s="85"/>
      <c r="P4" s="85"/>
      <c r="Q4" s="85"/>
      <c r="R4" s="85"/>
      <c r="S4" s="85"/>
      <c r="T4" s="85"/>
      <c r="U4" s="85"/>
      <c r="V4" s="85"/>
      <c r="W4" s="85"/>
      <c r="X4" s="85"/>
      <c r="Y4" s="85"/>
      <c r="Z4" s="85"/>
      <c r="AA4" s="85"/>
      <c r="AB4" s="87"/>
      <c r="AC4" s="89"/>
      <c r="AD4" s="88"/>
      <c r="AE4" s="88"/>
      <c r="AF4" s="87"/>
      <c r="AG4" s="85"/>
      <c r="AH4" s="85"/>
      <c r="AI4" s="85"/>
      <c r="AJ4" s="85"/>
      <c r="AK4" s="85"/>
      <c r="AL4" s="85"/>
      <c r="AM4" s="85"/>
      <c r="AN4" s="85"/>
      <c r="AO4" s="85"/>
      <c r="AP4" s="85"/>
      <c r="AQ4" s="86"/>
      <c r="AR4" s="85"/>
      <c r="AS4" s="85"/>
      <c r="AT4" s="85"/>
      <c r="AU4" s="85"/>
      <c r="AV4" s="85"/>
      <c r="AW4" s="85"/>
      <c r="AX4" s="85"/>
      <c r="AY4" s="85"/>
      <c r="AZ4" s="85"/>
      <c r="BA4" s="85"/>
      <c r="BB4" s="86"/>
      <c r="BC4" s="85"/>
      <c r="BD4" s="85"/>
      <c r="BE4" s="85"/>
      <c r="BF4" s="85"/>
      <c r="BG4" s="85"/>
      <c r="BH4" s="85"/>
      <c r="BI4" s="85"/>
      <c r="BJ4" s="85"/>
      <c r="BK4" s="86"/>
      <c r="BL4" s="85"/>
      <c r="BM4" s="85"/>
      <c r="BN4" s="85"/>
      <c r="BO4" s="85"/>
      <c r="BP4" s="86"/>
      <c r="BQ4" s="85"/>
      <c r="BR4" s="85"/>
      <c r="BS4" s="85"/>
      <c r="BT4" s="85"/>
      <c r="BU4" s="85"/>
      <c r="BV4" s="85"/>
      <c r="BW4" s="85"/>
      <c r="BX4" s="85"/>
      <c r="BY4" s="85"/>
    </row>
    <row r="5" spans="1:77" x14ac:dyDescent="0.25">
      <c r="B5" s="79"/>
      <c r="C5" s="84"/>
      <c r="D5" s="81"/>
      <c r="E5" s="81"/>
      <c r="F5" s="81"/>
      <c r="G5" s="80"/>
      <c r="H5" s="80"/>
      <c r="I5" s="80"/>
      <c r="J5" s="80"/>
      <c r="K5" s="83"/>
      <c r="L5" s="81"/>
      <c r="M5" s="81"/>
      <c r="N5" s="81"/>
      <c r="O5" s="81"/>
      <c r="P5" s="82"/>
      <c r="Q5" s="82"/>
      <c r="R5" s="82"/>
      <c r="S5" s="82"/>
      <c r="T5" s="81"/>
      <c r="U5" s="81"/>
      <c r="V5" s="81"/>
      <c r="W5" s="81"/>
      <c r="X5" s="81"/>
      <c r="Y5" s="81"/>
      <c r="Z5" s="81"/>
      <c r="AA5" s="81"/>
      <c r="AB5" s="81"/>
      <c r="AC5" s="80"/>
      <c r="AD5" s="79"/>
      <c r="AE5" s="79"/>
      <c r="AF5" s="78"/>
      <c r="AG5" s="160" t="s">
        <v>222</v>
      </c>
      <c r="AH5" s="160"/>
      <c r="AI5" s="160"/>
      <c r="AJ5" s="160"/>
      <c r="AK5" s="160"/>
      <c r="AL5" s="160"/>
      <c r="AM5" s="160"/>
      <c r="AN5" s="160"/>
      <c r="AO5" s="160"/>
      <c r="AP5" s="160"/>
      <c r="AQ5" s="161" t="s">
        <v>221</v>
      </c>
      <c r="AR5" s="161"/>
      <c r="AS5" s="161"/>
      <c r="AT5" s="161"/>
      <c r="AU5" s="161"/>
      <c r="AV5" s="161"/>
      <c r="AW5" s="161"/>
      <c r="AX5" s="161"/>
      <c r="AY5" s="161"/>
      <c r="AZ5" s="161"/>
      <c r="BA5" s="162" t="s">
        <v>220</v>
      </c>
      <c r="BB5" s="162"/>
      <c r="BC5" s="162"/>
      <c r="BD5" s="162"/>
      <c r="BE5" s="162"/>
      <c r="BF5" s="162"/>
      <c r="BG5" s="162"/>
      <c r="BH5" s="162"/>
      <c r="BI5" s="163" t="s">
        <v>219</v>
      </c>
      <c r="BJ5" s="163"/>
      <c r="BK5" s="163"/>
      <c r="BL5" s="163"/>
      <c r="BM5" s="164" t="s">
        <v>218</v>
      </c>
      <c r="BN5" s="164"/>
      <c r="BO5" s="164"/>
      <c r="BP5" s="164"/>
      <c r="BQ5" s="164"/>
      <c r="BR5" s="164"/>
      <c r="BS5" s="164"/>
      <c r="BT5" s="164"/>
      <c r="BU5" s="164"/>
      <c r="BV5" s="164"/>
      <c r="BW5" s="164"/>
      <c r="BX5" s="159" t="s">
        <v>217</v>
      </c>
      <c r="BY5" s="159"/>
    </row>
    <row r="6" spans="1:77" ht="66" customHeight="1" x14ac:dyDescent="0.25">
      <c r="A6" s="76" t="s">
        <v>216</v>
      </c>
      <c r="B6" s="77" t="s">
        <v>215</v>
      </c>
      <c r="C6" s="76" t="s">
        <v>214</v>
      </c>
      <c r="D6" s="76" t="s">
        <v>213</v>
      </c>
      <c r="E6" s="76" t="s">
        <v>212</v>
      </c>
      <c r="F6" s="76" t="s">
        <v>211</v>
      </c>
      <c r="G6" s="76" t="s">
        <v>210</v>
      </c>
      <c r="H6" s="76" t="s">
        <v>209</v>
      </c>
      <c r="I6" s="76" t="s">
        <v>208</v>
      </c>
      <c r="J6" s="76" t="s">
        <v>207</v>
      </c>
      <c r="K6" s="75" t="s">
        <v>206</v>
      </c>
      <c r="L6" s="75" t="s">
        <v>205</v>
      </c>
      <c r="M6" s="75" t="s">
        <v>204</v>
      </c>
      <c r="N6" s="75" t="s">
        <v>203</v>
      </c>
      <c r="O6" s="75" t="s">
        <v>202</v>
      </c>
      <c r="P6" s="75" t="s">
        <v>201</v>
      </c>
      <c r="Q6" s="75" t="s">
        <v>200</v>
      </c>
      <c r="R6" s="75" t="s">
        <v>199</v>
      </c>
      <c r="S6" s="75" t="s">
        <v>198</v>
      </c>
      <c r="T6" s="74" t="s">
        <v>197</v>
      </c>
      <c r="U6" s="74" t="s">
        <v>196</v>
      </c>
      <c r="V6" s="74" t="s">
        <v>195</v>
      </c>
      <c r="W6" s="74" t="s">
        <v>194</v>
      </c>
      <c r="X6" s="74" t="s">
        <v>193</v>
      </c>
      <c r="Y6" s="74" t="s">
        <v>192</v>
      </c>
      <c r="Z6" s="74" t="s">
        <v>191</v>
      </c>
      <c r="AA6" s="74" t="s">
        <v>190</v>
      </c>
      <c r="AB6" s="74" t="s">
        <v>189</v>
      </c>
      <c r="AC6" s="74" t="s">
        <v>188</v>
      </c>
      <c r="AD6" s="74" t="s">
        <v>187</v>
      </c>
      <c r="AE6" s="74" t="s">
        <v>186</v>
      </c>
      <c r="AF6" s="73" t="s">
        <v>185</v>
      </c>
      <c r="AG6" s="72" t="s">
        <v>184</v>
      </c>
      <c r="AH6" s="72" t="s">
        <v>183</v>
      </c>
      <c r="AI6" s="72" t="s">
        <v>182</v>
      </c>
      <c r="AJ6" s="72" t="s">
        <v>181</v>
      </c>
      <c r="AK6" s="72" t="s">
        <v>180</v>
      </c>
      <c r="AL6" s="72" t="s">
        <v>179</v>
      </c>
      <c r="AM6" s="72" t="s">
        <v>178</v>
      </c>
      <c r="AN6" s="72" t="s">
        <v>177</v>
      </c>
      <c r="AO6" s="72" t="s">
        <v>176</v>
      </c>
      <c r="AP6" s="72" t="s">
        <v>175</v>
      </c>
      <c r="AQ6" s="71" t="s">
        <v>174</v>
      </c>
      <c r="AR6" s="71" t="s">
        <v>173</v>
      </c>
      <c r="AS6" s="71" t="s">
        <v>172</v>
      </c>
      <c r="AT6" s="71" t="s">
        <v>171</v>
      </c>
      <c r="AU6" s="71" t="s">
        <v>170</v>
      </c>
      <c r="AV6" s="71" t="s">
        <v>169</v>
      </c>
      <c r="AW6" s="71" t="s">
        <v>168</v>
      </c>
      <c r="AX6" s="71" t="s">
        <v>167</v>
      </c>
      <c r="AY6" s="71" t="s">
        <v>166</v>
      </c>
      <c r="AZ6" s="71" t="s">
        <v>165</v>
      </c>
      <c r="BA6" s="70" t="s">
        <v>164</v>
      </c>
      <c r="BB6" s="70" t="s">
        <v>163</v>
      </c>
      <c r="BC6" s="70" t="s">
        <v>162</v>
      </c>
      <c r="BD6" s="70" t="s">
        <v>161</v>
      </c>
      <c r="BE6" s="70" t="s">
        <v>160</v>
      </c>
      <c r="BF6" s="70" t="s">
        <v>159</v>
      </c>
      <c r="BG6" s="70" t="s">
        <v>158</v>
      </c>
      <c r="BH6" s="70" t="s">
        <v>157</v>
      </c>
      <c r="BI6" s="69" t="s">
        <v>156</v>
      </c>
      <c r="BJ6" s="69" t="s">
        <v>155</v>
      </c>
      <c r="BK6" s="69" t="s">
        <v>154</v>
      </c>
      <c r="BL6" s="69" t="s">
        <v>153</v>
      </c>
      <c r="BM6" s="68" t="s">
        <v>152</v>
      </c>
      <c r="BN6" s="68" t="s">
        <v>151</v>
      </c>
      <c r="BO6" s="68" t="s">
        <v>150</v>
      </c>
      <c r="BP6" s="68" t="s">
        <v>149</v>
      </c>
      <c r="BQ6" s="68" t="s">
        <v>148</v>
      </c>
      <c r="BR6" s="68" t="s">
        <v>147</v>
      </c>
      <c r="BS6" s="68" t="s">
        <v>146</v>
      </c>
      <c r="BT6" s="68" t="s">
        <v>145</v>
      </c>
      <c r="BU6" s="68" t="s">
        <v>144</v>
      </c>
      <c r="BV6" s="68" t="s">
        <v>143</v>
      </c>
      <c r="BW6" s="68" t="s">
        <v>142</v>
      </c>
      <c r="BX6" s="67" t="s">
        <v>141</v>
      </c>
      <c r="BY6" s="67" t="s">
        <v>140</v>
      </c>
    </row>
    <row r="7" spans="1:77" x14ac:dyDescent="0.25">
      <c r="A7" s="23">
        <v>2010</v>
      </c>
      <c r="B7" s="23">
        <v>1883</v>
      </c>
      <c r="C7" s="23" t="s">
        <v>139</v>
      </c>
      <c r="D7" s="23">
        <v>33301</v>
      </c>
      <c r="E7" s="23" t="s">
        <v>12</v>
      </c>
      <c r="F7" s="23" t="s">
        <v>29</v>
      </c>
      <c r="G7" s="66" t="s">
        <v>10</v>
      </c>
      <c r="H7" s="29">
        <v>37242</v>
      </c>
      <c r="I7" s="29">
        <v>40296</v>
      </c>
      <c r="J7" s="66" t="s">
        <v>59</v>
      </c>
      <c r="K7" s="65"/>
      <c r="L7" s="48"/>
      <c r="M7" s="48">
        <v>43.1</v>
      </c>
      <c r="N7" s="48">
        <v>0</v>
      </c>
      <c r="O7" s="48">
        <v>43.1</v>
      </c>
      <c r="P7" s="48">
        <v>16.5</v>
      </c>
      <c r="Q7" s="48">
        <v>15.2</v>
      </c>
      <c r="R7" s="48">
        <v>1.2</v>
      </c>
      <c r="S7" s="48">
        <v>76</v>
      </c>
      <c r="T7" s="48"/>
      <c r="U7" s="48"/>
      <c r="V7" s="48">
        <v>51</v>
      </c>
      <c r="W7" s="48">
        <v>0</v>
      </c>
      <c r="X7" s="48">
        <v>51</v>
      </c>
      <c r="Y7" s="48">
        <v>12.58</v>
      </c>
      <c r="Z7" s="48">
        <v>12.72</v>
      </c>
      <c r="AA7" s="48">
        <v>5.25</v>
      </c>
      <c r="AB7" s="48">
        <v>81.55</v>
      </c>
      <c r="AC7" s="61" t="s">
        <v>6</v>
      </c>
      <c r="AD7" s="60" t="s">
        <v>138</v>
      </c>
      <c r="AE7" s="60" t="s">
        <v>137</v>
      </c>
      <c r="AF7" s="43" t="s">
        <v>6</v>
      </c>
      <c r="AG7" s="13">
        <v>0</v>
      </c>
      <c r="AH7" s="13">
        <v>0</v>
      </c>
      <c r="AI7" s="13">
        <v>0</v>
      </c>
      <c r="AJ7" s="13">
        <v>0</v>
      </c>
      <c r="AK7" s="13">
        <v>0</v>
      </c>
      <c r="AL7" s="13">
        <v>0</v>
      </c>
      <c r="AM7" s="13">
        <v>0</v>
      </c>
      <c r="AN7" s="13">
        <v>0</v>
      </c>
      <c r="AO7" s="41">
        <v>0</v>
      </c>
      <c r="AP7" s="41">
        <v>0</v>
      </c>
      <c r="AQ7" s="41">
        <v>0</v>
      </c>
      <c r="AR7" s="41">
        <v>0</v>
      </c>
      <c r="AS7" s="41">
        <v>570</v>
      </c>
      <c r="AT7" s="41">
        <v>112</v>
      </c>
      <c r="AU7" s="41">
        <v>458</v>
      </c>
      <c r="AV7" s="41">
        <v>570</v>
      </c>
      <c r="AW7" s="41">
        <v>0</v>
      </c>
      <c r="AX7" s="41">
        <v>0</v>
      </c>
      <c r="AY7" s="41">
        <v>0</v>
      </c>
      <c r="AZ7" s="41">
        <v>0</v>
      </c>
      <c r="BA7" s="41">
        <v>31402</v>
      </c>
      <c r="BB7" s="41">
        <v>31402</v>
      </c>
      <c r="BC7" s="41">
        <v>0</v>
      </c>
      <c r="BD7" s="41">
        <v>347</v>
      </c>
      <c r="BE7" s="41">
        <v>0</v>
      </c>
      <c r="BF7" s="41">
        <v>0</v>
      </c>
      <c r="BG7" s="41">
        <v>3061.7000000000003</v>
      </c>
      <c r="BH7" s="41">
        <v>0</v>
      </c>
      <c r="BI7" s="41">
        <v>16670</v>
      </c>
      <c r="BJ7" s="41">
        <v>8668.4</v>
      </c>
      <c r="BK7" s="41">
        <v>8001.6</v>
      </c>
      <c r="BL7" s="41">
        <v>0</v>
      </c>
      <c r="BM7" s="41">
        <v>0</v>
      </c>
      <c r="BN7" s="41">
        <v>0</v>
      </c>
      <c r="BO7" s="41">
        <v>0</v>
      </c>
      <c r="BP7" s="41">
        <v>0</v>
      </c>
      <c r="BQ7" s="41">
        <v>0</v>
      </c>
      <c r="BR7" s="41">
        <v>0</v>
      </c>
      <c r="BS7" s="41">
        <v>0</v>
      </c>
      <c r="BT7" s="41">
        <v>0</v>
      </c>
      <c r="BU7" s="41">
        <v>0</v>
      </c>
      <c r="BV7" s="41">
        <v>0</v>
      </c>
      <c r="BW7" s="41">
        <v>0</v>
      </c>
      <c r="BX7" s="41">
        <v>0</v>
      </c>
      <c r="BY7" s="41">
        <v>0</v>
      </c>
    </row>
    <row r="8" spans="1:77" x14ac:dyDescent="0.25">
      <c r="A8" s="23">
        <v>2010</v>
      </c>
      <c r="B8" s="23">
        <v>2222</v>
      </c>
      <c r="C8" s="23" t="s">
        <v>136</v>
      </c>
      <c r="D8" s="23">
        <v>33307</v>
      </c>
      <c r="E8" s="23" t="s">
        <v>12</v>
      </c>
      <c r="F8" s="23" t="s">
        <v>29</v>
      </c>
      <c r="G8" s="66" t="s">
        <v>10</v>
      </c>
      <c r="H8" s="29">
        <v>38705</v>
      </c>
      <c r="I8" s="29">
        <v>40310</v>
      </c>
      <c r="J8" s="66" t="s">
        <v>59</v>
      </c>
      <c r="K8" s="65"/>
      <c r="L8" s="48"/>
      <c r="M8" s="48">
        <v>6.1</v>
      </c>
      <c r="N8" s="48">
        <v>0</v>
      </c>
      <c r="O8" s="48">
        <v>6.1</v>
      </c>
      <c r="P8" s="48">
        <v>0</v>
      </c>
      <c r="Q8" s="48">
        <v>2</v>
      </c>
      <c r="R8" s="48">
        <v>0</v>
      </c>
      <c r="S8" s="48">
        <v>8.1</v>
      </c>
      <c r="T8" s="48"/>
      <c r="U8" s="48"/>
      <c r="V8" s="48">
        <v>6.3092300000000003</v>
      </c>
      <c r="W8" s="48">
        <v>0</v>
      </c>
      <c r="X8" s="48">
        <v>6.3092300000000003</v>
      </c>
      <c r="Y8" s="48">
        <v>0</v>
      </c>
      <c r="Z8" s="48">
        <v>1.5884450000000001</v>
      </c>
      <c r="AA8" s="48">
        <v>0</v>
      </c>
      <c r="AB8" s="48">
        <v>7.8976750000000004</v>
      </c>
      <c r="AC8" s="61" t="s">
        <v>16</v>
      </c>
      <c r="AD8" s="60"/>
      <c r="AE8" s="60"/>
      <c r="AF8" s="43" t="s">
        <v>6</v>
      </c>
      <c r="AG8" s="13">
        <v>0</v>
      </c>
      <c r="AH8" s="13">
        <v>0</v>
      </c>
      <c r="AI8" s="13">
        <v>0</v>
      </c>
      <c r="AJ8" s="13">
        <v>0</v>
      </c>
      <c r="AK8" s="13">
        <v>0</v>
      </c>
      <c r="AL8" s="13">
        <v>0</v>
      </c>
      <c r="AM8" s="13">
        <v>0</v>
      </c>
      <c r="AN8" s="13">
        <v>0</v>
      </c>
      <c r="AO8" s="41">
        <v>0</v>
      </c>
      <c r="AP8" s="41">
        <v>0</v>
      </c>
      <c r="AQ8" s="41">
        <v>680000</v>
      </c>
      <c r="AR8" s="41">
        <v>0</v>
      </c>
      <c r="AS8" s="41">
        <v>0</v>
      </c>
      <c r="AT8" s="41">
        <v>0</v>
      </c>
      <c r="AU8" s="41">
        <v>0</v>
      </c>
      <c r="AV8" s="41">
        <v>0</v>
      </c>
      <c r="AW8" s="41">
        <v>0</v>
      </c>
      <c r="AX8" s="41">
        <v>0</v>
      </c>
      <c r="AY8" s="41">
        <v>0</v>
      </c>
      <c r="AZ8" s="41">
        <v>0</v>
      </c>
      <c r="BA8" s="41">
        <v>0</v>
      </c>
      <c r="BB8" s="41">
        <v>0</v>
      </c>
      <c r="BC8" s="41">
        <v>0</v>
      </c>
      <c r="BD8" s="41">
        <v>0</v>
      </c>
      <c r="BE8" s="41">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row>
    <row r="9" spans="1:77" x14ac:dyDescent="0.25">
      <c r="A9" s="23">
        <v>2010</v>
      </c>
      <c r="B9" s="23" t="s">
        <v>135</v>
      </c>
      <c r="C9" s="23" t="s">
        <v>134</v>
      </c>
      <c r="D9" s="23">
        <v>30295</v>
      </c>
      <c r="E9" s="23" t="s">
        <v>12</v>
      </c>
      <c r="F9" s="23" t="s">
        <v>84</v>
      </c>
      <c r="G9" s="66" t="s">
        <v>10</v>
      </c>
      <c r="H9" s="29">
        <v>37580</v>
      </c>
      <c r="I9" s="29">
        <v>38329</v>
      </c>
      <c r="J9" s="66" t="s">
        <v>59</v>
      </c>
      <c r="K9" s="65"/>
      <c r="L9" s="48"/>
      <c r="M9" s="48">
        <v>85</v>
      </c>
      <c r="N9" s="48">
        <v>0</v>
      </c>
      <c r="O9" s="48">
        <v>85</v>
      </c>
      <c r="P9" s="48">
        <v>0</v>
      </c>
      <c r="Q9" s="48">
        <v>0</v>
      </c>
      <c r="R9" s="48">
        <v>0</v>
      </c>
      <c r="S9" s="48">
        <v>85</v>
      </c>
      <c r="T9" s="48"/>
      <c r="U9" s="48"/>
      <c r="V9" s="48">
        <v>91.863</v>
      </c>
      <c r="W9" s="48">
        <v>0</v>
      </c>
      <c r="X9" s="48">
        <v>91.863</v>
      </c>
      <c r="Y9" s="48">
        <v>0</v>
      </c>
      <c r="Z9" s="48">
        <v>0</v>
      </c>
      <c r="AA9" s="48">
        <v>0</v>
      </c>
      <c r="AB9" s="48">
        <v>91.863</v>
      </c>
      <c r="AC9" s="61" t="s">
        <v>16</v>
      </c>
      <c r="AD9" s="60"/>
      <c r="AE9" s="60"/>
      <c r="AF9" s="43" t="s">
        <v>16</v>
      </c>
      <c r="AG9" s="13">
        <v>0</v>
      </c>
      <c r="AH9" s="13">
        <v>0</v>
      </c>
      <c r="AI9" s="13">
        <v>0</v>
      </c>
      <c r="AJ9" s="13">
        <v>0</v>
      </c>
      <c r="AK9" s="13">
        <v>0</v>
      </c>
      <c r="AL9" s="13">
        <v>0</v>
      </c>
      <c r="AM9" s="13">
        <v>0</v>
      </c>
      <c r="AN9" s="13">
        <v>0</v>
      </c>
      <c r="AO9" s="41">
        <v>0</v>
      </c>
      <c r="AP9" s="41">
        <v>0</v>
      </c>
      <c r="AQ9" s="41">
        <v>0</v>
      </c>
      <c r="AR9" s="41">
        <v>0</v>
      </c>
      <c r="AS9" s="41">
        <v>0</v>
      </c>
      <c r="AT9" s="41">
        <v>0</v>
      </c>
      <c r="AU9" s="41">
        <v>0</v>
      </c>
      <c r="AV9" s="41">
        <v>0</v>
      </c>
      <c r="AW9" s="41">
        <v>0</v>
      </c>
      <c r="AX9" s="41">
        <v>0</v>
      </c>
      <c r="AY9" s="41">
        <v>0</v>
      </c>
      <c r="AZ9" s="41">
        <v>0</v>
      </c>
      <c r="BA9" s="41">
        <v>0</v>
      </c>
      <c r="BB9" s="41">
        <v>0</v>
      </c>
      <c r="BC9" s="41">
        <v>0</v>
      </c>
      <c r="BD9" s="41">
        <v>0</v>
      </c>
      <c r="BE9" s="41">
        <v>0</v>
      </c>
      <c r="BF9" s="41">
        <v>0</v>
      </c>
      <c r="BG9" s="41">
        <v>0</v>
      </c>
      <c r="BH9" s="41">
        <v>0</v>
      </c>
      <c r="BI9" s="41">
        <v>0</v>
      </c>
      <c r="BJ9" s="41">
        <v>0</v>
      </c>
      <c r="BK9" s="41">
        <v>0</v>
      </c>
      <c r="BL9" s="41">
        <v>0</v>
      </c>
      <c r="BM9" s="41">
        <v>0</v>
      </c>
      <c r="BN9" s="41">
        <v>0</v>
      </c>
      <c r="BO9" s="41">
        <v>0</v>
      </c>
      <c r="BP9" s="41">
        <v>0</v>
      </c>
      <c r="BQ9" s="41">
        <v>0</v>
      </c>
      <c r="BR9" s="41">
        <v>0</v>
      </c>
      <c r="BS9" s="41">
        <v>0</v>
      </c>
      <c r="BT9" s="41">
        <v>0</v>
      </c>
      <c r="BU9" s="41">
        <v>0</v>
      </c>
      <c r="BV9" s="41">
        <v>0</v>
      </c>
      <c r="BW9" s="41">
        <v>0</v>
      </c>
      <c r="BX9" s="41">
        <v>0</v>
      </c>
      <c r="BY9" s="41">
        <v>0</v>
      </c>
    </row>
    <row r="10" spans="1:77" x14ac:dyDescent="0.25">
      <c r="A10" s="23">
        <v>2011</v>
      </c>
      <c r="B10" s="23">
        <v>1880</v>
      </c>
      <c r="C10" s="23" t="s">
        <v>133</v>
      </c>
      <c r="D10" s="23">
        <v>28315</v>
      </c>
      <c r="E10" s="23" t="s">
        <v>12</v>
      </c>
      <c r="F10" s="23" t="s">
        <v>29</v>
      </c>
      <c r="G10" s="22" t="s">
        <v>10</v>
      </c>
      <c r="H10" s="64">
        <v>37238</v>
      </c>
      <c r="I10" s="64">
        <v>40744</v>
      </c>
      <c r="J10" s="22" t="s">
        <v>59</v>
      </c>
      <c r="K10" s="57"/>
      <c r="L10" s="48"/>
      <c r="M10" s="48">
        <v>60</v>
      </c>
      <c r="N10" s="48">
        <v>0</v>
      </c>
      <c r="O10" s="48">
        <v>60</v>
      </c>
      <c r="P10" s="48">
        <v>11</v>
      </c>
      <c r="Q10" s="48">
        <v>23.5</v>
      </c>
      <c r="R10" s="48">
        <v>3.5</v>
      </c>
      <c r="S10" s="48">
        <v>98</v>
      </c>
      <c r="T10" s="48"/>
      <c r="U10" s="48"/>
      <c r="V10" s="48">
        <v>69.14</v>
      </c>
      <c r="W10" s="48">
        <v>0</v>
      </c>
      <c r="X10" s="48">
        <v>69.14</v>
      </c>
      <c r="Y10" s="48">
        <v>12.46</v>
      </c>
      <c r="Z10" s="48">
        <v>19.7</v>
      </c>
      <c r="AA10" s="48">
        <v>3.5</v>
      </c>
      <c r="AB10" s="48">
        <v>104.8</v>
      </c>
      <c r="AC10" s="61" t="s">
        <v>6</v>
      </c>
      <c r="AD10" s="60" t="s">
        <v>108</v>
      </c>
      <c r="AE10" s="60" t="s">
        <v>7</v>
      </c>
      <c r="AF10" s="43" t="s">
        <v>6</v>
      </c>
      <c r="AG10" s="13">
        <v>0</v>
      </c>
      <c r="AH10" s="13">
        <v>0</v>
      </c>
      <c r="AI10" s="13">
        <v>0</v>
      </c>
      <c r="AJ10" s="13">
        <v>0</v>
      </c>
      <c r="AK10" s="13">
        <v>0</v>
      </c>
      <c r="AL10" s="13">
        <v>0</v>
      </c>
      <c r="AM10" s="13">
        <v>0</v>
      </c>
      <c r="AN10" s="13">
        <v>0</v>
      </c>
      <c r="AO10" s="41">
        <v>0</v>
      </c>
      <c r="AP10" s="41">
        <v>0</v>
      </c>
      <c r="AQ10" s="41">
        <v>0</v>
      </c>
      <c r="AR10" s="41">
        <v>0</v>
      </c>
      <c r="AS10" s="41">
        <v>0</v>
      </c>
      <c r="AT10" s="41">
        <v>0</v>
      </c>
      <c r="AU10" s="41">
        <v>0</v>
      </c>
      <c r="AV10" s="41">
        <v>0</v>
      </c>
      <c r="AW10" s="41">
        <v>0</v>
      </c>
      <c r="AX10" s="41">
        <v>0</v>
      </c>
      <c r="AY10" s="41">
        <v>0</v>
      </c>
      <c r="AZ10" s="41">
        <v>0</v>
      </c>
      <c r="BA10" s="41">
        <v>135198</v>
      </c>
      <c r="BB10" s="41">
        <v>0</v>
      </c>
      <c r="BC10" s="41">
        <v>135198</v>
      </c>
      <c r="BD10" s="41">
        <v>18902</v>
      </c>
      <c r="BE10" s="41">
        <v>167000</v>
      </c>
      <c r="BF10" s="41">
        <v>1050</v>
      </c>
      <c r="BG10" s="41">
        <v>0</v>
      </c>
      <c r="BH10" s="41">
        <v>0</v>
      </c>
      <c r="BI10" s="41">
        <v>0</v>
      </c>
      <c r="BJ10" s="41">
        <v>0</v>
      </c>
      <c r="BK10" s="41">
        <v>0</v>
      </c>
      <c r="BL10" s="41">
        <v>0</v>
      </c>
      <c r="BM10" s="41">
        <v>0</v>
      </c>
      <c r="BN10" s="41">
        <v>0</v>
      </c>
      <c r="BO10" s="41">
        <v>0</v>
      </c>
      <c r="BP10" s="41">
        <v>0</v>
      </c>
      <c r="BQ10" s="41">
        <v>0</v>
      </c>
      <c r="BR10" s="41">
        <v>0</v>
      </c>
      <c r="BS10" s="41">
        <v>0</v>
      </c>
      <c r="BT10" s="41">
        <v>0</v>
      </c>
      <c r="BU10" s="41">
        <v>0</v>
      </c>
      <c r="BV10" s="41">
        <v>0</v>
      </c>
      <c r="BW10" s="41">
        <v>0</v>
      </c>
      <c r="BX10" s="41">
        <v>0</v>
      </c>
      <c r="BY10" s="41">
        <v>0</v>
      </c>
    </row>
    <row r="11" spans="1:77" x14ac:dyDescent="0.25">
      <c r="A11" s="23">
        <v>2011</v>
      </c>
      <c r="B11" s="23">
        <v>1888</v>
      </c>
      <c r="C11" s="23" t="s">
        <v>132</v>
      </c>
      <c r="D11" s="23">
        <v>31367</v>
      </c>
      <c r="E11" s="23" t="s">
        <v>12</v>
      </c>
      <c r="F11" s="23" t="s">
        <v>29</v>
      </c>
      <c r="G11" s="22" t="s">
        <v>10</v>
      </c>
      <c r="H11" s="62">
        <v>37243</v>
      </c>
      <c r="I11" s="64">
        <v>40367</v>
      </c>
      <c r="J11" s="22" t="s">
        <v>59</v>
      </c>
      <c r="K11" s="57"/>
      <c r="L11" s="48"/>
      <c r="M11" s="48">
        <v>70</v>
      </c>
      <c r="N11" s="48">
        <v>0</v>
      </c>
      <c r="O11" s="48">
        <v>70</v>
      </c>
      <c r="P11" s="48">
        <v>0</v>
      </c>
      <c r="Q11" s="48">
        <v>30</v>
      </c>
      <c r="R11" s="48">
        <v>0</v>
      </c>
      <c r="S11" s="48">
        <v>100</v>
      </c>
      <c r="T11" s="48"/>
      <c r="U11" s="48"/>
      <c r="V11" s="48">
        <v>73.739999999999995</v>
      </c>
      <c r="W11" s="48">
        <v>0</v>
      </c>
      <c r="X11" s="48">
        <v>73.739999999999995</v>
      </c>
      <c r="Y11" s="48">
        <v>0</v>
      </c>
      <c r="Z11" s="48">
        <v>29.22</v>
      </c>
      <c r="AA11" s="48">
        <v>0</v>
      </c>
      <c r="AB11" s="48">
        <v>102.96</v>
      </c>
      <c r="AC11" s="61" t="s">
        <v>16</v>
      </c>
      <c r="AD11" s="60"/>
      <c r="AE11" s="60"/>
      <c r="AF11" s="43" t="s">
        <v>6</v>
      </c>
      <c r="AG11" s="13">
        <v>0</v>
      </c>
      <c r="AH11" s="13">
        <v>0</v>
      </c>
      <c r="AI11" s="13">
        <v>0</v>
      </c>
      <c r="AJ11" s="13">
        <v>0</v>
      </c>
      <c r="AK11" s="13">
        <v>0</v>
      </c>
      <c r="AL11" s="13">
        <v>0</v>
      </c>
      <c r="AM11" s="13">
        <v>0</v>
      </c>
      <c r="AN11" s="13">
        <v>0</v>
      </c>
      <c r="AO11" s="41">
        <v>0</v>
      </c>
      <c r="AP11" s="41">
        <v>0</v>
      </c>
      <c r="AQ11" s="41">
        <v>26981.899999999998</v>
      </c>
      <c r="AR11" s="41">
        <v>0</v>
      </c>
      <c r="AS11" s="41">
        <v>1190</v>
      </c>
      <c r="AT11" s="41">
        <v>0</v>
      </c>
      <c r="AU11" s="41">
        <v>1190</v>
      </c>
      <c r="AV11" s="41">
        <v>1190</v>
      </c>
      <c r="AW11" s="41">
        <v>0</v>
      </c>
      <c r="AX11" s="41">
        <v>0</v>
      </c>
      <c r="AY11" s="41">
        <v>0</v>
      </c>
      <c r="AZ11" s="41">
        <v>0</v>
      </c>
      <c r="BA11" s="41">
        <v>0</v>
      </c>
      <c r="BB11" s="41">
        <v>0</v>
      </c>
      <c r="BC11" s="41">
        <v>0</v>
      </c>
      <c r="BD11" s="63">
        <v>0</v>
      </c>
      <c r="BE11" s="41">
        <v>0</v>
      </c>
      <c r="BF11" s="41">
        <v>0</v>
      </c>
      <c r="BG11" s="41">
        <v>0</v>
      </c>
      <c r="BH11" s="41">
        <v>0</v>
      </c>
      <c r="BI11" s="41">
        <v>0</v>
      </c>
      <c r="BJ11" s="41">
        <v>0</v>
      </c>
      <c r="BK11" s="41">
        <v>0</v>
      </c>
      <c r="BL11" s="41">
        <v>0</v>
      </c>
      <c r="BM11" s="41">
        <v>0</v>
      </c>
      <c r="BN11" s="41">
        <v>0</v>
      </c>
      <c r="BO11" s="41">
        <v>0</v>
      </c>
      <c r="BP11" s="41">
        <v>0</v>
      </c>
      <c r="BQ11" s="41">
        <v>0</v>
      </c>
      <c r="BR11" s="41">
        <v>0</v>
      </c>
      <c r="BS11" s="41">
        <v>0</v>
      </c>
      <c r="BT11" s="41">
        <v>0</v>
      </c>
      <c r="BU11" s="41">
        <v>0</v>
      </c>
      <c r="BV11" s="41">
        <v>0</v>
      </c>
      <c r="BW11" s="41">
        <v>0</v>
      </c>
      <c r="BX11" s="41">
        <v>0</v>
      </c>
      <c r="BY11" s="41">
        <v>0</v>
      </c>
    </row>
    <row r="12" spans="1:77" x14ac:dyDescent="0.25">
      <c r="A12" s="23">
        <v>2011</v>
      </c>
      <c r="B12" s="23">
        <v>2544</v>
      </c>
      <c r="C12" s="23" t="s">
        <v>131</v>
      </c>
      <c r="D12" s="23">
        <v>43315</v>
      </c>
      <c r="E12" s="23" t="s">
        <v>12</v>
      </c>
      <c r="F12" s="23" t="s">
        <v>130</v>
      </c>
      <c r="G12" s="22" t="s">
        <v>10</v>
      </c>
      <c r="H12" s="62">
        <v>40071</v>
      </c>
      <c r="I12" s="62">
        <v>40178</v>
      </c>
      <c r="J12" s="22" t="s">
        <v>64</v>
      </c>
      <c r="K12" s="57"/>
      <c r="L12" s="48"/>
      <c r="M12" s="48">
        <v>0</v>
      </c>
      <c r="N12" s="48">
        <v>500</v>
      </c>
      <c r="O12" s="48">
        <v>500</v>
      </c>
      <c r="P12" s="48">
        <v>0</v>
      </c>
      <c r="Q12" s="48">
        <v>0</v>
      </c>
      <c r="R12" s="48">
        <v>0</v>
      </c>
      <c r="S12" s="48">
        <v>500</v>
      </c>
      <c r="T12" s="48"/>
      <c r="U12" s="48"/>
      <c r="V12" s="48">
        <v>0</v>
      </c>
      <c r="W12" s="48">
        <v>500</v>
      </c>
      <c r="X12" s="48">
        <v>500</v>
      </c>
      <c r="Y12" s="48">
        <v>0</v>
      </c>
      <c r="Z12" s="48">
        <v>0</v>
      </c>
      <c r="AA12" s="48">
        <v>0</v>
      </c>
      <c r="AB12" s="48">
        <v>500</v>
      </c>
      <c r="AC12" s="61" t="s">
        <v>16</v>
      </c>
      <c r="AD12" s="60"/>
      <c r="AE12" s="60"/>
      <c r="AF12" s="43" t="s">
        <v>16</v>
      </c>
      <c r="AG12" s="13">
        <v>0</v>
      </c>
      <c r="AH12" s="13">
        <v>0</v>
      </c>
      <c r="AI12" s="13">
        <v>0</v>
      </c>
      <c r="AJ12" s="13">
        <v>0</v>
      </c>
      <c r="AK12" s="13">
        <v>0</v>
      </c>
      <c r="AL12" s="13">
        <v>0</v>
      </c>
      <c r="AM12" s="13">
        <v>0</v>
      </c>
      <c r="AN12" s="13">
        <v>0</v>
      </c>
      <c r="AO12" s="41">
        <v>0</v>
      </c>
      <c r="AP12" s="41">
        <v>0</v>
      </c>
      <c r="AQ12" s="41">
        <v>0</v>
      </c>
      <c r="AR12" s="41">
        <v>0</v>
      </c>
      <c r="AS12" s="41">
        <v>0</v>
      </c>
      <c r="AT12" s="41">
        <v>0</v>
      </c>
      <c r="AU12" s="41">
        <v>0</v>
      </c>
      <c r="AV12" s="41">
        <v>0</v>
      </c>
      <c r="AW12" s="41">
        <v>0</v>
      </c>
      <c r="AX12" s="41">
        <v>0</v>
      </c>
      <c r="AY12" s="41">
        <v>0</v>
      </c>
      <c r="AZ12" s="41">
        <v>0</v>
      </c>
      <c r="BA12" s="41">
        <v>0</v>
      </c>
      <c r="BB12" s="41">
        <v>0</v>
      </c>
      <c r="BC12" s="41">
        <v>0</v>
      </c>
      <c r="BD12" s="41">
        <v>0</v>
      </c>
      <c r="BE12" s="41">
        <v>0</v>
      </c>
      <c r="BF12" s="41">
        <v>0</v>
      </c>
      <c r="BG12" s="41">
        <v>0</v>
      </c>
      <c r="BH12" s="41">
        <v>0</v>
      </c>
      <c r="BI12" s="41">
        <v>0</v>
      </c>
      <c r="BJ12" s="41">
        <v>0</v>
      </c>
      <c r="BK12" s="41">
        <v>0</v>
      </c>
      <c r="BL12" s="41">
        <v>0</v>
      </c>
      <c r="BM12" s="41">
        <v>0</v>
      </c>
      <c r="BN12" s="41">
        <v>0</v>
      </c>
      <c r="BO12" s="41">
        <v>0</v>
      </c>
      <c r="BP12" s="41">
        <v>0</v>
      </c>
      <c r="BQ12" s="41">
        <v>0</v>
      </c>
      <c r="BR12" s="41">
        <v>0</v>
      </c>
      <c r="BS12" s="41">
        <v>0</v>
      </c>
      <c r="BT12" s="41">
        <v>0</v>
      </c>
      <c r="BU12" s="41">
        <v>0</v>
      </c>
      <c r="BV12" s="41">
        <v>0</v>
      </c>
      <c r="BW12" s="41">
        <v>0</v>
      </c>
      <c r="BX12" s="41">
        <v>0</v>
      </c>
      <c r="BY12" s="41">
        <v>0</v>
      </c>
    </row>
    <row r="13" spans="1:77" x14ac:dyDescent="0.25">
      <c r="A13" s="23">
        <v>2012</v>
      </c>
      <c r="B13" s="23">
        <v>1777</v>
      </c>
      <c r="C13" s="23" t="s">
        <v>129</v>
      </c>
      <c r="D13" s="23" t="s">
        <v>128</v>
      </c>
      <c r="E13" s="23" t="s">
        <v>12</v>
      </c>
      <c r="F13" s="23" t="s">
        <v>127</v>
      </c>
      <c r="G13" s="53" t="s">
        <v>10</v>
      </c>
      <c r="H13" s="55">
        <v>36839</v>
      </c>
      <c r="I13" s="55">
        <v>39862</v>
      </c>
      <c r="J13" s="53" t="s">
        <v>59</v>
      </c>
      <c r="K13" s="52"/>
      <c r="L13" s="18"/>
      <c r="M13" s="18">
        <v>68.3</v>
      </c>
      <c r="N13" s="18">
        <v>0</v>
      </c>
      <c r="O13" s="48">
        <v>68.3</v>
      </c>
      <c r="P13" s="18">
        <v>1.8</v>
      </c>
      <c r="Q13" s="18">
        <v>28.6</v>
      </c>
      <c r="R13" s="18">
        <v>0</v>
      </c>
      <c r="S13" s="48">
        <v>98.699999999999989</v>
      </c>
      <c r="T13" s="48"/>
      <c r="U13" s="17"/>
      <c r="V13" s="17">
        <v>69.739999999999995</v>
      </c>
      <c r="W13" s="17">
        <v>0</v>
      </c>
      <c r="X13" s="48">
        <v>69.739999999999995</v>
      </c>
      <c r="Y13" s="17">
        <v>0</v>
      </c>
      <c r="Z13" s="17">
        <v>12.25</v>
      </c>
      <c r="AA13" s="17">
        <v>0</v>
      </c>
      <c r="AB13" s="46">
        <v>81.99</v>
      </c>
      <c r="AC13" s="45" t="s">
        <v>16</v>
      </c>
      <c r="AD13" s="44"/>
      <c r="AE13" s="44"/>
      <c r="AF13" s="43" t="s">
        <v>16</v>
      </c>
      <c r="AG13" s="13">
        <v>0</v>
      </c>
      <c r="AH13" s="13">
        <v>0</v>
      </c>
      <c r="AI13" s="13">
        <v>0</v>
      </c>
      <c r="AJ13" s="13">
        <v>0</v>
      </c>
      <c r="AK13" s="13">
        <v>0</v>
      </c>
      <c r="AL13" s="13">
        <v>0</v>
      </c>
      <c r="AM13" s="13">
        <v>0</v>
      </c>
      <c r="AN13" s="13">
        <v>0</v>
      </c>
      <c r="AO13" s="41">
        <v>0</v>
      </c>
      <c r="AP13" s="41">
        <v>0</v>
      </c>
      <c r="AQ13" s="41">
        <v>0</v>
      </c>
      <c r="AR13" s="41">
        <v>0</v>
      </c>
      <c r="AS13" s="41">
        <v>0</v>
      </c>
      <c r="AT13" s="41">
        <v>0</v>
      </c>
      <c r="AU13" s="41">
        <v>0</v>
      </c>
      <c r="AV13" s="41">
        <v>0</v>
      </c>
      <c r="AW13" s="41">
        <v>0</v>
      </c>
      <c r="AX13" s="41">
        <v>0</v>
      </c>
      <c r="AY13" s="41">
        <v>0</v>
      </c>
      <c r="AZ13" s="41">
        <v>0</v>
      </c>
      <c r="BA13" s="59">
        <v>0</v>
      </c>
      <c r="BB13" s="41">
        <v>0</v>
      </c>
      <c r="BC13" s="41">
        <v>0</v>
      </c>
      <c r="BD13" s="41">
        <v>0</v>
      </c>
      <c r="BE13" s="41">
        <v>0</v>
      </c>
      <c r="BF13" s="41">
        <v>0</v>
      </c>
      <c r="BG13" s="41">
        <v>0</v>
      </c>
      <c r="BH13" s="41">
        <v>0</v>
      </c>
      <c r="BI13" s="42">
        <v>0</v>
      </c>
      <c r="BJ13" s="41">
        <v>0</v>
      </c>
      <c r="BK13" s="41">
        <v>0</v>
      </c>
      <c r="BL13" s="41">
        <v>0</v>
      </c>
      <c r="BM13" s="41">
        <v>0</v>
      </c>
      <c r="BN13" s="41">
        <v>0</v>
      </c>
      <c r="BO13" s="41">
        <v>0</v>
      </c>
      <c r="BP13" s="41">
        <v>0</v>
      </c>
      <c r="BQ13" s="41">
        <v>0</v>
      </c>
      <c r="BR13" s="41">
        <v>0</v>
      </c>
      <c r="BS13" s="41">
        <v>0</v>
      </c>
      <c r="BT13" s="41">
        <v>0</v>
      </c>
      <c r="BU13" s="41">
        <v>0</v>
      </c>
      <c r="BV13" s="41">
        <v>0</v>
      </c>
      <c r="BW13" s="41">
        <v>0</v>
      </c>
      <c r="BX13" s="41">
        <v>0</v>
      </c>
      <c r="BY13" s="41">
        <v>0</v>
      </c>
    </row>
    <row r="14" spans="1:77" x14ac:dyDescent="0.25">
      <c r="A14" s="23">
        <v>2012</v>
      </c>
      <c r="B14" s="23">
        <v>1855</v>
      </c>
      <c r="C14" s="23" t="s">
        <v>126</v>
      </c>
      <c r="D14" s="23" t="s">
        <v>125</v>
      </c>
      <c r="E14" s="23" t="s">
        <v>12</v>
      </c>
      <c r="F14" s="23" t="s">
        <v>29</v>
      </c>
      <c r="G14" s="53" t="s">
        <v>10</v>
      </c>
      <c r="H14" s="55">
        <v>37208</v>
      </c>
      <c r="I14" s="55">
        <v>40588</v>
      </c>
      <c r="J14" s="53" t="s">
        <v>59</v>
      </c>
      <c r="K14" s="52"/>
      <c r="L14" s="18"/>
      <c r="M14" s="18">
        <v>70</v>
      </c>
      <c r="N14" s="18">
        <v>0</v>
      </c>
      <c r="O14" s="48">
        <v>70</v>
      </c>
      <c r="P14" s="18">
        <v>40.6</v>
      </c>
      <c r="Q14" s="18">
        <v>37.6</v>
      </c>
      <c r="R14" s="18">
        <v>8</v>
      </c>
      <c r="S14" s="48">
        <v>156.19999999999999</v>
      </c>
      <c r="T14" s="48"/>
      <c r="U14" s="17"/>
      <c r="V14" s="17">
        <v>81.98</v>
      </c>
      <c r="W14" s="17">
        <v>0</v>
      </c>
      <c r="X14" s="48">
        <v>81.98</v>
      </c>
      <c r="Y14" s="48">
        <v>54.82</v>
      </c>
      <c r="Z14" s="47">
        <v>44.9</v>
      </c>
      <c r="AA14" s="48">
        <v>0</v>
      </c>
      <c r="AB14" s="46">
        <v>181.70000000000002</v>
      </c>
      <c r="AC14" s="45" t="s">
        <v>6</v>
      </c>
      <c r="AD14" s="44" t="s">
        <v>124</v>
      </c>
      <c r="AE14" s="44" t="s">
        <v>123</v>
      </c>
      <c r="AF14" s="43" t="s">
        <v>6</v>
      </c>
      <c r="AG14" s="13">
        <v>0</v>
      </c>
      <c r="AH14" s="13">
        <v>0</v>
      </c>
      <c r="AI14" s="13">
        <v>0</v>
      </c>
      <c r="AJ14" s="13">
        <v>0</v>
      </c>
      <c r="AK14" s="13">
        <v>0</v>
      </c>
      <c r="AL14" s="13">
        <v>0</v>
      </c>
      <c r="AM14" s="13">
        <v>0</v>
      </c>
      <c r="AN14" s="13">
        <v>0</v>
      </c>
      <c r="AO14" s="41">
        <v>0</v>
      </c>
      <c r="AP14" s="41">
        <v>0</v>
      </c>
      <c r="AQ14" s="41">
        <v>0</v>
      </c>
      <c r="AR14" s="41">
        <v>0</v>
      </c>
      <c r="AS14" s="41">
        <v>0</v>
      </c>
      <c r="AT14" s="41">
        <v>0</v>
      </c>
      <c r="AU14" s="41">
        <v>0</v>
      </c>
      <c r="AV14" s="41">
        <v>0</v>
      </c>
      <c r="AW14" s="41">
        <v>0</v>
      </c>
      <c r="AX14" s="41">
        <v>0</v>
      </c>
      <c r="AY14" s="41">
        <v>0</v>
      </c>
      <c r="AZ14" s="41">
        <v>0</v>
      </c>
      <c r="BA14" s="41">
        <v>0</v>
      </c>
      <c r="BB14" s="41">
        <v>0</v>
      </c>
      <c r="BC14" s="41">
        <v>0</v>
      </c>
      <c r="BD14" s="41">
        <v>0</v>
      </c>
      <c r="BE14" s="41">
        <v>0</v>
      </c>
      <c r="BF14" s="41">
        <v>0</v>
      </c>
      <c r="BG14" s="41">
        <v>1298000</v>
      </c>
      <c r="BH14" s="41">
        <v>1960784.3137254904</v>
      </c>
      <c r="BI14" s="41">
        <v>0</v>
      </c>
      <c r="BJ14" s="41">
        <v>0</v>
      </c>
      <c r="BK14" s="41">
        <v>0</v>
      </c>
      <c r="BL14" s="41">
        <v>0</v>
      </c>
      <c r="BM14" s="41">
        <v>0</v>
      </c>
      <c r="BN14" s="41">
        <v>0</v>
      </c>
      <c r="BO14" s="41">
        <v>0</v>
      </c>
      <c r="BP14" s="41">
        <v>0</v>
      </c>
      <c r="BQ14" s="41">
        <v>0</v>
      </c>
      <c r="BR14" s="41">
        <v>0</v>
      </c>
      <c r="BS14" s="41">
        <v>0</v>
      </c>
      <c r="BT14" s="41">
        <v>0</v>
      </c>
      <c r="BU14" s="41">
        <v>0</v>
      </c>
      <c r="BV14" s="41">
        <v>0</v>
      </c>
      <c r="BW14" s="41">
        <v>0</v>
      </c>
      <c r="BX14" s="41">
        <v>0</v>
      </c>
      <c r="BY14" s="41">
        <v>0</v>
      </c>
    </row>
    <row r="15" spans="1:77" x14ac:dyDescent="0.25">
      <c r="A15" s="23">
        <v>2012</v>
      </c>
      <c r="B15" s="23">
        <v>2076</v>
      </c>
      <c r="C15" s="23" t="s">
        <v>122</v>
      </c>
      <c r="D15" s="23" t="s">
        <v>121</v>
      </c>
      <c r="E15" s="23" t="s">
        <v>12</v>
      </c>
      <c r="F15" s="23" t="s">
        <v>29</v>
      </c>
      <c r="G15" s="53" t="s">
        <v>10</v>
      </c>
      <c r="H15" s="55">
        <v>37995</v>
      </c>
      <c r="I15" s="55">
        <v>40882</v>
      </c>
      <c r="J15" s="53" t="s">
        <v>59</v>
      </c>
      <c r="K15" s="52"/>
      <c r="L15" s="18"/>
      <c r="M15" s="18">
        <v>20</v>
      </c>
      <c r="N15" s="18">
        <v>0</v>
      </c>
      <c r="O15" s="48">
        <v>20</v>
      </c>
      <c r="P15" s="18">
        <v>5.6</v>
      </c>
      <c r="Q15" s="18">
        <v>5</v>
      </c>
      <c r="R15" s="18">
        <v>0</v>
      </c>
      <c r="S15" s="48">
        <v>30.6</v>
      </c>
      <c r="T15" s="48"/>
      <c r="U15" s="17"/>
      <c r="V15" s="17">
        <v>18.54</v>
      </c>
      <c r="W15" s="17">
        <v>0</v>
      </c>
      <c r="X15" s="48">
        <v>18.54</v>
      </c>
      <c r="Y15" s="17">
        <v>5.54</v>
      </c>
      <c r="Z15" s="17">
        <v>3.86</v>
      </c>
      <c r="AA15" s="17">
        <v>0</v>
      </c>
      <c r="AB15" s="46">
        <v>27.939999999999998</v>
      </c>
      <c r="AC15" s="45" t="s">
        <v>6</v>
      </c>
      <c r="AD15" s="44" t="s">
        <v>120</v>
      </c>
      <c r="AE15" s="44" t="s">
        <v>119</v>
      </c>
      <c r="AF15" s="43" t="s">
        <v>16</v>
      </c>
      <c r="AG15" s="13">
        <v>0</v>
      </c>
      <c r="AH15" s="13">
        <v>0</v>
      </c>
      <c r="AI15" s="13">
        <v>0</v>
      </c>
      <c r="AJ15" s="13">
        <v>0</v>
      </c>
      <c r="AK15" s="13">
        <v>0</v>
      </c>
      <c r="AL15" s="13">
        <v>0</v>
      </c>
      <c r="AM15" s="13">
        <v>0</v>
      </c>
      <c r="AN15" s="13">
        <v>0</v>
      </c>
      <c r="AO15" s="41">
        <v>0</v>
      </c>
      <c r="AP15" s="41">
        <v>0</v>
      </c>
      <c r="AQ15" s="41">
        <v>0</v>
      </c>
      <c r="AR15" s="41">
        <v>0</v>
      </c>
      <c r="AS15" s="41">
        <v>0</v>
      </c>
      <c r="AT15" s="41">
        <v>0</v>
      </c>
      <c r="AU15" s="41">
        <v>0</v>
      </c>
      <c r="AV15" s="41">
        <v>0</v>
      </c>
      <c r="AW15" s="41">
        <v>0</v>
      </c>
      <c r="AX15" s="41">
        <v>0</v>
      </c>
      <c r="AY15" s="41">
        <v>0</v>
      </c>
      <c r="AZ15" s="41">
        <v>0</v>
      </c>
      <c r="BA15" s="41">
        <v>0</v>
      </c>
      <c r="BB15" s="41">
        <v>0</v>
      </c>
      <c r="BC15" s="41">
        <v>0</v>
      </c>
      <c r="BD15" s="41">
        <v>0</v>
      </c>
      <c r="BE15" s="41">
        <v>0</v>
      </c>
      <c r="BF15" s="41">
        <v>0</v>
      </c>
      <c r="BG15" s="41">
        <v>0</v>
      </c>
      <c r="BH15" s="41">
        <v>0</v>
      </c>
      <c r="BI15" s="41">
        <v>0</v>
      </c>
      <c r="BJ15" s="41">
        <v>0</v>
      </c>
      <c r="BK15" s="41">
        <v>0</v>
      </c>
      <c r="BL15" s="41">
        <v>0</v>
      </c>
      <c r="BM15" s="41">
        <v>0</v>
      </c>
      <c r="BN15" s="41">
        <v>0</v>
      </c>
      <c r="BO15" s="41">
        <v>0</v>
      </c>
      <c r="BP15" s="41">
        <v>0</v>
      </c>
      <c r="BQ15" s="41">
        <v>0</v>
      </c>
      <c r="BR15" s="41">
        <v>0</v>
      </c>
      <c r="BS15" s="41">
        <v>0</v>
      </c>
      <c r="BT15" s="41">
        <v>0</v>
      </c>
      <c r="BU15" s="41">
        <v>0</v>
      </c>
      <c r="BV15" s="41">
        <v>0</v>
      </c>
      <c r="BW15" s="41">
        <v>0</v>
      </c>
      <c r="BX15" s="41">
        <v>0</v>
      </c>
      <c r="BY15" s="41">
        <v>0</v>
      </c>
    </row>
    <row r="16" spans="1:77" x14ac:dyDescent="0.25">
      <c r="A16" s="23">
        <v>2012</v>
      </c>
      <c r="B16" s="23">
        <v>2128</v>
      </c>
      <c r="C16" s="23" t="s">
        <v>118</v>
      </c>
      <c r="D16" s="23" t="s">
        <v>117</v>
      </c>
      <c r="E16" s="23" t="s">
        <v>12</v>
      </c>
      <c r="F16" s="23" t="s">
        <v>18</v>
      </c>
      <c r="G16" s="53" t="s">
        <v>10</v>
      </c>
      <c r="H16" s="55">
        <v>38334</v>
      </c>
      <c r="I16" s="55">
        <v>41039</v>
      </c>
      <c r="J16" s="53" t="s">
        <v>64</v>
      </c>
      <c r="K16" s="52"/>
      <c r="L16" s="18"/>
      <c r="M16" s="18">
        <v>0</v>
      </c>
      <c r="N16" s="18">
        <v>120</v>
      </c>
      <c r="O16" s="48">
        <v>120</v>
      </c>
      <c r="P16" s="18">
        <v>50</v>
      </c>
      <c r="Q16" s="18">
        <v>103.6</v>
      </c>
      <c r="R16" s="18">
        <v>0</v>
      </c>
      <c r="S16" s="48">
        <v>273.60000000000002</v>
      </c>
      <c r="T16" s="48"/>
      <c r="U16" s="17"/>
      <c r="V16" s="17">
        <v>0</v>
      </c>
      <c r="W16" s="17">
        <v>105.7</v>
      </c>
      <c r="X16" s="48">
        <v>105.7</v>
      </c>
      <c r="Y16" s="17">
        <v>52</v>
      </c>
      <c r="Z16" s="17">
        <v>88.2</v>
      </c>
      <c r="AA16" s="17">
        <v>0</v>
      </c>
      <c r="AB16" s="46">
        <v>245.89999999999998</v>
      </c>
      <c r="AC16" s="45" t="s">
        <v>6</v>
      </c>
      <c r="AD16" s="44" t="s">
        <v>108</v>
      </c>
      <c r="AE16" s="44" t="s">
        <v>7</v>
      </c>
      <c r="AF16" s="43" t="s">
        <v>6</v>
      </c>
      <c r="AG16" s="13">
        <v>0</v>
      </c>
      <c r="AH16" s="13">
        <v>0</v>
      </c>
      <c r="AI16" s="13">
        <v>0</v>
      </c>
      <c r="AJ16" s="13">
        <v>0</v>
      </c>
      <c r="AK16" s="13">
        <v>0</v>
      </c>
      <c r="AL16" s="13">
        <v>0</v>
      </c>
      <c r="AM16" s="13">
        <v>0</v>
      </c>
      <c r="AN16" s="13">
        <v>0</v>
      </c>
      <c r="AO16" s="41">
        <v>504</v>
      </c>
      <c r="AP16" s="41">
        <v>0</v>
      </c>
      <c r="AQ16" s="41">
        <v>0</v>
      </c>
      <c r="AR16" s="41">
        <v>0</v>
      </c>
      <c r="AS16" s="41">
        <v>0</v>
      </c>
      <c r="AT16" s="41">
        <v>0</v>
      </c>
      <c r="AU16" s="41">
        <v>0</v>
      </c>
      <c r="AV16" s="41">
        <v>0</v>
      </c>
      <c r="AW16" s="41">
        <v>0</v>
      </c>
      <c r="AX16" s="41">
        <v>0</v>
      </c>
      <c r="AY16" s="41">
        <v>0</v>
      </c>
      <c r="AZ16" s="41">
        <v>0</v>
      </c>
      <c r="BA16" s="41">
        <v>0</v>
      </c>
      <c r="BB16" s="41">
        <v>0</v>
      </c>
      <c r="BC16" s="41">
        <v>0</v>
      </c>
      <c r="BD16" s="41">
        <v>0</v>
      </c>
      <c r="BE16" s="41">
        <v>0</v>
      </c>
      <c r="BF16" s="41">
        <v>0</v>
      </c>
      <c r="BG16" s="41">
        <v>0</v>
      </c>
      <c r="BH16" s="41">
        <v>0</v>
      </c>
      <c r="BI16" s="41">
        <v>0</v>
      </c>
      <c r="BJ16" s="41">
        <v>0</v>
      </c>
      <c r="BK16" s="41">
        <v>0</v>
      </c>
      <c r="BL16" s="41">
        <v>0</v>
      </c>
      <c r="BM16" s="41">
        <v>0</v>
      </c>
      <c r="BN16" s="41">
        <v>0</v>
      </c>
      <c r="BO16" s="41">
        <v>0</v>
      </c>
      <c r="BP16" s="41">
        <v>0</v>
      </c>
      <c r="BQ16" s="41">
        <v>0</v>
      </c>
      <c r="BR16" s="41">
        <v>0</v>
      </c>
      <c r="BS16" s="41">
        <v>0</v>
      </c>
      <c r="BT16" s="41">
        <v>0</v>
      </c>
      <c r="BU16" s="41">
        <v>0</v>
      </c>
      <c r="BV16" s="41">
        <v>0</v>
      </c>
      <c r="BW16" s="41">
        <v>0</v>
      </c>
      <c r="BX16" s="41">
        <v>0</v>
      </c>
      <c r="BY16" s="41">
        <v>0</v>
      </c>
    </row>
    <row r="17" spans="1:77" x14ac:dyDescent="0.25">
      <c r="A17" s="23">
        <v>2012</v>
      </c>
      <c r="B17" s="23">
        <v>2273</v>
      </c>
      <c r="C17" s="23" t="s">
        <v>116</v>
      </c>
      <c r="D17" s="23" t="s">
        <v>115</v>
      </c>
      <c r="E17" s="23" t="s">
        <v>12</v>
      </c>
      <c r="F17" s="23" t="s">
        <v>29</v>
      </c>
      <c r="G17" s="22" t="s">
        <v>10</v>
      </c>
      <c r="H17" s="58">
        <v>39042</v>
      </c>
      <c r="I17" s="58">
        <v>41129</v>
      </c>
      <c r="J17" s="22" t="s">
        <v>59</v>
      </c>
      <c r="K17" s="57"/>
      <c r="L17" s="51"/>
      <c r="M17" s="51">
        <v>50.97</v>
      </c>
      <c r="N17" s="50">
        <v>0</v>
      </c>
      <c r="O17" s="48">
        <v>50.97</v>
      </c>
      <c r="P17" s="51">
        <v>0</v>
      </c>
      <c r="Q17" s="51">
        <v>8.92</v>
      </c>
      <c r="R17" s="48">
        <v>0</v>
      </c>
      <c r="S17" s="48">
        <v>59.89</v>
      </c>
      <c r="T17" s="48"/>
      <c r="U17" s="47"/>
      <c r="V17" s="47">
        <v>80</v>
      </c>
      <c r="W17" s="47">
        <v>0</v>
      </c>
      <c r="X17" s="48">
        <v>80</v>
      </c>
      <c r="Y17" s="47">
        <v>0</v>
      </c>
      <c r="Z17" s="47">
        <v>12.2</v>
      </c>
      <c r="AA17" s="47">
        <v>0</v>
      </c>
      <c r="AB17" s="46">
        <v>92.2</v>
      </c>
      <c r="AC17" s="45" t="s">
        <v>16</v>
      </c>
      <c r="AD17" s="44"/>
      <c r="AE17" s="44"/>
      <c r="AF17" s="43" t="s">
        <v>6</v>
      </c>
      <c r="AG17" s="13">
        <v>0</v>
      </c>
      <c r="AH17" s="13">
        <v>0</v>
      </c>
      <c r="AI17" s="13">
        <v>0</v>
      </c>
      <c r="AJ17" s="13">
        <v>0</v>
      </c>
      <c r="AK17" s="13">
        <v>0</v>
      </c>
      <c r="AL17" s="13">
        <v>0</v>
      </c>
      <c r="AM17" s="13">
        <v>0</v>
      </c>
      <c r="AN17" s="13">
        <v>0</v>
      </c>
      <c r="AO17" s="41">
        <v>0</v>
      </c>
      <c r="AP17" s="41">
        <v>0</v>
      </c>
      <c r="AQ17" s="41">
        <v>0</v>
      </c>
      <c r="AR17" s="41">
        <v>0</v>
      </c>
      <c r="AS17" s="41">
        <v>142.17210670851316</v>
      </c>
      <c r="AT17" s="41">
        <v>0</v>
      </c>
      <c r="AU17" s="41">
        <v>142.17210670851316</v>
      </c>
      <c r="AV17" s="41">
        <v>142.17210670851316</v>
      </c>
      <c r="AW17" s="41">
        <v>0</v>
      </c>
      <c r="AX17" s="41">
        <v>0</v>
      </c>
      <c r="AY17" s="41">
        <v>0</v>
      </c>
      <c r="AZ17" s="41">
        <v>0</v>
      </c>
      <c r="BA17" s="41">
        <v>0</v>
      </c>
      <c r="BB17" s="41">
        <v>0</v>
      </c>
      <c r="BC17" s="41">
        <v>0</v>
      </c>
      <c r="BD17" s="41">
        <v>0</v>
      </c>
      <c r="BE17" s="41">
        <v>0</v>
      </c>
      <c r="BF17" s="41">
        <v>0</v>
      </c>
      <c r="BG17" s="41">
        <v>43215</v>
      </c>
      <c r="BH17" s="41">
        <v>193480</v>
      </c>
      <c r="BI17" s="41">
        <v>0</v>
      </c>
      <c r="BJ17" s="41">
        <v>0</v>
      </c>
      <c r="BK17" s="41">
        <v>0</v>
      </c>
      <c r="BL17" s="41">
        <v>0</v>
      </c>
      <c r="BM17" s="41">
        <v>0</v>
      </c>
      <c r="BN17" s="41">
        <v>0</v>
      </c>
      <c r="BO17" s="41">
        <v>0</v>
      </c>
      <c r="BP17" s="41">
        <v>0</v>
      </c>
      <c r="BQ17" s="41">
        <v>0</v>
      </c>
      <c r="BR17" s="41">
        <v>0</v>
      </c>
      <c r="BS17" s="41">
        <v>0</v>
      </c>
      <c r="BT17" s="41">
        <v>0</v>
      </c>
      <c r="BU17" s="41">
        <v>0</v>
      </c>
      <c r="BV17" s="41">
        <v>0</v>
      </c>
      <c r="BW17" s="41">
        <v>0</v>
      </c>
      <c r="BX17" s="41">
        <v>0</v>
      </c>
      <c r="BY17" s="41">
        <v>0</v>
      </c>
    </row>
    <row r="18" spans="1:77" x14ac:dyDescent="0.25">
      <c r="A18" s="23">
        <v>2012</v>
      </c>
      <c r="B18" s="23">
        <v>2273</v>
      </c>
      <c r="C18" s="23" t="s">
        <v>114</v>
      </c>
      <c r="D18" s="23" t="s">
        <v>113</v>
      </c>
      <c r="E18" s="23" t="s">
        <v>12</v>
      </c>
      <c r="F18" s="23" t="s">
        <v>29</v>
      </c>
      <c r="G18" s="53" t="s">
        <v>10</v>
      </c>
      <c r="H18" s="58">
        <v>39790</v>
      </c>
      <c r="I18" s="58">
        <v>41129</v>
      </c>
      <c r="J18" s="22" t="s">
        <v>59</v>
      </c>
      <c r="K18" s="57"/>
      <c r="L18" s="50"/>
      <c r="M18" s="50">
        <v>25.5</v>
      </c>
      <c r="N18" s="50">
        <v>0</v>
      </c>
      <c r="O18" s="48">
        <v>25.5</v>
      </c>
      <c r="P18" s="56">
        <v>0</v>
      </c>
      <c r="Q18" s="56">
        <v>4.5</v>
      </c>
      <c r="R18" s="56">
        <v>0</v>
      </c>
      <c r="S18" s="48">
        <v>30</v>
      </c>
      <c r="T18" s="48"/>
      <c r="U18" s="48"/>
      <c r="V18" s="48">
        <v>0</v>
      </c>
      <c r="W18" s="48">
        <v>0</v>
      </c>
      <c r="X18" s="48">
        <v>0</v>
      </c>
      <c r="Y18" s="48">
        <v>0</v>
      </c>
      <c r="Z18" s="48">
        <v>0</v>
      </c>
      <c r="AA18" s="48">
        <v>0</v>
      </c>
      <c r="AB18" s="46">
        <v>0</v>
      </c>
      <c r="AC18" s="45" t="s">
        <v>16</v>
      </c>
      <c r="AD18" s="44"/>
      <c r="AE18" s="44"/>
      <c r="AF18" s="43" t="s">
        <v>6</v>
      </c>
      <c r="AG18" s="13">
        <v>0</v>
      </c>
      <c r="AH18" s="13">
        <v>0</v>
      </c>
      <c r="AI18" s="13">
        <v>0</v>
      </c>
      <c r="AJ18" s="13">
        <v>0</v>
      </c>
      <c r="AK18" s="13">
        <v>0</v>
      </c>
      <c r="AL18" s="13">
        <v>0</v>
      </c>
      <c r="AM18" s="13">
        <v>0</v>
      </c>
      <c r="AN18" s="13">
        <v>0</v>
      </c>
      <c r="AO18" s="41">
        <v>0</v>
      </c>
      <c r="AP18" s="41">
        <v>0</v>
      </c>
      <c r="AQ18" s="41">
        <v>0</v>
      </c>
      <c r="AR18" s="41">
        <v>0</v>
      </c>
      <c r="AS18" s="41">
        <v>71.12789329148687</v>
      </c>
      <c r="AT18" s="41">
        <v>0</v>
      </c>
      <c r="AU18" s="41">
        <v>71.12789329148687</v>
      </c>
      <c r="AV18" s="41">
        <v>71.12789329148687</v>
      </c>
      <c r="AW18" s="41">
        <v>0</v>
      </c>
      <c r="AX18" s="41">
        <v>0</v>
      </c>
      <c r="AY18" s="41">
        <v>0</v>
      </c>
      <c r="AZ18" s="41">
        <v>0</v>
      </c>
      <c r="BA18" s="41">
        <v>0</v>
      </c>
      <c r="BB18" s="41">
        <v>0</v>
      </c>
      <c r="BC18" s="41">
        <v>0</v>
      </c>
      <c r="BD18" s="41">
        <v>0</v>
      </c>
      <c r="BE18" s="41">
        <v>0</v>
      </c>
      <c r="BF18" s="41">
        <v>0</v>
      </c>
      <c r="BG18" s="41">
        <v>0</v>
      </c>
      <c r="BH18" s="41">
        <v>0</v>
      </c>
      <c r="BI18" s="41">
        <v>0</v>
      </c>
      <c r="BJ18" s="41">
        <v>0</v>
      </c>
      <c r="BK18" s="41">
        <v>0</v>
      </c>
      <c r="BL18" s="41">
        <v>0</v>
      </c>
      <c r="BM18" s="41">
        <v>0</v>
      </c>
      <c r="BN18" s="41">
        <v>0</v>
      </c>
      <c r="BO18" s="41">
        <v>0</v>
      </c>
      <c r="BP18" s="41">
        <v>0</v>
      </c>
      <c r="BQ18" s="41">
        <v>0</v>
      </c>
      <c r="BR18" s="41">
        <v>0</v>
      </c>
      <c r="BS18" s="41">
        <v>0</v>
      </c>
      <c r="BT18" s="41">
        <v>0</v>
      </c>
      <c r="BU18" s="41">
        <v>0</v>
      </c>
      <c r="BV18" s="41">
        <v>0</v>
      </c>
      <c r="BW18" s="41">
        <v>0</v>
      </c>
      <c r="BX18" s="41">
        <v>0</v>
      </c>
      <c r="BY18" s="41">
        <v>0</v>
      </c>
    </row>
    <row r="19" spans="1:77" x14ac:dyDescent="0.25">
      <c r="A19" s="23">
        <v>2012</v>
      </c>
      <c r="B19" s="23">
        <v>2374</v>
      </c>
      <c r="C19" s="23" t="s">
        <v>112</v>
      </c>
      <c r="D19" s="23" t="s">
        <v>111</v>
      </c>
      <c r="E19" s="23" t="s">
        <v>12</v>
      </c>
      <c r="F19" s="23" t="s">
        <v>29</v>
      </c>
      <c r="G19" s="53" t="s">
        <v>10</v>
      </c>
      <c r="H19" s="55">
        <v>39414</v>
      </c>
      <c r="I19" s="54">
        <v>40918</v>
      </c>
      <c r="J19" s="53" t="s">
        <v>59</v>
      </c>
      <c r="K19" s="52"/>
      <c r="L19" s="49"/>
      <c r="M19" s="49">
        <v>10</v>
      </c>
      <c r="N19" s="51">
        <v>0</v>
      </c>
      <c r="O19" s="48">
        <v>10</v>
      </c>
      <c r="P19" s="50">
        <v>0</v>
      </c>
      <c r="Q19" s="49">
        <v>1.22</v>
      </c>
      <c r="R19" s="48">
        <v>0</v>
      </c>
      <c r="S19" s="48">
        <v>11.22</v>
      </c>
      <c r="T19" s="48"/>
      <c r="U19" s="47"/>
      <c r="V19" s="47">
        <v>9.8006960000000003</v>
      </c>
      <c r="W19" s="47">
        <v>0</v>
      </c>
      <c r="X19" s="48">
        <v>9.8006960000000003</v>
      </c>
      <c r="Y19" s="47">
        <v>0</v>
      </c>
      <c r="Z19" s="47">
        <v>0.97</v>
      </c>
      <c r="AA19" s="47">
        <v>0</v>
      </c>
      <c r="AB19" s="46">
        <v>10.770696000000001</v>
      </c>
      <c r="AC19" s="45" t="s">
        <v>16</v>
      </c>
      <c r="AD19" s="44"/>
      <c r="AE19" s="44"/>
      <c r="AF19" s="43" t="s">
        <v>16</v>
      </c>
      <c r="AG19" s="13">
        <v>0</v>
      </c>
      <c r="AH19" s="13">
        <v>0</v>
      </c>
      <c r="AI19" s="13">
        <v>0</v>
      </c>
      <c r="AJ19" s="13">
        <v>0</v>
      </c>
      <c r="AK19" s="13">
        <v>0</v>
      </c>
      <c r="AL19" s="13">
        <v>0</v>
      </c>
      <c r="AM19" s="13">
        <v>0</v>
      </c>
      <c r="AN19" s="13">
        <v>0</v>
      </c>
      <c r="AO19" s="41">
        <v>0</v>
      </c>
      <c r="AP19" s="41">
        <v>0</v>
      </c>
      <c r="AQ19" s="42">
        <v>0</v>
      </c>
      <c r="AR19" s="41">
        <v>0</v>
      </c>
      <c r="AS19" s="41">
        <v>0</v>
      </c>
      <c r="AT19" s="41">
        <v>0</v>
      </c>
      <c r="AU19" s="41">
        <v>0</v>
      </c>
      <c r="AV19" s="41">
        <v>0</v>
      </c>
      <c r="AW19" s="41">
        <v>0</v>
      </c>
      <c r="AX19" s="41">
        <v>0</v>
      </c>
      <c r="AY19" s="41">
        <v>0</v>
      </c>
      <c r="AZ19" s="41">
        <v>0</v>
      </c>
      <c r="BA19" s="41">
        <v>0</v>
      </c>
      <c r="BB19" s="41">
        <v>0</v>
      </c>
      <c r="BC19" s="41">
        <v>0</v>
      </c>
      <c r="BD19" s="41">
        <v>0</v>
      </c>
      <c r="BE19" s="41">
        <v>0</v>
      </c>
      <c r="BF19" s="41">
        <v>0</v>
      </c>
      <c r="BG19" s="41">
        <v>0</v>
      </c>
      <c r="BH19" s="41">
        <v>0</v>
      </c>
      <c r="BI19" s="41">
        <v>0</v>
      </c>
      <c r="BJ19" s="41">
        <v>0</v>
      </c>
      <c r="BK19" s="41">
        <v>0</v>
      </c>
      <c r="BL19" s="41">
        <v>0</v>
      </c>
      <c r="BM19" s="41">
        <v>0</v>
      </c>
      <c r="BN19" s="41">
        <v>0</v>
      </c>
      <c r="BO19" s="41">
        <v>0</v>
      </c>
      <c r="BP19" s="41">
        <v>0</v>
      </c>
      <c r="BQ19" s="41">
        <v>0</v>
      </c>
      <c r="BR19" s="41">
        <v>0</v>
      </c>
      <c r="BS19" s="41">
        <v>0</v>
      </c>
      <c r="BT19" s="41">
        <v>0</v>
      </c>
      <c r="BU19" s="41">
        <v>0</v>
      </c>
      <c r="BV19" s="41">
        <v>0</v>
      </c>
      <c r="BW19" s="41">
        <v>0</v>
      </c>
      <c r="BX19" s="41">
        <v>0</v>
      </c>
      <c r="BY19" s="41">
        <v>0</v>
      </c>
    </row>
    <row r="20" spans="1:77" x14ac:dyDescent="0.25">
      <c r="A20" s="23">
        <v>2013</v>
      </c>
      <c r="B20" s="23">
        <v>2034</v>
      </c>
      <c r="C20" s="23" t="s">
        <v>110</v>
      </c>
      <c r="D20" s="23" t="s">
        <v>109</v>
      </c>
      <c r="E20" s="23" t="s">
        <v>12</v>
      </c>
      <c r="F20" s="23" t="s">
        <v>29</v>
      </c>
      <c r="G20" s="38" t="s">
        <v>10</v>
      </c>
      <c r="H20" s="37">
        <v>37963</v>
      </c>
      <c r="I20" s="36">
        <v>41024</v>
      </c>
      <c r="J20" s="35" t="s">
        <v>59</v>
      </c>
      <c r="K20" s="34"/>
      <c r="L20" s="18"/>
      <c r="M20" s="18">
        <v>44</v>
      </c>
      <c r="N20" s="18">
        <v>0</v>
      </c>
      <c r="O20" s="18">
        <v>44</v>
      </c>
      <c r="P20" s="18">
        <v>31.8</v>
      </c>
      <c r="Q20" s="18">
        <v>19.900000000000002</v>
      </c>
      <c r="R20" s="18">
        <v>0</v>
      </c>
      <c r="S20" s="18">
        <v>95.7</v>
      </c>
      <c r="T20" s="18"/>
      <c r="U20" s="17"/>
      <c r="V20" s="17">
        <v>40.4</v>
      </c>
      <c r="W20" s="17">
        <v>0</v>
      </c>
      <c r="X20" s="17">
        <v>40.4</v>
      </c>
      <c r="Y20" s="17">
        <v>35.700000000000003</v>
      </c>
      <c r="Z20" s="17">
        <v>25.1</v>
      </c>
      <c r="AA20" s="17">
        <v>0</v>
      </c>
      <c r="AB20" s="17">
        <v>101.19999999999999</v>
      </c>
      <c r="AC20" s="16" t="s">
        <v>6</v>
      </c>
      <c r="AD20" s="15" t="s">
        <v>108</v>
      </c>
      <c r="AE20" s="15" t="s">
        <v>7</v>
      </c>
      <c r="AF20" s="14" t="s">
        <v>6</v>
      </c>
      <c r="AG20" s="12">
        <v>0</v>
      </c>
      <c r="AH20" s="12">
        <v>0</v>
      </c>
      <c r="AI20" s="12">
        <v>0</v>
      </c>
      <c r="AJ20" s="12">
        <v>0</v>
      </c>
      <c r="AK20" s="12">
        <v>0</v>
      </c>
      <c r="AL20" s="12">
        <v>0</v>
      </c>
      <c r="AM20" s="12">
        <v>0</v>
      </c>
      <c r="AN20" s="12">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3739</v>
      </c>
      <c r="BE20" s="11">
        <v>3560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2013</v>
      </c>
      <c r="B21" s="39">
        <v>2115</v>
      </c>
      <c r="C21" s="23" t="s">
        <v>107</v>
      </c>
      <c r="D21" s="23" t="s">
        <v>106</v>
      </c>
      <c r="E21" s="23" t="s">
        <v>12</v>
      </c>
      <c r="F21" s="23" t="s">
        <v>29</v>
      </c>
      <c r="G21" s="38" t="s">
        <v>10</v>
      </c>
      <c r="H21" s="37">
        <v>38317</v>
      </c>
      <c r="I21" s="36">
        <v>41289</v>
      </c>
      <c r="J21" s="35" t="s">
        <v>59</v>
      </c>
      <c r="K21" s="34"/>
      <c r="L21" s="18"/>
      <c r="M21" s="18">
        <v>55</v>
      </c>
      <c r="N21" s="18">
        <v>0</v>
      </c>
      <c r="O21" s="18">
        <v>55</v>
      </c>
      <c r="P21" s="18">
        <v>0</v>
      </c>
      <c r="Q21" s="18">
        <v>25</v>
      </c>
      <c r="R21" s="18">
        <v>0</v>
      </c>
      <c r="S21" s="18">
        <v>80</v>
      </c>
      <c r="T21" s="18"/>
      <c r="U21" s="17"/>
      <c r="V21" s="17">
        <v>56.15</v>
      </c>
      <c r="W21" s="17">
        <v>0</v>
      </c>
      <c r="X21" s="17">
        <v>56.15</v>
      </c>
      <c r="Y21" s="17">
        <v>0</v>
      </c>
      <c r="Z21" s="17">
        <v>13.59</v>
      </c>
      <c r="AA21" s="17">
        <v>0</v>
      </c>
      <c r="AB21" s="17">
        <v>69.739999999999995</v>
      </c>
      <c r="AC21" s="16" t="s">
        <v>16</v>
      </c>
      <c r="AD21" s="15"/>
      <c r="AE21" s="15"/>
      <c r="AF21" s="14" t="s">
        <v>6</v>
      </c>
      <c r="AG21" s="12">
        <v>0</v>
      </c>
      <c r="AH21" s="12">
        <v>0</v>
      </c>
      <c r="AI21" s="12">
        <v>0</v>
      </c>
      <c r="AJ21" s="12">
        <v>0</v>
      </c>
      <c r="AK21" s="12">
        <v>0</v>
      </c>
      <c r="AL21" s="12">
        <v>0</v>
      </c>
      <c r="AM21" s="12">
        <v>0</v>
      </c>
      <c r="AN21" s="12">
        <v>0</v>
      </c>
      <c r="AO21" s="11">
        <v>0</v>
      </c>
      <c r="AP21" s="11">
        <v>0</v>
      </c>
      <c r="AQ21" s="11">
        <v>0</v>
      </c>
      <c r="AR21" s="11">
        <v>0</v>
      </c>
      <c r="AS21" s="11">
        <v>0</v>
      </c>
      <c r="AT21" s="11">
        <v>0</v>
      </c>
      <c r="AU21" s="11">
        <v>0</v>
      </c>
      <c r="AV21" s="11">
        <v>0</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497760</v>
      </c>
      <c r="BN21" s="11">
        <v>214036.8</v>
      </c>
      <c r="BO21" s="11">
        <v>283723.2</v>
      </c>
      <c r="BP21" s="11">
        <v>46175</v>
      </c>
      <c r="BQ21" s="11">
        <v>0</v>
      </c>
      <c r="BR21" s="11">
        <v>0</v>
      </c>
      <c r="BS21" s="11">
        <v>0</v>
      </c>
      <c r="BT21" s="11">
        <v>320000</v>
      </c>
      <c r="BU21" s="11">
        <v>128000</v>
      </c>
      <c r="BV21" s="11">
        <v>192000</v>
      </c>
      <c r="BW21" s="11">
        <v>500</v>
      </c>
      <c r="BX21" s="11">
        <v>0</v>
      </c>
      <c r="BY21" s="11">
        <v>0</v>
      </c>
    </row>
    <row r="22" spans="1:77" x14ac:dyDescent="0.25">
      <c r="A22" s="23">
        <v>2013</v>
      </c>
      <c r="B22" s="39" t="s">
        <v>105</v>
      </c>
      <c r="C22" s="23" t="s">
        <v>104</v>
      </c>
      <c r="D22" s="23" t="s">
        <v>103</v>
      </c>
      <c r="E22" s="23" t="s">
        <v>12</v>
      </c>
      <c r="F22" s="23" t="s">
        <v>29</v>
      </c>
      <c r="G22" s="38" t="s">
        <v>10</v>
      </c>
      <c r="H22" s="37">
        <v>38898</v>
      </c>
      <c r="I22" s="36">
        <v>41309</v>
      </c>
      <c r="J22" s="35" t="s">
        <v>59</v>
      </c>
      <c r="K22" s="34"/>
      <c r="L22" s="18"/>
      <c r="M22" s="18">
        <v>20</v>
      </c>
      <c r="N22" s="18">
        <v>0</v>
      </c>
      <c r="O22" s="18">
        <v>20</v>
      </c>
      <c r="P22" s="18">
        <v>0</v>
      </c>
      <c r="Q22" s="18">
        <v>6.7</v>
      </c>
      <c r="R22" s="18">
        <v>0</v>
      </c>
      <c r="S22" s="18">
        <v>26.7</v>
      </c>
      <c r="T22" s="18"/>
      <c r="U22" s="17"/>
      <c r="V22" s="17">
        <v>16.850000000000001</v>
      </c>
      <c r="W22" s="17">
        <v>0</v>
      </c>
      <c r="X22" s="17">
        <v>16.850000000000001</v>
      </c>
      <c r="Y22" s="17">
        <v>0</v>
      </c>
      <c r="Z22" s="17">
        <v>6.1</v>
      </c>
      <c r="AA22" s="17">
        <v>0</v>
      </c>
      <c r="AB22" s="17">
        <v>22.950000000000003</v>
      </c>
      <c r="AC22" s="16" t="s">
        <v>16</v>
      </c>
      <c r="AD22" s="15"/>
      <c r="AE22" s="15"/>
      <c r="AF22" s="14" t="s">
        <v>16</v>
      </c>
      <c r="AG22" s="12">
        <v>0</v>
      </c>
      <c r="AH22" s="12">
        <v>0</v>
      </c>
      <c r="AI22" s="12">
        <v>0</v>
      </c>
      <c r="AJ22" s="12">
        <v>0</v>
      </c>
      <c r="AK22" s="12">
        <v>0</v>
      </c>
      <c r="AL22" s="12">
        <v>0</v>
      </c>
      <c r="AM22" s="12">
        <v>0</v>
      </c>
      <c r="AN22" s="12">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23">
        <v>2013</v>
      </c>
      <c r="B23" s="39">
        <v>2223</v>
      </c>
      <c r="C23" s="23" t="s">
        <v>102</v>
      </c>
      <c r="D23" s="23" t="s">
        <v>101</v>
      </c>
      <c r="E23" s="23" t="s">
        <v>12</v>
      </c>
      <c r="F23" s="23" t="s">
        <v>29</v>
      </c>
      <c r="G23" s="38" t="s">
        <v>10</v>
      </c>
      <c r="H23" s="40">
        <v>38705</v>
      </c>
      <c r="I23" s="40">
        <v>41323</v>
      </c>
      <c r="J23" s="35" t="s">
        <v>59</v>
      </c>
      <c r="K23" s="34"/>
      <c r="L23" s="18"/>
      <c r="M23" s="18">
        <v>74.290000000000006</v>
      </c>
      <c r="N23" s="18">
        <v>0</v>
      </c>
      <c r="O23" s="18">
        <v>74.290000000000006</v>
      </c>
      <c r="P23" s="18">
        <v>0</v>
      </c>
      <c r="Q23" s="18">
        <v>24.71</v>
      </c>
      <c r="R23" s="18">
        <v>0</v>
      </c>
      <c r="S23" s="18">
        <v>99</v>
      </c>
      <c r="T23" s="18"/>
      <c r="U23" s="17"/>
      <c r="V23" s="17">
        <v>80.73</v>
      </c>
      <c r="W23" s="17">
        <v>0</v>
      </c>
      <c r="X23" s="17">
        <v>80.73</v>
      </c>
      <c r="Y23" s="17">
        <v>0</v>
      </c>
      <c r="Z23" s="17">
        <v>20.260000000000002</v>
      </c>
      <c r="AA23" s="17">
        <v>0</v>
      </c>
      <c r="AB23" s="17">
        <v>100.99000000000001</v>
      </c>
      <c r="AC23" s="16" t="s">
        <v>16</v>
      </c>
      <c r="AD23" s="15"/>
      <c r="AE23" s="15"/>
      <c r="AF23" s="14" t="s">
        <v>6</v>
      </c>
      <c r="AG23" s="12">
        <v>0</v>
      </c>
      <c r="AH23" s="12">
        <v>0</v>
      </c>
      <c r="AI23" s="12">
        <v>0</v>
      </c>
      <c r="AJ23" s="12">
        <v>0</v>
      </c>
      <c r="AK23" s="12">
        <v>0</v>
      </c>
      <c r="AL23" s="12">
        <v>0</v>
      </c>
      <c r="AM23" s="12">
        <v>0</v>
      </c>
      <c r="AN23" s="12">
        <v>0</v>
      </c>
      <c r="AO23" s="11">
        <v>0</v>
      </c>
      <c r="AP23" s="11">
        <v>0</v>
      </c>
      <c r="AQ23" s="11">
        <v>0</v>
      </c>
      <c r="AR23" s="11">
        <v>0</v>
      </c>
      <c r="AS23" s="11">
        <v>0</v>
      </c>
      <c r="AT23" s="11">
        <v>0</v>
      </c>
      <c r="AU23" s="11">
        <v>0</v>
      </c>
      <c r="AV23" s="11">
        <v>0</v>
      </c>
      <c r="AW23" s="11">
        <v>0</v>
      </c>
      <c r="AX23" s="11">
        <v>0</v>
      </c>
      <c r="AY23" s="11">
        <v>0</v>
      </c>
      <c r="AZ23" s="11">
        <v>0</v>
      </c>
      <c r="BA23" s="11">
        <v>0</v>
      </c>
      <c r="BB23" s="11">
        <v>0</v>
      </c>
      <c r="BC23" s="11">
        <v>0</v>
      </c>
      <c r="BD23" s="11">
        <v>0</v>
      </c>
      <c r="BE23" s="11">
        <v>0</v>
      </c>
      <c r="BF23" s="11">
        <v>0</v>
      </c>
      <c r="BG23" s="11">
        <v>43450</v>
      </c>
      <c r="BH23" s="11">
        <v>0</v>
      </c>
      <c r="BI23" s="11">
        <v>0</v>
      </c>
      <c r="BJ23" s="11">
        <v>0</v>
      </c>
      <c r="BK23" s="11">
        <v>0</v>
      </c>
      <c r="BL23" s="11">
        <v>0</v>
      </c>
      <c r="BM23" s="11">
        <v>0</v>
      </c>
      <c r="BN23" s="11">
        <v>0</v>
      </c>
      <c r="BO23" s="11">
        <v>0</v>
      </c>
      <c r="BP23" s="11">
        <v>0</v>
      </c>
      <c r="BQ23" s="11">
        <v>0</v>
      </c>
      <c r="BR23" s="11">
        <v>0</v>
      </c>
      <c r="BS23" s="11">
        <v>0</v>
      </c>
      <c r="BT23" s="11">
        <v>0</v>
      </c>
      <c r="BU23" s="11">
        <v>0</v>
      </c>
      <c r="BV23" s="11">
        <v>0</v>
      </c>
      <c r="BW23" s="11">
        <v>0</v>
      </c>
      <c r="BX23" s="11">
        <v>0</v>
      </c>
      <c r="BY23" s="11">
        <v>0</v>
      </c>
    </row>
    <row r="24" spans="1:77" x14ac:dyDescent="0.25">
      <c r="A24" s="23">
        <v>2013</v>
      </c>
      <c r="B24" s="39">
        <v>1979</v>
      </c>
      <c r="C24" s="23" t="s">
        <v>100</v>
      </c>
      <c r="D24" s="23" t="s">
        <v>99</v>
      </c>
      <c r="E24" s="23" t="s">
        <v>12</v>
      </c>
      <c r="F24" s="23" t="s">
        <v>98</v>
      </c>
      <c r="G24" s="38" t="s">
        <v>10</v>
      </c>
      <c r="H24" s="40">
        <v>37607</v>
      </c>
      <c r="I24" s="40">
        <v>40883</v>
      </c>
      <c r="J24" s="35" t="s">
        <v>59</v>
      </c>
      <c r="K24" s="34"/>
      <c r="L24" s="18"/>
      <c r="M24" s="18">
        <v>55</v>
      </c>
      <c r="N24" s="18">
        <v>0</v>
      </c>
      <c r="O24" s="18">
        <v>55</v>
      </c>
      <c r="P24" s="18">
        <v>0</v>
      </c>
      <c r="Q24" s="18">
        <v>17</v>
      </c>
      <c r="R24" s="18">
        <v>8</v>
      </c>
      <c r="S24" s="18">
        <v>80</v>
      </c>
      <c r="T24" s="18"/>
      <c r="U24" s="17"/>
      <c r="V24" s="17">
        <v>61.722999999999999</v>
      </c>
      <c r="W24" s="17">
        <v>0</v>
      </c>
      <c r="X24" s="17">
        <v>61.722999999999999</v>
      </c>
      <c r="Y24" s="17">
        <v>0</v>
      </c>
      <c r="Z24" s="17">
        <v>8.26</v>
      </c>
      <c r="AA24" s="17">
        <v>14.76</v>
      </c>
      <c r="AB24" s="17">
        <v>84.743000000000009</v>
      </c>
      <c r="AC24" s="16" t="s">
        <v>16</v>
      </c>
      <c r="AD24" s="15"/>
      <c r="AE24" s="15"/>
      <c r="AF24" s="14" t="s">
        <v>6</v>
      </c>
      <c r="AG24" s="13">
        <v>0</v>
      </c>
      <c r="AH24" s="13">
        <v>0</v>
      </c>
      <c r="AI24" s="12">
        <v>0</v>
      </c>
      <c r="AJ24" s="12">
        <v>0</v>
      </c>
      <c r="AK24" s="12">
        <v>0</v>
      </c>
      <c r="AL24" s="12">
        <v>0</v>
      </c>
      <c r="AM24" s="12">
        <v>0</v>
      </c>
      <c r="AN24" s="12">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170940</v>
      </c>
      <c r="BN24" s="11">
        <v>76923</v>
      </c>
      <c r="BO24" s="11">
        <v>94017</v>
      </c>
      <c r="BP24" s="11">
        <v>6350</v>
      </c>
      <c r="BQ24" s="11">
        <v>3175</v>
      </c>
      <c r="BR24" s="11">
        <v>3175</v>
      </c>
      <c r="BS24" s="11">
        <v>0</v>
      </c>
      <c r="BT24" s="11">
        <v>37256</v>
      </c>
      <c r="BU24" s="11">
        <v>19894.704000000002</v>
      </c>
      <c r="BV24" s="11">
        <v>17361.295999999998</v>
      </c>
      <c r="BW24" s="11">
        <v>0</v>
      </c>
      <c r="BX24" s="11">
        <v>0</v>
      </c>
      <c r="BY24" s="11">
        <v>0</v>
      </c>
    </row>
    <row r="25" spans="1:77" x14ac:dyDescent="0.25">
      <c r="A25" s="23">
        <v>2013</v>
      </c>
      <c r="B25" s="39" t="s">
        <v>97</v>
      </c>
      <c r="C25" s="23" t="s">
        <v>96</v>
      </c>
      <c r="D25" s="23" t="s">
        <v>95</v>
      </c>
      <c r="E25" s="23" t="s">
        <v>12</v>
      </c>
      <c r="F25" s="23" t="s">
        <v>29</v>
      </c>
      <c r="G25" s="38" t="s">
        <v>10</v>
      </c>
      <c r="H25" s="37">
        <v>38667</v>
      </c>
      <c r="I25" s="36">
        <v>40820</v>
      </c>
      <c r="J25" s="35" t="s">
        <v>59</v>
      </c>
      <c r="K25" s="34"/>
      <c r="L25" s="18"/>
      <c r="M25" s="18">
        <v>95</v>
      </c>
      <c r="N25" s="18">
        <v>0</v>
      </c>
      <c r="O25" s="18">
        <v>95</v>
      </c>
      <c r="P25" s="18">
        <v>11</v>
      </c>
      <c r="Q25" s="18">
        <v>32</v>
      </c>
      <c r="R25" s="18">
        <v>0</v>
      </c>
      <c r="S25" s="18">
        <v>138</v>
      </c>
      <c r="T25" s="18"/>
      <c r="U25" s="17"/>
      <c r="V25" s="17">
        <v>95.28</v>
      </c>
      <c r="W25" s="17">
        <v>0</v>
      </c>
      <c r="X25" s="17">
        <v>95.28</v>
      </c>
      <c r="Y25" s="17">
        <v>14.43</v>
      </c>
      <c r="Z25" s="17">
        <v>29.33</v>
      </c>
      <c r="AA25" s="17">
        <v>0</v>
      </c>
      <c r="AB25" s="17">
        <v>139.04000000000002</v>
      </c>
      <c r="AC25" s="16" t="s">
        <v>6</v>
      </c>
      <c r="AD25" s="15" t="s">
        <v>94</v>
      </c>
      <c r="AE25" s="15" t="s">
        <v>93</v>
      </c>
      <c r="AF25" s="14" t="s">
        <v>6</v>
      </c>
      <c r="AG25" s="13">
        <v>0</v>
      </c>
      <c r="AH25" s="13">
        <v>0</v>
      </c>
      <c r="AI25" s="12">
        <v>0</v>
      </c>
      <c r="AJ25" s="12">
        <v>0</v>
      </c>
      <c r="AK25" s="12">
        <v>0</v>
      </c>
      <c r="AL25" s="12">
        <v>0</v>
      </c>
      <c r="AM25" s="12">
        <v>0</v>
      </c>
      <c r="AN25" s="12">
        <v>0</v>
      </c>
      <c r="AO25" s="11">
        <v>0</v>
      </c>
      <c r="AP25" s="11">
        <v>0</v>
      </c>
      <c r="AQ25" s="11">
        <v>1045784</v>
      </c>
      <c r="AR25" s="11">
        <v>0</v>
      </c>
      <c r="AS25" s="11">
        <v>729.73</v>
      </c>
      <c r="AT25" s="11">
        <v>0</v>
      </c>
      <c r="AU25" s="11">
        <v>729.73</v>
      </c>
      <c r="AV25" s="11">
        <v>729.73</v>
      </c>
      <c r="AW25" s="11">
        <v>0</v>
      </c>
      <c r="AX25" s="11">
        <v>0</v>
      </c>
      <c r="AY25" s="11">
        <v>0</v>
      </c>
      <c r="AZ25" s="11">
        <v>0</v>
      </c>
      <c r="BA25" s="11">
        <v>0</v>
      </c>
      <c r="BB25" s="11">
        <v>0</v>
      </c>
      <c r="BC25" s="11">
        <v>0</v>
      </c>
      <c r="BD25" s="11">
        <v>0</v>
      </c>
      <c r="BE25" s="11">
        <v>0</v>
      </c>
      <c r="BF25" s="11">
        <v>0</v>
      </c>
      <c r="BG25" s="11">
        <v>0</v>
      </c>
      <c r="BH25" s="11">
        <v>0</v>
      </c>
      <c r="BI25" s="11">
        <v>0</v>
      </c>
      <c r="BJ25" s="11">
        <v>0</v>
      </c>
      <c r="BK25" s="11">
        <v>0</v>
      </c>
      <c r="BL25" s="11">
        <v>0</v>
      </c>
      <c r="BM25" s="11">
        <v>0</v>
      </c>
      <c r="BN25" s="11">
        <v>0</v>
      </c>
      <c r="BO25" s="11">
        <v>0</v>
      </c>
      <c r="BP25" s="11">
        <v>0</v>
      </c>
      <c r="BQ25" s="11">
        <v>0</v>
      </c>
      <c r="BR25" s="11">
        <v>0</v>
      </c>
      <c r="BS25" s="11">
        <v>0</v>
      </c>
      <c r="BT25" s="11">
        <v>0</v>
      </c>
      <c r="BU25" s="11">
        <v>0</v>
      </c>
      <c r="BV25" s="11">
        <v>0</v>
      </c>
      <c r="BW25" s="11">
        <v>0</v>
      </c>
      <c r="BX25" s="11">
        <v>0</v>
      </c>
      <c r="BY25" s="11">
        <v>0</v>
      </c>
    </row>
    <row r="26" spans="1:77" x14ac:dyDescent="0.25">
      <c r="A26" s="23">
        <v>2013</v>
      </c>
      <c r="B26" s="39">
        <v>1990</v>
      </c>
      <c r="C26" s="23" t="s">
        <v>92</v>
      </c>
      <c r="D26" s="23" t="s">
        <v>91</v>
      </c>
      <c r="E26" s="23" t="s">
        <v>12</v>
      </c>
      <c r="F26" s="23" t="s">
        <v>29</v>
      </c>
      <c r="G26" s="38" t="s">
        <v>10</v>
      </c>
      <c r="H26" s="37">
        <v>37610</v>
      </c>
      <c r="I26" s="36">
        <v>41032</v>
      </c>
      <c r="J26" s="35" t="s">
        <v>59</v>
      </c>
      <c r="K26" s="34"/>
      <c r="L26" s="18"/>
      <c r="M26" s="18">
        <v>30</v>
      </c>
      <c r="N26" s="18">
        <v>0</v>
      </c>
      <c r="O26" s="18">
        <v>30</v>
      </c>
      <c r="P26" s="18">
        <v>0</v>
      </c>
      <c r="Q26" s="18">
        <v>15.4</v>
      </c>
      <c r="R26" s="18">
        <v>0</v>
      </c>
      <c r="S26" s="18">
        <v>45.4</v>
      </c>
      <c r="T26" s="18"/>
      <c r="U26" s="17"/>
      <c r="V26" s="17">
        <v>28.7</v>
      </c>
      <c r="W26" s="17">
        <v>0</v>
      </c>
      <c r="X26" s="17">
        <v>28.7</v>
      </c>
      <c r="Y26" s="17">
        <v>0</v>
      </c>
      <c r="Z26" s="17">
        <v>27.2</v>
      </c>
      <c r="AA26" s="17">
        <v>6.4</v>
      </c>
      <c r="AB26" s="17">
        <v>62.3</v>
      </c>
      <c r="AC26" s="16" t="s">
        <v>16</v>
      </c>
      <c r="AD26" s="15"/>
      <c r="AE26" s="15"/>
      <c r="AF26" s="14" t="s">
        <v>16</v>
      </c>
      <c r="AG26" s="13">
        <v>0</v>
      </c>
      <c r="AH26" s="13">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23">
        <v>2013</v>
      </c>
      <c r="B27" s="23" t="s">
        <v>90</v>
      </c>
      <c r="C27" s="23" t="s">
        <v>89</v>
      </c>
      <c r="D27" s="23" t="s">
        <v>88</v>
      </c>
      <c r="E27" s="23" t="s">
        <v>12</v>
      </c>
      <c r="F27" s="23" t="s">
        <v>84</v>
      </c>
      <c r="G27" s="22" t="s">
        <v>10</v>
      </c>
      <c r="H27" s="33">
        <v>39357</v>
      </c>
      <c r="I27" s="32">
        <v>39583</v>
      </c>
      <c r="J27" s="31" t="s">
        <v>59</v>
      </c>
      <c r="K27" s="30"/>
      <c r="L27" s="18"/>
      <c r="M27" s="18">
        <v>15</v>
      </c>
      <c r="N27" s="18">
        <v>0</v>
      </c>
      <c r="O27" s="18">
        <v>15</v>
      </c>
      <c r="P27" s="18">
        <v>0</v>
      </c>
      <c r="Q27" s="18">
        <v>0</v>
      </c>
      <c r="R27" s="18">
        <v>0</v>
      </c>
      <c r="S27" s="18">
        <v>15</v>
      </c>
      <c r="T27" s="18"/>
      <c r="U27" s="17"/>
      <c r="V27" s="17">
        <v>15.811999999999999</v>
      </c>
      <c r="W27" s="17">
        <v>0</v>
      </c>
      <c r="X27" s="17">
        <v>15.811999999999999</v>
      </c>
      <c r="Y27" s="17">
        <v>0</v>
      </c>
      <c r="Z27" s="17">
        <v>0</v>
      </c>
      <c r="AA27" s="17">
        <v>0</v>
      </c>
      <c r="AB27" s="17">
        <v>15.811999999999999</v>
      </c>
      <c r="AC27" s="16" t="s">
        <v>16</v>
      </c>
      <c r="AD27" s="15"/>
      <c r="AE27" s="15"/>
      <c r="AF27" s="14" t="s">
        <v>16</v>
      </c>
      <c r="AG27" s="12">
        <v>0</v>
      </c>
      <c r="AH27" s="12">
        <v>0</v>
      </c>
      <c r="AI27" s="12">
        <v>0</v>
      </c>
      <c r="AJ27" s="12">
        <v>0</v>
      </c>
      <c r="AK27" s="12">
        <v>0</v>
      </c>
      <c r="AL27" s="12">
        <v>0</v>
      </c>
      <c r="AM27" s="12">
        <v>0</v>
      </c>
      <c r="AN27" s="12">
        <v>0</v>
      </c>
      <c r="AO27" s="11">
        <v>0</v>
      </c>
      <c r="AP27" s="11">
        <v>0</v>
      </c>
      <c r="AQ27" s="11">
        <v>0</v>
      </c>
      <c r="AR27" s="11">
        <v>0</v>
      </c>
      <c r="AS27" s="11">
        <v>0</v>
      </c>
      <c r="AT27" s="11">
        <v>0</v>
      </c>
      <c r="AU27" s="11">
        <v>0</v>
      </c>
      <c r="AV27" s="11">
        <v>0</v>
      </c>
      <c r="AW27" s="11">
        <v>0</v>
      </c>
      <c r="AX27" s="11">
        <v>0</v>
      </c>
      <c r="AY27" s="11">
        <v>0</v>
      </c>
      <c r="AZ27" s="11">
        <v>0</v>
      </c>
      <c r="BA27" s="11">
        <v>0</v>
      </c>
      <c r="BB27" s="11">
        <v>0</v>
      </c>
      <c r="BC27" s="11">
        <v>0</v>
      </c>
      <c r="BD27" s="11">
        <v>0</v>
      </c>
      <c r="BE27" s="11">
        <v>0</v>
      </c>
      <c r="BF27" s="11">
        <v>0</v>
      </c>
      <c r="BG27" s="11">
        <v>0</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x14ac:dyDescent="0.25">
      <c r="A28" s="23">
        <v>2014</v>
      </c>
      <c r="B28" s="23">
        <v>2283</v>
      </c>
      <c r="C28" s="23" t="s">
        <v>87</v>
      </c>
      <c r="D28" s="23">
        <v>36304</v>
      </c>
      <c r="E28" s="23" t="s">
        <v>12</v>
      </c>
      <c r="F28" s="23" t="s">
        <v>29</v>
      </c>
      <c r="G28" s="22" t="s">
        <v>10</v>
      </c>
      <c r="H28" s="29">
        <v>39062</v>
      </c>
      <c r="I28" s="28">
        <v>41864</v>
      </c>
      <c r="J28" s="20" t="s">
        <v>59</v>
      </c>
      <c r="K28" s="19"/>
      <c r="L28" s="27"/>
      <c r="M28" s="27">
        <v>30</v>
      </c>
      <c r="N28" s="18">
        <v>0</v>
      </c>
      <c r="O28" s="18">
        <v>30</v>
      </c>
      <c r="P28" s="26">
        <v>0</v>
      </c>
      <c r="Q28" s="26">
        <v>10</v>
      </c>
      <c r="R28" s="25">
        <v>0</v>
      </c>
      <c r="S28" s="24">
        <v>40</v>
      </c>
      <c r="T28" s="18"/>
      <c r="U28" s="17"/>
      <c r="V28" s="17">
        <v>30.9</v>
      </c>
      <c r="W28" s="17">
        <v>0</v>
      </c>
      <c r="X28" s="17">
        <v>30.9</v>
      </c>
      <c r="Y28" s="17">
        <v>0</v>
      </c>
      <c r="Z28" s="17">
        <v>10.199999999999999</v>
      </c>
      <c r="AA28" s="17">
        <v>0</v>
      </c>
      <c r="AB28" s="17">
        <v>41.099999999999994</v>
      </c>
      <c r="AC28" s="16" t="s">
        <v>16</v>
      </c>
      <c r="AD28" s="15"/>
      <c r="AE28" s="15"/>
      <c r="AF28" s="14" t="s">
        <v>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629</v>
      </c>
      <c r="BU28" s="11">
        <v>220.14999999999998</v>
      </c>
      <c r="BV28" s="11">
        <v>408.85</v>
      </c>
      <c r="BW28" s="11">
        <v>629</v>
      </c>
      <c r="BX28" s="11">
        <v>0</v>
      </c>
      <c r="BY28" s="11">
        <v>0</v>
      </c>
    </row>
    <row r="29" spans="1:77" x14ac:dyDescent="0.25">
      <c r="A29" s="23">
        <v>2014</v>
      </c>
      <c r="B29" s="23" t="s">
        <v>86</v>
      </c>
      <c r="C29" s="23" t="s">
        <v>85</v>
      </c>
      <c r="D29" s="23">
        <v>37577</v>
      </c>
      <c r="E29" s="23" t="s">
        <v>12</v>
      </c>
      <c r="F29" s="23" t="s">
        <v>84</v>
      </c>
      <c r="G29" s="22" t="s">
        <v>10</v>
      </c>
      <c r="H29" s="29">
        <v>39422</v>
      </c>
      <c r="I29" s="28">
        <v>40178</v>
      </c>
      <c r="J29" s="20" t="s">
        <v>59</v>
      </c>
      <c r="K29" s="19"/>
      <c r="L29" s="27"/>
      <c r="M29" s="27">
        <v>135</v>
      </c>
      <c r="N29" s="18">
        <v>0</v>
      </c>
      <c r="O29" s="18">
        <v>135</v>
      </c>
      <c r="P29" s="26">
        <v>0</v>
      </c>
      <c r="Q29" s="26">
        <v>0</v>
      </c>
      <c r="R29" s="25">
        <v>0</v>
      </c>
      <c r="S29" s="24">
        <v>135</v>
      </c>
      <c r="T29" s="18"/>
      <c r="U29" s="17"/>
      <c r="V29" s="17">
        <v>137.39999999999998</v>
      </c>
      <c r="W29" s="17">
        <v>0</v>
      </c>
      <c r="X29" s="17">
        <v>137.39999999999998</v>
      </c>
      <c r="Y29" s="17">
        <v>0</v>
      </c>
      <c r="Z29" s="17">
        <v>0</v>
      </c>
      <c r="AA29" s="17">
        <v>0</v>
      </c>
      <c r="AB29" s="17">
        <v>137.39999999999998</v>
      </c>
      <c r="AC29" s="16" t="s">
        <v>16</v>
      </c>
      <c r="AD29" s="15"/>
      <c r="AE29" s="15"/>
      <c r="AF29" s="14" t="s">
        <v>16</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2014</v>
      </c>
      <c r="B30" s="23" t="s">
        <v>83</v>
      </c>
      <c r="C30" s="23" t="s">
        <v>82</v>
      </c>
      <c r="D30" s="23">
        <v>32914</v>
      </c>
      <c r="E30" s="23" t="s">
        <v>12</v>
      </c>
      <c r="F30" s="23" t="s">
        <v>79</v>
      </c>
      <c r="G30" s="22" t="s">
        <v>78</v>
      </c>
      <c r="H30" s="29">
        <v>37007</v>
      </c>
      <c r="I30" s="28">
        <v>39205</v>
      </c>
      <c r="J30" s="20" t="s">
        <v>64</v>
      </c>
      <c r="K30" s="19"/>
      <c r="L30" s="27"/>
      <c r="M30" s="27">
        <v>0</v>
      </c>
      <c r="N30" s="18">
        <v>7.25</v>
      </c>
      <c r="O30" s="18">
        <v>7.25</v>
      </c>
      <c r="P30" s="26">
        <v>0</v>
      </c>
      <c r="Q30" s="26">
        <v>0</v>
      </c>
      <c r="R30" s="25">
        <v>0</v>
      </c>
      <c r="S30" s="24">
        <v>7.25</v>
      </c>
      <c r="T30" s="18"/>
      <c r="U30" s="17"/>
      <c r="V30" s="17">
        <v>0</v>
      </c>
      <c r="W30" s="17">
        <v>7.3</v>
      </c>
      <c r="X30" s="17">
        <v>7.3</v>
      </c>
      <c r="Y30" s="17">
        <v>0</v>
      </c>
      <c r="Z30" s="17">
        <v>0</v>
      </c>
      <c r="AA30" s="17">
        <v>0</v>
      </c>
      <c r="AB30" s="17">
        <v>7.3</v>
      </c>
      <c r="AC30" s="16" t="s">
        <v>16</v>
      </c>
      <c r="AD30" s="15"/>
      <c r="AE30" s="15"/>
      <c r="AF30" s="14" t="s">
        <v>16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0</v>
      </c>
      <c r="BB30" s="11">
        <v>0</v>
      </c>
      <c r="BC30" s="11">
        <v>0</v>
      </c>
      <c r="BD30" s="11">
        <v>0</v>
      </c>
      <c r="BE30" s="11">
        <v>0</v>
      </c>
      <c r="BF30" s="11">
        <v>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t="s">
        <v>81</v>
      </c>
      <c r="C31" s="23" t="s">
        <v>80</v>
      </c>
      <c r="D31" s="23">
        <v>42934</v>
      </c>
      <c r="E31" s="23" t="s">
        <v>12</v>
      </c>
      <c r="F31" s="23" t="s">
        <v>79</v>
      </c>
      <c r="G31" s="22" t="s">
        <v>78</v>
      </c>
      <c r="H31" s="29">
        <v>39792</v>
      </c>
      <c r="I31" s="28">
        <v>40120</v>
      </c>
      <c r="J31" s="20" t="s">
        <v>64</v>
      </c>
      <c r="K31" s="19"/>
      <c r="L31" s="27"/>
      <c r="M31" s="27">
        <v>0</v>
      </c>
      <c r="N31" s="18">
        <v>25</v>
      </c>
      <c r="O31" s="18">
        <v>25</v>
      </c>
      <c r="P31" s="26">
        <v>0</v>
      </c>
      <c r="Q31" s="26">
        <v>0</v>
      </c>
      <c r="R31" s="25">
        <v>0</v>
      </c>
      <c r="S31" s="24">
        <v>25</v>
      </c>
      <c r="T31" s="18"/>
      <c r="U31" s="17"/>
      <c r="V31" s="17">
        <v>0</v>
      </c>
      <c r="W31" s="17">
        <v>25</v>
      </c>
      <c r="X31" s="17">
        <v>25</v>
      </c>
      <c r="Y31" s="17">
        <v>0</v>
      </c>
      <c r="Z31" s="17">
        <v>0</v>
      </c>
      <c r="AA31" s="17">
        <v>0</v>
      </c>
      <c r="AB31" s="17">
        <v>25</v>
      </c>
      <c r="AC31" s="16" t="s">
        <v>16</v>
      </c>
      <c r="AD31" s="15"/>
      <c r="AE31" s="15"/>
      <c r="AF31" s="14" t="s">
        <v>6</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782</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2015</v>
      </c>
      <c r="B32" s="23">
        <v>2272</v>
      </c>
      <c r="C32" s="23" t="s">
        <v>77</v>
      </c>
      <c r="D32" s="23" t="s">
        <v>76</v>
      </c>
      <c r="E32" s="23" t="s">
        <v>12</v>
      </c>
      <c r="F32" s="23" t="s">
        <v>29</v>
      </c>
      <c r="G32" s="22" t="s">
        <v>10</v>
      </c>
      <c r="H32" s="29">
        <v>39038</v>
      </c>
      <c r="I32" s="28">
        <v>42095</v>
      </c>
      <c r="J32" s="20" t="s">
        <v>59</v>
      </c>
      <c r="K32" s="19"/>
      <c r="L32" s="27"/>
      <c r="M32" s="27">
        <v>53.2</v>
      </c>
      <c r="N32" s="18">
        <v>0</v>
      </c>
      <c r="O32" s="18">
        <v>53.2</v>
      </c>
      <c r="P32" s="26">
        <v>0</v>
      </c>
      <c r="Q32" s="26">
        <v>13.5</v>
      </c>
      <c r="R32" s="25">
        <v>0</v>
      </c>
      <c r="S32" s="24">
        <v>66.7</v>
      </c>
      <c r="T32" s="18"/>
      <c r="U32" s="17"/>
      <c r="V32" s="17">
        <v>51.89</v>
      </c>
      <c r="W32" s="17">
        <v>0</v>
      </c>
      <c r="X32" s="17">
        <v>51.89</v>
      </c>
      <c r="Y32" s="17">
        <v>0</v>
      </c>
      <c r="Z32" s="17">
        <v>17.02</v>
      </c>
      <c r="AA32" s="17">
        <v>0</v>
      </c>
      <c r="AB32" s="17">
        <v>68.91</v>
      </c>
      <c r="AC32" s="16" t="s">
        <v>16</v>
      </c>
      <c r="AD32" s="15"/>
      <c r="AE32" s="15"/>
      <c r="AF32" s="14" t="s">
        <v>6</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15960</v>
      </c>
      <c r="BB32" s="11">
        <v>0</v>
      </c>
      <c r="BC32" s="11">
        <v>15960</v>
      </c>
      <c r="BD32" s="11">
        <v>36050</v>
      </c>
      <c r="BE32" s="11">
        <v>17000</v>
      </c>
      <c r="BF32" s="11">
        <v>122.60000000000001</v>
      </c>
      <c r="BG32" s="11">
        <v>0</v>
      </c>
      <c r="BH32" s="11">
        <v>64000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2015</v>
      </c>
      <c r="B33" s="23">
        <v>2298</v>
      </c>
      <c r="C33" s="23" t="s">
        <v>75</v>
      </c>
      <c r="D33" s="23" t="s">
        <v>74</v>
      </c>
      <c r="E33" s="23" t="s">
        <v>12</v>
      </c>
      <c r="F33" s="23" t="s">
        <v>29</v>
      </c>
      <c r="G33" s="22" t="s">
        <v>10</v>
      </c>
      <c r="H33" s="29">
        <v>39069</v>
      </c>
      <c r="I33" s="28">
        <v>41809</v>
      </c>
      <c r="J33" s="20" t="s">
        <v>59</v>
      </c>
      <c r="K33" s="19"/>
      <c r="L33" s="27"/>
      <c r="M33" s="27">
        <v>34</v>
      </c>
      <c r="N33" s="18">
        <v>0</v>
      </c>
      <c r="O33" s="18">
        <v>34</v>
      </c>
      <c r="P33" s="26">
        <v>0</v>
      </c>
      <c r="Q33" s="26">
        <v>9.18</v>
      </c>
      <c r="R33" s="25">
        <v>0</v>
      </c>
      <c r="S33" s="24">
        <v>43.18</v>
      </c>
      <c r="T33" s="18"/>
      <c r="U33" s="17"/>
      <c r="V33" s="17">
        <v>33.450000000000003</v>
      </c>
      <c r="W33" s="17">
        <v>0</v>
      </c>
      <c r="X33" s="17">
        <v>33.450000000000003</v>
      </c>
      <c r="Y33" s="17">
        <v>0</v>
      </c>
      <c r="Z33" s="17">
        <v>8.9600000000000009</v>
      </c>
      <c r="AA33" s="17">
        <v>0</v>
      </c>
      <c r="AB33" s="17">
        <v>42.410000000000004</v>
      </c>
      <c r="AC33" s="16" t="s">
        <v>16</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0</v>
      </c>
      <c r="BN33" s="11">
        <v>0</v>
      </c>
      <c r="BO33" s="11">
        <v>0</v>
      </c>
      <c r="BP33" s="11">
        <v>5044</v>
      </c>
      <c r="BQ33" s="11">
        <v>3203</v>
      </c>
      <c r="BR33" s="11">
        <v>1841</v>
      </c>
      <c r="BS33" s="11">
        <v>0</v>
      </c>
      <c r="BT33" s="11">
        <v>42650</v>
      </c>
      <c r="BU33" s="11">
        <v>21751</v>
      </c>
      <c r="BV33" s="11">
        <v>20898</v>
      </c>
      <c r="BW33" s="11">
        <v>0</v>
      </c>
      <c r="BX33" s="11">
        <v>0</v>
      </c>
      <c r="BY33" s="11">
        <v>0</v>
      </c>
    </row>
    <row r="34" spans="1:77" x14ac:dyDescent="0.25">
      <c r="A34" s="23">
        <v>2015</v>
      </c>
      <c r="B34" s="23" t="s">
        <v>73</v>
      </c>
      <c r="C34" s="23" t="s">
        <v>72</v>
      </c>
      <c r="D34" s="23" t="s">
        <v>71</v>
      </c>
      <c r="E34" s="23" t="s">
        <v>12</v>
      </c>
      <c r="F34" s="23" t="s">
        <v>29</v>
      </c>
      <c r="G34" s="22" t="s">
        <v>10</v>
      </c>
      <c r="H34" s="29">
        <v>38589</v>
      </c>
      <c r="I34" s="28">
        <v>41820</v>
      </c>
      <c r="J34" s="20" t="s">
        <v>59</v>
      </c>
      <c r="K34" s="19"/>
      <c r="L34" s="27"/>
      <c r="M34" s="27">
        <v>38.04</v>
      </c>
      <c r="N34" s="18">
        <v>0</v>
      </c>
      <c r="O34" s="18">
        <v>38.04</v>
      </c>
      <c r="P34" s="26">
        <v>0</v>
      </c>
      <c r="Q34" s="26">
        <v>9.48</v>
      </c>
      <c r="R34" s="25">
        <v>0</v>
      </c>
      <c r="S34" s="24">
        <v>47.519999999999996</v>
      </c>
      <c r="T34" s="18"/>
      <c r="U34" s="17"/>
      <c r="V34" s="17">
        <v>39.07</v>
      </c>
      <c r="W34" s="17">
        <v>0</v>
      </c>
      <c r="X34" s="17">
        <v>39.07</v>
      </c>
      <c r="Y34" s="17">
        <v>0</v>
      </c>
      <c r="Z34" s="17">
        <v>10.98</v>
      </c>
      <c r="AA34" s="17">
        <v>0</v>
      </c>
      <c r="AB34" s="17">
        <v>50.05</v>
      </c>
      <c r="AC34" s="16" t="s">
        <v>16</v>
      </c>
      <c r="AD34" s="15"/>
      <c r="AE34" s="15"/>
      <c r="AF34" s="14" t="s">
        <v>16</v>
      </c>
      <c r="AG34" s="13">
        <v>0</v>
      </c>
      <c r="AH34" s="13">
        <v>0</v>
      </c>
      <c r="AI34" s="12">
        <v>0</v>
      </c>
      <c r="AJ34" s="12">
        <v>0</v>
      </c>
      <c r="AK34" s="12">
        <v>0</v>
      </c>
      <c r="AL34" s="12">
        <v>0</v>
      </c>
      <c r="AM34" s="12">
        <v>0</v>
      </c>
      <c r="AN34" s="11">
        <v>0</v>
      </c>
      <c r="AO34" s="11">
        <v>0</v>
      </c>
      <c r="AP34" s="11">
        <v>0</v>
      </c>
      <c r="AQ34" s="11">
        <v>0</v>
      </c>
      <c r="AR34" s="11">
        <v>0</v>
      </c>
      <c r="AS34" s="11">
        <v>0</v>
      </c>
      <c r="AT34" s="11">
        <v>0</v>
      </c>
      <c r="AU34" s="11">
        <v>0</v>
      </c>
      <c r="AV34" s="11">
        <v>0</v>
      </c>
      <c r="AW34" s="11">
        <v>0</v>
      </c>
      <c r="AX34" s="11">
        <v>0</v>
      </c>
      <c r="AY34" s="11">
        <v>0</v>
      </c>
      <c r="AZ34" s="11">
        <v>0</v>
      </c>
      <c r="BA34" s="11">
        <v>0</v>
      </c>
      <c r="BB34" s="11">
        <v>0</v>
      </c>
      <c r="BC34" s="11">
        <v>0</v>
      </c>
      <c r="BD34" s="11">
        <v>0</v>
      </c>
      <c r="BE34" s="11">
        <v>0</v>
      </c>
      <c r="BF34" s="11">
        <v>0</v>
      </c>
      <c r="BG34" s="11">
        <v>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2016</v>
      </c>
      <c r="B35" s="23">
        <v>2384</v>
      </c>
      <c r="C35" s="23" t="s">
        <v>70</v>
      </c>
      <c r="D35" s="23" t="s">
        <v>69</v>
      </c>
      <c r="E35" s="23" t="s">
        <v>12</v>
      </c>
      <c r="F35" s="23" t="s">
        <v>68</v>
      </c>
      <c r="G35" s="22" t="s">
        <v>10</v>
      </c>
      <c r="H35" s="29">
        <v>39426</v>
      </c>
      <c r="I35" s="28">
        <v>42064</v>
      </c>
      <c r="J35" s="20" t="s">
        <v>59</v>
      </c>
      <c r="K35" s="19"/>
      <c r="L35" s="27"/>
      <c r="M35" s="27">
        <v>50</v>
      </c>
      <c r="N35" s="18">
        <v>0</v>
      </c>
      <c r="O35" s="18">
        <v>50</v>
      </c>
      <c r="P35" s="26">
        <v>0</v>
      </c>
      <c r="Q35" s="26">
        <v>14</v>
      </c>
      <c r="R35" s="25">
        <v>0</v>
      </c>
      <c r="S35" s="24">
        <v>64</v>
      </c>
      <c r="T35" s="18"/>
      <c r="U35" s="17"/>
      <c r="V35" s="17">
        <v>49.152999999999999</v>
      </c>
      <c r="W35" s="17">
        <v>0</v>
      </c>
      <c r="X35" s="17">
        <v>49.152999999999999</v>
      </c>
      <c r="Y35" s="17">
        <v>0</v>
      </c>
      <c r="Z35" s="17">
        <v>12.6</v>
      </c>
      <c r="AA35" s="17">
        <v>0</v>
      </c>
      <c r="AB35" s="17">
        <v>61.753</v>
      </c>
      <c r="AC35" s="16" t="s">
        <v>16</v>
      </c>
      <c r="AD35" s="15"/>
      <c r="AE35" s="15"/>
      <c r="AF35" s="14" t="s">
        <v>6</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0</v>
      </c>
      <c r="BH35" s="11">
        <v>0</v>
      </c>
      <c r="BI35" s="11">
        <v>0</v>
      </c>
      <c r="BJ35" s="11">
        <v>0</v>
      </c>
      <c r="BK35" s="11">
        <v>0</v>
      </c>
      <c r="BL35" s="11">
        <v>0</v>
      </c>
      <c r="BM35" s="11">
        <v>37965</v>
      </c>
      <c r="BN35" s="11">
        <v>18061</v>
      </c>
      <c r="BO35" s="11">
        <v>19904</v>
      </c>
      <c r="BP35" s="11">
        <v>0</v>
      </c>
      <c r="BQ35" s="11">
        <v>0</v>
      </c>
      <c r="BR35" s="11">
        <v>0</v>
      </c>
      <c r="BS35" s="11">
        <v>0</v>
      </c>
      <c r="BT35" s="11">
        <v>226521</v>
      </c>
      <c r="BU35" s="11">
        <v>122851</v>
      </c>
      <c r="BV35" s="11">
        <v>103670</v>
      </c>
      <c r="BW35" s="11">
        <v>0</v>
      </c>
      <c r="BX35" s="11">
        <v>0</v>
      </c>
      <c r="BY35" s="11">
        <v>0</v>
      </c>
    </row>
    <row r="36" spans="1:77" x14ac:dyDescent="0.25">
      <c r="A36" s="23">
        <v>2016</v>
      </c>
      <c r="B36" s="23">
        <v>2225</v>
      </c>
      <c r="C36" s="23" t="s">
        <v>67</v>
      </c>
      <c r="D36" s="23" t="s">
        <v>66</v>
      </c>
      <c r="E36" s="23" t="s">
        <v>12</v>
      </c>
      <c r="F36" s="23" t="s">
        <v>65</v>
      </c>
      <c r="G36" s="22" t="s">
        <v>10</v>
      </c>
      <c r="H36" s="29">
        <v>38707</v>
      </c>
      <c r="I36" s="28">
        <v>42300</v>
      </c>
      <c r="J36" s="20" t="s">
        <v>64</v>
      </c>
      <c r="K36" s="19"/>
      <c r="L36" s="27"/>
      <c r="M36" s="27">
        <v>0</v>
      </c>
      <c r="N36" s="18">
        <v>360</v>
      </c>
      <c r="O36" s="18">
        <v>360</v>
      </c>
      <c r="P36" s="26">
        <v>0</v>
      </c>
      <c r="Q36" s="26">
        <v>92.7</v>
      </c>
      <c r="R36" s="25">
        <v>0</v>
      </c>
      <c r="S36" s="24">
        <v>452.7</v>
      </c>
      <c r="T36" s="18"/>
      <c r="U36" s="17"/>
      <c r="V36" s="17">
        <v>0</v>
      </c>
      <c r="W36" s="17">
        <v>351.72300000000001</v>
      </c>
      <c r="X36" s="17">
        <v>351.72300000000001</v>
      </c>
      <c r="Y36" s="17">
        <v>0</v>
      </c>
      <c r="Z36" s="17">
        <v>95.3</v>
      </c>
      <c r="AA36" s="17">
        <v>0</v>
      </c>
      <c r="AB36" s="17">
        <v>447.02300000000002</v>
      </c>
      <c r="AC36" s="16" t="s">
        <v>16</v>
      </c>
      <c r="AD36" s="15"/>
      <c r="AE36" s="15"/>
      <c r="AF36" s="14" t="s">
        <v>6</v>
      </c>
      <c r="AG36" s="13">
        <v>0</v>
      </c>
      <c r="AH36" s="13">
        <v>0</v>
      </c>
      <c r="AI36" s="12">
        <v>0</v>
      </c>
      <c r="AJ36" s="12">
        <v>0</v>
      </c>
      <c r="AK36" s="12">
        <v>0</v>
      </c>
      <c r="AL36" s="12">
        <v>0</v>
      </c>
      <c r="AM36" s="12">
        <v>0</v>
      </c>
      <c r="AN36" s="11">
        <v>0</v>
      </c>
      <c r="AO36" s="11">
        <v>722</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0</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2016</v>
      </c>
      <c r="B37" s="23" t="s">
        <v>63</v>
      </c>
      <c r="C37" s="23" t="s">
        <v>62</v>
      </c>
      <c r="D37" s="23" t="s">
        <v>61</v>
      </c>
      <c r="E37" s="23" t="s">
        <v>12</v>
      </c>
      <c r="F37" s="23" t="s">
        <v>60</v>
      </c>
      <c r="G37" s="22" t="s">
        <v>10</v>
      </c>
      <c r="H37" s="29">
        <v>41095</v>
      </c>
      <c r="I37" s="28">
        <v>42277</v>
      </c>
      <c r="J37" s="20" t="s">
        <v>59</v>
      </c>
      <c r="K37" s="19"/>
      <c r="L37" s="27"/>
      <c r="M37" s="27">
        <v>90</v>
      </c>
      <c r="N37" s="18">
        <v>0</v>
      </c>
      <c r="O37" s="18">
        <v>90</v>
      </c>
      <c r="P37" s="26">
        <v>0</v>
      </c>
      <c r="Q37" s="26">
        <v>0</v>
      </c>
      <c r="R37" s="25">
        <v>0</v>
      </c>
      <c r="S37" s="24">
        <v>90</v>
      </c>
      <c r="T37" s="18"/>
      <c r="U37" s="17"/>
      <c r="V37" s="17">
        <v>87.205000000000013</v>
      </c>
      <c r="W37" s="17">
        <v>0</v>
      </c>
      <c r="X37" s="17">
        <v>87.205000000000013</v>
      </c>
      <c r="Y37" s="17">
        <v>0</v>
      </c>
      <c r="Z37" s="17">
        <v>0</v>
      </c>
      <c r="AA37" s="17">
        <v>0</v>
      </c>
      <c r="AB37" s="17">
        <v>87.205000000000013</v>
      </c>
      <c r="AC37" s="16" t="s">
        <v>16</v>
      </c>
      <c r="AD37" s="15"/>
      <c r="AE37" s="15"/>
      <c r="AF37" s="14" t="s">
        <v>16</v>
      </c>
      <c r="AG37" s="13">
        <v>0</v>
      </c>
      <c r="AH37" s="13">
        <v>0</v>
      </c>
      <c r="AI37" s="12">
        <v>0</v>
      </c>
      <c r="AJ37" s="12">
        <v>0</v>
      </c>
      <c r="AK37" s="12">
        <v>0</v>
      </c>
      <c r="AL37" s="12">
        <v>0</v>
      </c>
      <c r="AM37" s="12">
        <v>0</v>
      </c>
      <c r="AN37" s="11">
        <v>0</v>
      </c>
      <c r="AO37" s="11">
        <v>0</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2017</v>
      </c>
      <c r="B38" s="23">
        <v>2429</v>
      </c>
      <c r="C38" s="23" t="s">
        <v>58</v>
      </c>
      <c r="D38" s="23" t="s">
        <v>57</v>
      </c>
      <c r="E38" s="23" t="s">
        <v>12</v>
      </c>
      <c r="F38" s="23" t="s">
        <v>47</v>
      </c>
      <c r="G38" s="22" t="s">
        <v>10</v>
      </c>
      <c r="H38" s="21">
        <v>39625</v>
      </c>
      <c r="I38" s="21">
        <v>42572</v>
      </c>
      <c r="J38" s="20" t="s">
        <v>9</v>
      </c>
      <c r="K38" s="19">
        <v>0</v>
      </c>
      <c r="L38" s="18">
        <v>0</v>
      </c>
      <c r="M38" s="18">
        <v>0</v>
      </c>
      <c r="N38" s="18">
        <v>196</v>
      </c>
      <c r="O38" s="18">
        <v>196</v>
      </c>
      <c r="P38" s="18">
        <v>0</v>
      </c>
      <c r="Q38" s="18">
        <v>48.94</v>
      </c>
      <c r="R38" s="18">
        <v>22.33</v>
      </c>
      <c r="S38" s="18">
        <v>267.27</v>
      </c>
      <c r="T38" s="18">
        <v>0</v>
      </c>
      <c r="U38" s="17">
        <v>0</v>
      </c>
      <c r="V38" s="17">
        <v>0</v>
      </c>
      <c r="W38" s="17">
        <v>181.14099999999999</v>
      </c>
      <c r="X38" s="17">
        <v>181.14099999999999</v>
      </c>
      <c r="Y38" s="17">
        <v>0</v>
      </c>
      <c r="Z38" s="17">
        <v>35.85</v>
      </c>
      <c r="AA38" s="17">
        <v>45.64</v>
      </c>
      <c r="AB38" s="17">
        <v>262.63099999999997</v>
      </c>
      <c r="AC38" s="16" t="s">
        <v>16</v>
      </c>
      <c r="AD38" s="15"/>
      <c r="AE38" s="15"/>
      <c r="AF38" s="14" t="s">
        <v>6</v>
      </c>
      <c r="AG38" s="13">
        <v>332878</v>
      </c>
      <c r="AH38" s="13">
        <v>0</v>
      </c>
      <c r="AI38" s="12">
        <v>0</v>
      </c>
      <c r="AJ38" s="12">
        <v>0</v>
      </c>
      <c r="AK38" s="12">
        <v>0</v>
      </c>
      <c r="AL38" s="12">
        <v>0</v>
      </c>
      <c r="AM38" s="12">
        <v>156</v>
      </c>
      <c r="AN38" s="11">
        <v>156</v>
      </c>
      <c r="AO38" s="11">
        <v>35</v>
      </c>
      <c r="AP38" s="11">
        <v>0</v>
      </c>
      <c r="AQ38" s="11">
        <v>0</v>
      </c>
      <c r="AR38" s="11">
        <v>0</v>
      </c>
      <c r="AS38" s="11">
        <v>65</v>
      </c>
      <c r="AT38" s="11">
        <v>0</v>
      </c>
      <c r="AU38" s="11">
        <v>65</v>
      </c>
      <c r="AV38" s="11">
        <v>65</v>
      </c>
      <c r="AW38" s="11">
        <v>0</v>
      </c>
      <c r="AX38" s="11">
        <v>0</v>
      </c>
      <c r="AY38" s="11">
        <v>0</v>
      </c>
      <c r="AZ38" s="11">
        <v>0</v>
      </c>
      <c r="BA38" s="11">
        <v>269</v>
      </c>
      <c r="BB38" s="11">
        <v>269</v>
      </c>
      <c r="BC38" s="11">
        <v>0</v>
      </c>
      <c r="BD38" s="11">
        <v>269</v>
      </c>
      <c r="BE38" s="11">
        <v>0</v>
      </c>
      <c r="BF38" s="11">
        <v>12</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2017</v>
      </c>
      <c r="B39" s="23">
        <v>2468</v>
      </c>
      <c r="C39" s="23" t="s">
        <v>56</v>
      </c>
      <c r="D39" s="23" t="s">
        <v>55</v>
      </c>
      <c r="E39" s="23" t="s">
        <v>12</v>
      </c>
      <c r="F39" s="23" t="s">
        <v>47</v>
      </c>
      <c r="G39" s="22" t="s">
        <v>10</v>
      </c>
      <c r="H39" s="21">
        <v>39759</v>
      </c>
      <c r="I39" s="21">
        <v>42641</v>
      </c>
      <c r="J39" s="20" t="s">
        <v>34</v>
      </c>
      <c r="K39" s="19">
        <v>72</v>
      </c>
      <c r="L39" s="18">
        <v>0</v>
      </c>
      <c r="M39" s="18">
        <v>72</v>
      </c>
      <c r="N39" s="18">
        <v>0</v>
      </c>
      <c r="O39" s="18">
        <v>72</v>
      </c>
      <c r="P39" s="18">
        <v>0</v>
      </c>
      <c r="Q39" s="18">
        <v>8</v>
      </c>
      <c r="R39" s="18"/>
      <c r="S39" s="18">
        <v>80</v>
      </c>
      <c r="T39" s="18">
        <v>68.850999999999999</v>
      </c>
      <c r="U39" s="17">
        <v>0</v>
      </c>
      <c r="V39" s="17">
        <v>68.850999999999999</v>
      </c>
      <c r="W39" s="17">
        <v>0</v>
      </c>
      <c r="X39" s="17">
        <v>68.850999999999999</v>
      </c>
      <c r="Y39" s="17">
        <v>0</v>
      </c>
      <c r="Z39" s="17">
        <v>8</v>
      </c>
      <c r="AA39" s="17"/>
      <c r="AB39" s="17">
        <v>76.850999999999999</v>
      </c>
      <c r="AC39" s="16" t="s">
        <v>16</v>
      </c>
      <c r="AD39" s="15"/>
      <c r="AE39" s="15"/>
      <c r="AF39" s="14" t="s">
        <v>16</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2017</v>
      </c>
      <c r="B40" s="23" t="s">
        <v>54</v>
      </c>
      <c r="C40" s="23" t="s">
        <v>53</v>
      </c>
      <c r="D40" s="23" t="s">
        <v>52</v>
      </c>
      <c r="E40" s="23" t="s">
        <v>12</v>
      </c>
      <c r="F40" s="23" t="s">
        <v>47</v>
      </c>
      <c r="G40" s="22" t="s">
        <v>10</v>
      </c>
      <c r="H40" s="21">
        <v>39070</v>
      </c>
      <c r="I40" s="21">
        <v>42725</v>
      </c>
      <c r="J40" s="20" t="s">
        <v>34</v>
      </c>
      <c r="K40" s="19">
        <v>61.66</v>
      </c>
      <c r="L40" s="18">
        <v>0</v>
      </c>
      <c r="M40" s="18">
        <v>61.66</v>
      </c>
      <c r="N40" s="18">
        <v>0</v>
      </c>
      <c r="O40" s="18">
        <v>61.66</v>
      </c>
      <c r="P40" s="18">
        <v>77.5</v>
      </c>
      <c r="Q40" s="18">
        <v>22.5</v>
      </c>
      <c r="R40" s="18">
        <v>0</v>
      </c>
      <c r="S40" s="18">
        <v>161.66</v>
      </c>
      <c r="T40" s="18">
        <v>55.716999999999999</v>
      </c>
      <c r="U40" s="17">
        <v>0</v>
      </c>
      <c r="V40" s="17">
        <v>55.716999999999999</v>
      </c>
      <c r="W40" s="17">
        <v>0</v>
      </c>
      <c r="X40" s="17">
        <v>55.716999999999999</v>
      </c>
      <c r="Y40" s="17">
        <v>81.63</v>
      </c>
      <c r="Z40" s="17">
        <v>17.190000000000001</v>
      </c>
      <c r="AA40" s="17">
        <v>0</v>
      </c>
      <c r="AB40" s="17">
        <v>154.53699999999998</v>
      </c>
      <c r="AC40" s="16" t="s">
        <v>6</v>
      </c>
      <c r="AD40" s="15" t="s">
        <v>51</v>
      </c>
      <c r="AE40" s="15" t="s">
        <v>7</v>
      </c>
      <c r="AF40" s="14" t="s">
        <v>6</v>
      </c>
      <c r="AG40" s="13">
        <v>0</v>
      </c>
      <c r="AH40" s="13">
        <v>0</v>
      </c>
      <c r="AI40" s="12">
        <v>0</v>
      </c>
      <c r="AJ40" s="12">
        <v>580</v>
      </c>
      <c r="AK40" s="12">
        <v>290</v>
      </c>
      <c r="AL40" s="12">
        <v>290</v>
      </c>
      <c r="AM40" s="12">
        <v>0</v>
      </c>
      <c r="AN40" s="11">
        <v>0</v>
      </c>
      <c r="AO40" s="11">
        <v>0</v>
      </c>
      <c r="AP40" s="11">
        <v>0</v>
      </c>
      <c r="AQ40" s="11">
        <v>0</v>
      </c>
      <c r="AR40" s="11">
        <v>0</v>
      </c>
      <c r="AS40" s="11">
        <v>0</v>
      </c>
      <c r="AT40" s="11">
        <v>0</v>
      </c>
      <c r="AU40" s="11">
        <v>0</v>
      </c>
      <c r="AV40" s="11">
        <v>0</v>
      </c>
      <c r="AW40" s="11">
        <v>0</v>
      </c>
      <c r="AX40" s="11">
        <v>173</v>
      </c>
      <c r="AY40" s="11">
        <v>0</v>
      </c>
      <c r="AZ40" s="11">
        <v>0</v>
      </c>
      <c r="BA40" s="11">
        <v>580</v>
      </c>
      <c r="BB40" s="11">
        <v>290</v>
      </c>
      <c r="BC40" s="11">
        <v>290</v>
      </c>
      <c r="BD40" s="11">
        <v>580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167000</v>
      </c>
    </row>
    <row r="41" spans="1:77" x14ac:dyDescent="0.25">
      <c r="A41" s="23">
        <v>2017</v>
      </c>
      <c r="B41" s="23" t="s">
        <v>50</v>
      </c>
      <c r="C41" s="23" t="s">
        <v>49</v>
      </c>
      <c r="D41" s="23" t="s">
        <v>48</v>
      </c>
      <c r="E41" s="23" t="s">
        <v>12</v>
      </c>
      <c r="F41" s="23" t="s">
        <v>47</v>
      </c>
      <c r="G41" s="22" t="s">
        <v>10</v>
      </c>
      <c r="H41" s="21">
        <v>39877</v>
      </c>
      <c r="I41" s="21">
        <v>42825</v>
      </c>
      <c r="J41" s="20" t="s">
        <v>34</v>
      </c>
      <c r="K41" s="19">
        <v>72</v>
      </c>
      <c r="L41" s="18">
        <v>0</v>
      </c>
      <c r="M41" s="18">
        <v>72</v>
      </c>
      <c r="N41" s="18">
        <v>0</v>
      </c>
      <c r="O41" s="18">
        <v>72</v>
      </c>
      <c r="P41" s="18">
        <v>34.700000000000003</v>
      </c>
      <c r="Q41" s="18">
        <v>11.2</v>
      </c>
      <c r="R41" s="18"/>
      <c r="S41" s="18">
        <v>117.9</v>
      </c>
      <c r="T41" s="18">
        <v>65.537999999999997</v>
      </c>
      <c r="U41" s="17">
        <v>0</v>
      </c>
      <c r="V41" s="17">
        <v>65.537999999999997</v>
      </c>
      <c r="W41" s="17">
        <v>0</v>
      </c>
      <c r="X41" s="17">
        <v>65.537999999999997</v>
      </c>
      <c r="Y41" s="17">
        <v>32.940000000000005</v>
      </c>
      <c r="Z41" s="17">
        <v>12</v>
      </c>
      <c r="AA41" s="17"/>
      <c r="AB41" s="17">
        <v>110.47800000000001</v>
      </c>
      <c r="AC41" s="16" t="s">
        <v>6</v>
      </c>
      <c r="AD41" s="15" t="s">
        <v>46</v>
      </c>
      <c r="AE41" s="15"/>
      <c r="AF41" s="14" t="s">
        <v>6</v>
      </c>
      <c r="AG41" s="13">
        <v>0</v>
      </c>
      <c r="AH41" s="13">
        <v>0</v>
      </c>
      <c r="AI41" s="12">
        <v>0</v>
      </c>
      <c r="AJ41" s="12">
        <v>0</v>
      </c>
      <c r="AK41" s="12">
        <v>0</v>
      </c>
      <c r="AL41" s="12">
        <v>0</v>
      </c>
      <c r="AM41" s="12">
        <v>0</v>
      </c>
      <c r="AN41" s="11">
        <v>0</v>
      </c>
      <c r="AO41" s="11">
        <v>0</v>
      </c>
      <c r="AP41" s="11">
        <v>0</v>
      </c>
      <c r="AQ41" s="11">
        <v>20270</v>
      </c>
      <c r="AR41" s="11">
        <v>0</v>
      </c>
      <c r="AS41" s="11">
        <v>8</v>
      </c>
      <c r="AT41" s="11">
        <v>0</v>
      </c>
      <c r="AU41" s="11">
        <v>8</v>
      </c>
      <c r="AV41" s="11">
        <v>0</v>
      </c>
      <c r="AW41" s="11">
        <v>8</v>
      </c>
      <c r="AX41" s="11">
        <v>0</v>
      </c>
      <c r="AY41" s="11">
        <v>0</v>
      </c>
      <c r="AZ41" s="11">
        <v>0</v>
      </c>
      <c r="BA41" s="11">
        <v>0</v>
      </c>
      <c r="BB41" s="11">
        <v>0</v>
      </c>
      <c r="BC41" s="11">
        <v>0</v>
      </c>
      <c r="BD41" s="11">
        <v>0</v>
      </c>
      <c r="BE41" s="11">
        <v>12750</v>
      </c>
      <c r="BF41" s="11">
        <v>13.1</v>
      </c>
      <c r="BG41" s="11">
        <v>0</v>
      </c>
      <c r="BH41" s="11">
        <v>0</v>
      </c>
      <c r="BI41" s="11">
        <v>0</v>
      </c>
      <c r="BJ41" s="11">
        <v>0</v>
      </c>
      <c r="BK41" s="11">
        <v>0</v>
      </c>
      <c r="BL41" s="11">
        <v>0</v>
      </c>
      <c r="BM41" s="11">
        <v>6842</v>
      </c>
      <c r="BN41" s="11">
        <v>0</v>
      </c>
      <c r="BO41" s="11">
        <v>0</v>
      </c>
      <c r="BP41" s="11">
        <v>0</v>
      </c>
      <c r="BQ41" s="11">
        <v>0</v>
      </c>
      <c r="BR41" s="11">
        <v>0</v>
      </c>
      <c r="BS41" s="11">
        <v>0</v>
      </c>
      <c r="BT41" s="11">
        <v>0</v>
      </c>
      <c r="BU41" s="11">
        <v>0</v>
      </c>
      <c r="BV41" s="11">
        <v>0</v>
      </c>
      <c r="BW41" s="11">
        <v>0</v>
      </c>
      <c r="BX41" s="11">
        <v>0</v>
      </c>
      <c r="BY41" s="11">
        <v>0</v>
      </c>
    </row>
    <row r="42" spans="1:77" x14ac:dyDescent="0.25">
      <c r="A42" s="23">
        <v>2017</v>
      </c>
      <c r="B42" s="23" t="s">
        <v>45</v>
      </c>
      <c r="C42" s="23" t="s">
        <v>44</v>
      </c>
      <c r="D42" s="23" t="s">
        <v>43</v>
      </c>
      <c r="E42" s="23" t="s">
        <v>12</v>
      </c>
      <c r="F42" s="23" t="s">
        <v>42</v>
      </c>
      <c r="G42" s="22" t="s">
        <v>10</v>
      </c>
      <c r="H42" s="21">
        <v>40142</v>
      </c>
      <c r="I42" s="21">
        <v>42480</v>
      </c>
      <c r="J42" s="20" t="s">
        <v>34</v>
      </c>
      <c r="K42" s="19">
        <v>60</v>
      </c>
      <c r="L42" s="18">
        <v>0</v>
      </c>
      <c r="M42" s="18">
        <v>60</v>
      </c>
      <c r="N42" s="18">
        <v>0</v>
      </c>
      <c r="O42" s="18">
        <v>60</v>
      </c>
      <c r="P42" s="18">
        <v>0</v>
      </c>
      <c r="Q42" s="18">
        <v>11</v>
      </c>
      <c r="R42" s="18"/>
      <c r="S42" s="18">
        <v>71</v>
      </c>
      <c r="T42" s="18">
        <v>55.756</v>
      </c>
      <c r="U42" s="17">
        <v>0</v>
      </c>
      <c r="V42" s="17">
        <v>55.756</v>
      </c>
      <c r="W42" s="17">
        <v>0</v>
      </c>
      <c r="X42" s="17">
        <v>55.756</v>
      </c>
      <c r="Y42" s="17">
        <v>0</v>
      </c>
      <c r="Z42" s="17">
        <v>10.49</v>
      </c>
      <c r="AA42" s="17"/>
      <c r="AB42" s="17">
        <v>66.245999999999995</v>
      </c>
      <c r="AC42" s="16" t="s">
        <v>16</v>
      </c>
      <c r="AD42" s="15"/>
      <c r="AE42" s="15"/>
      <c r="AF42" s="14" t="s">
        <v>16</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0</v>
      </c>
      <c r="BN42" s="11">
        <v>0</v>
      </c>
      <c r="BO42" s="11">
        <v>0</v>
      </c>
      <c r="BP42" s="11">
        <v>0</v>
      </c>
      <c r="BQ42" s="11">
        <v>0</v>
      </c>
      <c r="BR42" s="11">
        <v>0</v>
      </c>
      <c r="BS42" s="11">
        <v>0</v>
      </c>
      <c r="BT42" s="11">
        <v>0</v>
      </c>
      <c r="BU42" s="11">
        <v>0</v>
      </c>
      <c r="BV42" s="11">
        <v>0</v>
      </c>
      <c r="BW42" s="11">
        <v>0</v>
      </c>
      <c r="BX42" s="11">
        <v>0</v>
      </c>
      <c r="BY42" s="11">
        <v>0</v>
      </c>
    </row>
    <row r="43" spans="1:77" x14ac:dyDescent="0.25">
      <c r="A43" s="23">
        <v>2017</v>
      </c>
      <c r="B43" s="23" t="s">
        <v>41</v>
      </c>
      <c r="C43" s="23" t="s">
        <v>40</v>
      </c>
      <c r="D43" s="23" t="s">
        <v>39</v>
      </c>
      <c r="E43" s="23" t="s">
        <v>12</v>
      </c>
      <c r="F43" s="23" t="s">
        <v>35</v>
      </c>
      <c r="G43" s="22" t="s">
        <v>10</v>
      </c>
      <c r="H43" s="21">
        <v>40469</v>
      </c>
      <c r="I43" s="21">
        <v>40739</v>
      </c>
      <c r="J43" s="20" t="s">
        <v>34</v>
      </c>
      <c r="K43" s="19">
        <v>90</v>
      </c>
      <c r="L43" s="18">
        <v>0</v>
      </c>
      <c r="M43" s="18">
        <v>90</v>
      </c>
      <c r="N43" s="18">
        <v>0</v>
      </c>
      <c r="O43" s="18">
        <v>90</v>
      </c>
      <c r="P43" s="18">
        <v>0</v>
      </c>
      <c r="Q43" s="18">
        <v>0</v>
      </c>
      <c r="R43" s="18">
        <v>0</v>
      </c>
      <c r="S43" s="18">
        <v>90</v>
      </c>
      <c r="T43" s="18">
        <v>93.15</v>
      </c>
      <c r="U43" s="17">
        <v>0</v>
      </c>
      <c r="V43" s="17">
        <v>93.15</v>
      </c>
      <c r="W43" s="17">
        <v>0</v>
      </c>
      <c r="X43" s="17">
        <v>93.15</v>
      </c>
      <c r="Y43" s="17">
        <v>0</v>
      </c>
      <c r="Z43" s="17">
        <v>0</v>
      </c>
      <c r="AA43" s="17">
        <v>0</v>
      </c>
      <c r="AB43" s="17">
        <v>93.15</v>
      </c>
      <c r="AC43" s="16" t="s">
        <v>16</v>
      </c>
      <c r="AD43" s="15"/>
      <c r="AE43" s="15"/>
      <c r="AF43" s="14" t="s">
        <v>6</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372</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2017</v>
      </c>
      <c r="B44" s="23" t="s">
        <v>38</v>
      </c>
      <c r="C44" s="23" t="s">
        <v>37</v>
      </c>
      <c r="D44" s="23" t="s">
        <v>36</v>
      </c>
      <c r="E44" s="23" t="s">
        <v>12</v>
      </c>
      <c r="F44" s="23" t="s">
        <v>35</v>
      </c>
      <c r="G44" s="22" t="s">
        <v>10</v>
      </c>
      <c r="H44" s="21">
        <v>41614</v>
      </c>
      <c r="I44" s="21">
        <v>42460</v>
      </c>
      <c r="J44" s="20" t="s">
        <v>34</v>
      </c>
      <c r="K44" s="19">
        <v>145</v>
      </c>
      <c r="L44" s="18">
        <v>0</v>
      </c>
      <c r="M44" s="18">
        <v>145</v>
      </c>
      <c r="N44" s="18">
        <v>0</v>
      </c>
      <c r="O44" s="18">
        <v>145</v>
      </c>
      <c r="P44" s="18">
        <v>0</v>
      </c>
      <c r="Q44" s="18">
        <v>0</v>
      </c>
      <c r="R44" s="18">
        <v>0</v>
      </c>
      <c r="S44" s="18">
        <v>145</v>
      </c>
      <c r="T44" s="18">
        <v>145.59700000000001</v>
      </c>
      <c r="U44" s="17">
        <v>0</v>
      </c>
      <c r="V44" s="17">
        <v>145.59700000000001</v>
      </c>
      <c r="W44" s="17">
        <v>0</v>
      </c>
      <c r="X44" s="17">
        <v>145.59700000000001</v>
      </c>
      <c r="Y44" s="17">
        <v>0</v>
      </c>
      <c r="Z44" s="17">
        <v>0</v>
      </c>
      <c r="AA44" s="17">
        <v>0</v>
      </c>
      <c r="AB44" s="17">
        <v>145.59700000000001</v>
      </c>
      <c r="AC44" s="16" t="s">
        <v>16</v>
      </c>
      <c r="AD44" s="15"/>
      <c r="AE44" s="15"/>
      <c r="AF44" s="14" t="s">
        <v>16</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2018</v>
      </c>
      <c r="B45" s="23">
        <v>2513</v>
      </c>
      <c r="C45" s="23" t="s">
        <v>33</v>
      </c>
      <c r="D45" s="23" t="s">
        <v>32</v>
      </c>
      <c r="E45" s="23" t="s">
        <v>12</v>
      </c>
      <c r="F45" s="23" t="s">
        <v>29</v>
      </c>
      <c r="G45" s="22" t="s">
        <v>10</v>
      </c>
      <c r="H45" s="21">
        <v>39890</v>
      </c>
      <c r="I45" s="21">
        <v>43068</v>
      </c>
      <c r="J45" s="20" t="s">
        <v>17</v>
      </c>
      <c r="K45" s="19">
        <v>95</v>
      </c>
      <c r="L45" s="18">
        <v>0</v>
      </c>
      <c r="M45" s="18">
        <v>95</v>
      </c>
      <c r="N45" s="18">
        <v>0</v>
      </c>
      <c r="O45" s="18">
        <v>95</v>
      </c>
      <c r="P45" s="18">
        <v>0</v>
      </c>
      <c r="Q45" s="18">
        <v>6.2249999999999996</v>
      </c>
      <c r="R45" s="18">
        <v>9.1690000000000005</v>
      </c>
      <c r="S45" s="18">
        <v>110.39399999999999</v>
      </c>
      <c r="T45" s="18">
        <v>92.102000000000004</v>
      </c>
      <c r="U45" s="17">
        <v>0</v>
      </c>
      <c r="V45" s="17">
        <v>92.102000000000004</v>
      </c>
      <c r="W45" s="17">
        <v>0</v>
      </c>
      <c r="X45" s="17">
        <v>92.102000000000004</v>
      </c>
      <c r="Y45" s="17">
        <v>0</v>
      </c>
      <c r="Z45" s="17">
        <v>3.05</v>
      </c>
      <c r="AA45" s="17">
        <v>14.794</v>
      </c>
      <c r="AB45" s="17">
        <v>109.946</v>
      </c>
      <c r="AC45" s="16" t="s">
        <v>16</v>
      </c>
      <c r="AD45" s="15" t="s">
        <v>15</v>
      </c>
      <c r="AE45" s="15"/>
      <c r="AF45" s="14" t="s">
        <v>6</v>
      </c>
      <c r="AG45" s="13">
        <v>0</v>
      </c>
      <c r="AH45" s="13">
        <v>0</v>
      </c>
      <c r="AI45" s="12">
        <v>0</v>
      </c>
      <c r="AJ45" s="12">
        <v>0</v>
      </c>
      <c r="AK45" s="12">
        <v>0</v>
      </c>
      <c r="AL45" s="12">
        <v>0</v>
      </c>
      <c r="AM45" s="12">
        <v>0</v>
      </c>
      <c r="AN45" s="11">
        <v>0</v>
      </c>
      <c r="AO45" s="11">
        <v>0</v>
      </c>
      <c r="AP45" s="11">
        <v>0</v>
      </c>
      <c r="AQ45" s="11">
        <v>0</v>
      </c>
      <c r="AR45" s="11">
        <v>0</v>
      </c>
      <c r="AS45" s="11">
        <v>237.6</v>
      </c>
      <c r="AT45" s="11">
        <v>0</v>
      </c>
      <c r="AU45" s="11">
        <v>0</v>
      </c>
      <c r="AV45" s="11">
        <v>178.2</v>
      </c>
      <c r="AW45" s="11">
        <v>59.4</v>
      </c>
      <c r="AX45" s="11">
        <v>0</v>
      </c>
      <c r="AY45" s="11">
        <v>0</v>
      </c>
      <c r="AZ45" s="11">
        <v>0</v>
      </c>
      <c r="BA45" s="11">
        <v>0</v>
      </c>
      <c r="BB45" s="11">
        <v>0</v>
      </c>
      <c r="BC45" s="11">
        <v>0</v>
      </c>
      <c r="BD45" s="11">
        <v>0</v>
      </c>
      <c r="BE45" s="11">
        <v>0</v>
      </c>
      <c r="BF45" s="11">
        <v>0</v>
      </c>
      <c r="BG45" s="11">
        <v>3100</v>
      </c>
      <c r="BH45" s="11">
        <v>0</v>
      </c>
      <c r="BI45" s="11">
        <v>0</v>
      </c>
      <c r="BJ45" s="11">
        <v>0</v>
      </c>
      <c r="BK45" s="11">
        <v>0</v>
      </c>
      <c r="BL45" s="11">
        <v>14256</v>
      </c>
      <c r="BM45" s="11">
        <v>0</v>
      </c>
      <c r="BN45" s="11">
        <v>0</v>
      </c>
      <c r="BO45" s="11">
        <v>0</v>
      </c>
      <c r="BP45" s="11">
        <v>0</v>
      </c>
      <c r="BQ45" s="11">
        <v>0</v>
      </c>
      <c r="BR45" s="11">
        <v>0</v>
      </c>
      <c r="BS45" s="11">
        <v>0</v>
      </c>
      <c r="BT45" s="11">
        <v>0</v>
      </c>
      <c r="BU45" s="11">
        <v>0</v>
      </c>
      <c r="BV45" s="11">
        <v>0</v>
      </c>
      <c r="BW45" s="11">
        <v>0</v>
      </c>
      <c r="BX45" s="11">
        <v>0</v>
      </c>
      <c r="BY45" s="11">
        <v>0</v>
      </c>
    </row>
    <row r="46" spans="1:77" x14ac:dyDescent="0.25">
      <c r="A46" s="23">
        <v>2018</v>
      </c>
      <c r="B46" s="23">
        <v>2826</v>
      </c>
      <c r="C46" s="23" t="s">
        <v>31</v>
      </c>
      <c r="D46" s="23" t="s">
        <v>30</v>
      </c>
      <c r="E46" s="23" t="s">
        <v>12</v>
      </c>
      <c r="F46" s="23" t="s">
        <v>29</v>
      </c>
      <c r="G46" s="22" t="s">
        <v>10</v>
      </c>
      <c r="H46" s="21">
        <v>40885</v>
      </c>
      <c r="I46" s="21">
        <v>43157</v>
      </c>
      <c r="J46" s="20" t="s">
        <v>17</v>
      </c>
      <c r="K46" s="19">
        <v>70</v>
      </c>
      <c r="L46" s="18">
        <v>0</v>
      </c>
      <c r="M46" s="18">
        <v>70</v>
      </c>
      <c r="N46" s="18">
        <v>0</v>
      </c>
      <c r="O46" s="18">
        <v>70</v>
      </c>
      <c r="P46" s="18">
        <v>13.52</v>
      </c>
      <c r="Q46" s="18">
        <v>31.81</v>
      </c>
      <c r="R46" s="18">
        <v>0</v>
      </c>
      <c r="S46" s="18">
        <v>115.33</v>
      </c>
      <c r="T46" s="18">
        <v>62.127000000000002</v>
      </c>
      <c r="U46" s="17">
        <v>0</v>
      </c>
      <c r="V46" s="17">
        <v>62.127000000000002</v>
      </c>
      <c r="W46" s="17">
        <v>0</v>
      </c>
      <c r="X46" s="17">
        <v>62.127000000000002</v>
      </c>
      <c r="Y46" s="17">
        <v>13.52</v>
      </c>
      <c r="Z46" s="17">
        <v>21.63</v>
      </c>
      <c r="AA46" s="17">
        <v>0</v>
      </c>
      <c r="AB46" s="17">
        <v>97.277000000000001</v>
      </c>
      <c r="AC46" s="16" t="s">
        <v>6</v>
      </c>
      <c r="AD46" s="15" t="s">
        <v>25</v>
      </c>
      <c r="AE46" s="15" t="s">
        <v>24</v>
      </c>
      <c r="AF46" s="14" t="s">
        <v>6</v>
      </c>
      <c r="AG46" s="13">
        <v>0</v>
      </c>
      <c r="AH46" s="13">
        <v>0</v>
      </c>
      <c r="AI46" s="12">
        <v>0</v>
      </c>
      <c r="AJ46" s="12">
        <v>0</v>
      </c>
      <c r="AK46" s="12">
        <v>0</v>
      </c>
      <c r="AL46" s="12">
        <v>0</v>
      </c>
      <c r="AM46" s="12">
        <v>0</v>
      </c>
      <c r="AN46" s="11">
        <v>0</v>
      </c>
      <c r="AO46" s="11">
        <v>0</v>
      </c>
      <c r="AP46" s="11">
        <v>0</v>
      </c>
      <c r="AQ46" s="11">
        <v>2740.3561643835619</v>
      </c>
      <c r="AR46" s="11">
        <v>0</v>
      </c>
      <c r="AS46" s="11">
        <v>28.6</v>
      </c>
      <c r="AT46" s="11">
        <v>0</v>
      </c>
      <c r="AU46" s="11">
        <v>0</v>
      </c>
      <c r="AV46" s="11">
        <v>0</v>
      </c>
      <c r="AW46" s="11">
        <v>28.6</v>
      </c>
      <c r="AX46" s="11">
        <v>0</v>
      </c>
      <c r="AY46" s="11">
        <v>0</v>
      </c>
      <c r="AZ46" s="11">
        <v>0</v>
      </c>
      <c r="BA46" s="11">
        <v>0</v>
      </c>
      <c r="BB46" s="11">
        <v>0</v>
      </c>
      <c r="BC46" s="11">
        <v>0</v>
      </c>
      <c r="BD46" s="11">
        <v>0</v>
      </c>
      <c r="BE46" s="11">
        <v>3150</v>
      </c>
      <c r="BF46" s="11">
        <v>5.3</v>
      </c>
      <c r="BG46" s="11">
        <v>0</v>
      </c>
      <c r="BH46" s="11">
        <v>900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2018</v>
      </c>
      <c r="B47" s="23" t="s">
        <v>28</v>
      </c>
      <c r="C47" s="23" t="s">
        <v>27</v>
      </c>
      <c r="D47" s="23" t="s">
        <v>26</v>
      </c>
      <c r="E47" s="23" t="s">
        <v>12</v>
      </c>
      <c r="F47" s="23" t="s">
        <v>11</v>
      </c>
      <c r="G47" s="22" t="s">
        <v>10</v>
      </c>
      <c r="H47" s="21">
        <v>39357</v>
      </c>
      <c r="I47" s="21">
        <v>42735</v>
      </c>
      <c r="J47" s="20" t="s">
        <v>9</v>
      </c>
      <c r="K47" s="19">
        <v>0</v>
      </c>
      <c r="L47" s="18">
        <v>0</v>
      </c>
      <c r="M47" s="18">
        <v>0</v>
      </c>
      <c r="N47" s="18">
        <v>930.71</v>
      </c>
      <c r="O47" s="18">
        <v>930.71</v>
      </c>
      <c r="P47" s="18">
        <v>0</v>
      </c>
      <c r="Q47" s="18">
        <v>256.68</v>
      </c>
      <c r="R47" s="18">
        <v>0</v>
      </c>
      <c r="S47" s="18">
        <v>1676.44</v>
      </c>
      <c r="T47" s="18">
        <v>0</v>
      </c>
      <c r="U47" s="17">
        <v>0</v>
      </c>
      <c r="V47" s="17">
        <v>0</v>
      </c>
      <c r="W47" s="17">
        <v>902.15</v>
      </c>
      <c r="X47" s="17">
        <v>902.15</v>
      </c>
      <c r="Y47" s="17">
        <v>489.05</v>
      </c>
      <c r="Z47" s="17">
        <v>181.39</v>
      </c>
      <c r="AA47" s="17">
        <v>0</v>
      </c>
      <c r="AB47" s="17">
        <v>1572.5900000000001</v>
      </c>
      <c r="AC47" s="16" t="s">
        <v>6</v>
      </c>
      <c r="AD47" s="15" t="s">
        <v>25</v>
      </c>
      <c r="AE47" s="15" t="s">
        <v>24</v>
      </c>
      <c r="AF47" s="14" t="s">
        <v>6</v>
      </c>
      <c r="AG47" s="13">
        <v>0</v>
      </c>
      <c r="AH47" s="13">
        <v>0</v>
      </c>
      <c r="AI47" s="12">
        <v>0</v>
      </c>
      <c r="AJ47" s="12">
        <v>0</v>
      </c>
      <c r="AK47" s="12">
        <v>0</v>
      </c>
      <c r="AL47" s="12">
        <v>0</v>
      </c>
      <c r="AM47" s="12">
        <v>1080</v>
      </c>
      <c r="AN47" s="11">
        <v>1080</v>
      </c>
      <c r="AO47" s="11">
        <v>0</v>
      </c>
      <c r="AP47" s="11">
        <v>0</v>
      </c>
      <c r="AQ47" s="11">
        <v>0</v>
      </c>
      <c r="AR47" s="11">
        <v>0</v>
      </c>
      <c r="AS47" s="11">
        <v>0</v>
      </c>
      <c r="AT47" s="11">
        <v>0</v>
      </c>
      <c r="AU47" s="11">
        <v>0</v>
      </c>
      <c r="AV47" s="11">
        <v>0</v>
      </c>
      <c r="AW47" s="11">
        <v>0</v>
      </c>
      <c r="AX47" s="11">
        <v>0</v>
      </c>
      <c r="AY47" s="11">
        <v>0</v>
      </c>
      <c r="AZ47" s="11">
        <v>0</v>
      </c>
      <c r="BA47" s="11">
        <v>0</v>
      </c>
      <c r="BB47" s="11">
        <v>0</v>
      </c>
      <c r="BC47" s="11">
        <v>0</v>
      </c>
      <c r="BD47" s="11">
        <v>0</v>
      </c>
      <c r="BE47" s="11">
        <v>0</v>
      </c>
      <c r="BF47" s="11">
        <v>0</v>
      </c>
      <c r="BG47" s="11">
        <v>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2018</v>
      </c>
      <c r="B48" s="23" t="s">
        <v>23</v>
      </c>
      <c r="C48" s="23" t="s">
        <v>22</v>
      </c>
      <c r="D48" s="23" t="s">
        <v>21</v>
      </c>
      <c r="E48" s="23" t="s">
        <v>12</v>
      </c>
      <c r="F48" s="23" t="s">
        <v>18</v>
      </c>
      <c r="G48" s="22" t="s">
        <v>10</v>
      </c>
      <c r="H48" s="21">
        <v>39016</v>
      </c>
      <c r="I48" s="21">
        <v>42551</v>
      </c>
      <c r="J48" s="20" t="s">
        <v>17</v>
      </c>
      <c r="K48" s="19">
        <v>47.31</v>
      </c>
      <c r="L48" s="18">
        <v>0</v>
      </c>
      <c r="M48" s="18">
        <v>47.31</v>
      </c>
      <c r="N48" s="18">
        <v>0</v>
      </c>
      <c r="O48" s="18">
        <v>47.31</v>
      </c>
      <c r="P48" s="18">
        <v>0</v>
      </c>
      <c r="Q48" s="18">
        <v>18.29</v>
      </c>
      <c r="R48" s="18">
        <v>27.37</v>
      </c>
      <c r="S48" s="18">
        <v>92.97</v>
      </c>
      <c r="T48" s="18">
        <v>44.82</v>
      </c>
      <c r="U48" s="17">
        <v>0</v>
      </c>
      <c r="V48" s="17">
        <v>44.82</v>
      </c>
      <c r="W48" s="17">
        <v>0</v>
      </c>
      <c r="X48" s="17">
        <v>44.82</v>
      </c>
      <c r="Y48" s="17">
        <v>0</v>
      </c>
      <c r="Z48" s="17">
        <v>15.68</v>
      </c>
      <c r="AA48" s="17">
        <v>20.9</v>
      </c>
      <c r="AB48" s="17">
        <v>81.400000000000006</v>
      </c>
      <c r="AC48" s="16" t="s">
        <v>16</v>
      </c>
      <c r="AD48" s="15" t="s">
        <v>15</v>
      </c>
      <c r="AE48" s="15" t="s">
        <v>15</v>
      </c>
      <c r="AF48" s="14" t="s">
        <v>16</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2018</v>
      </c>
      <c r="B49" s="23">
        <v>2609</v>
      </c>
      <c r="C49" s="23" t="s">
        <v>20</v>
      </c>
      <c r="D49" s="23" t="s">
        <v>19</v>
      </c>
      <c r="E49" s="23" t="s">
        <v>12</v>
      </c>
      <c r="F49" s="23" t="s">
        <v>18</v>
      </c>
      <c r="G49" s="22" t="s">
        <v>10</v>
      </c>
      <c r="H49" s="21">
        <v>40164</v>
      </c>
      <c r="I49" s="21">
        <v>42916</v>
      </c>
      <c r="J49" s="20" t="s">
        <v>17</v>
      </c>
      <c r="K49" s="19">
        <v>46.2</v>
      </c>
      <c r="L49" s="18">
        <v>0</v>
      </c>
      <c r="M49" s="18">
        <v>46.2</v>
      </c>
      <c r="N49" s="18">
        <v>0</v>
      </c>
      <c r="O49" s="18">
        <v>46.2</v>
      </c>
      <c r="P49" s="18">
        <v>0</v>
      </c>
      <c r="Q49" s="18">
        <v>2.63</v>
      </c>
      <c r="R49" s="18">
        <v>2.37</v>
      </c>
      <c r="S49" s="18">
        <v>51.2</v>
      </c>
      <c r="T49" s="18">
        <v>37.552</v>
      </c>
      <c r="U49" s="17">
        <v>0</v>
      </c>
      <c r="V49" s="17">
        <v>37.552</v>
      </c>
      <c r="W49" s="17">
        <v>0</v>
      </c>
      <c r="X49" s="17">
        <v>37.552</v>
      </c>
      <c r="Y49" s="17">
        <v>0</v>
      </c>
      <c r="Z49" s="17">
        <v>3.94</v>
      </c>
      <c r="AA49" s="17">
        <v>0</v>
      </c>
      <c r="AB49" s="17">
        <v>41.491999999999997</v>
      </c>
      <c r="AC49" s="16" t="s">
        <v>16</v>
      </c>
      <c r="AD49" s="15" t="s">
        <v>15</v>
      </c>
      <c r="AE49" s="15" t="s">
        <v>15</v>
      </c>
      <c r="AF49" s="14" t="s">
        <v>6</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47970</v>
      </c>
      <c r="BB49" s="11">
        <v>47970</v>
      </c>
      <c r="BC49" s="11">
        <v>0</v>
      </c>
      <c r="BD49" s="11">
        <v>52368</v>
      </c>
      <c r="BE49" s="11">
        <v>0</v>
      </c>
      <c r="BF49" s="11">
        <v>1212</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2018</v>
      </c>
      <c r="B50" s="23">
        <v>2959</v>
      </c>
      <c r="C50" s="23" t="s">
        <v>14</v>
      </c>
      <c r="D50" s="23" t="s">
        <v>13</v>
      </c>
      <c r="E50" s="23" t="s">
        <v>12</v>
      </c>
      <c r="F50" s="23" t="s">
        <v>11</v>
      </c>
      <c r="G50" s="22" t="s">
        <v>10</v>
      </c>
      <c r="H50" s="21">
        <v>41248</v>
      </c>
      <c r="I50" s="21">
        <v>43007</v>
      </c>
      <c r="J50" s="20" t="s">
        <v>9</v>
      </c>
      <c r="K50" s="19">
        <v>0</v>
      </c>
      <c r="L50" s="18">
        <v>0</v>
      </c>
      <c r="M50" s="18">
        <v>0</v>
      </c>
      <c r="N50" s="18">
        <v>114.98</v>
      </c>
      <c r="O50" s="18">
        <v>114.98</v>
      </c>
      <c r="P50" s="18">
        <v>100</v>
      </c>
      <c r="Q50" s="18">
        <v>246</v>
      </c>
      <c r="R50" s="18">
        <v>0</v>
      </c>
      <c r="S50" s="18">
        <v>460.98</v>
      </c>
      <c r="T50" s="18">
        <v>0</v>
      </c>
      <c r="U50" s="17">
        <v>0</v>
      </c>
      <c r="V50" s="17">
        <v>0</v>
      </c>
      <c r="W50" s="17">
        <v>62.853999999999999</v>
      </c>
      <c r="X50" s="17">
        <v>62.853999999999999</v>
      </c>
      <c r="Y50" s="17">
        <v>59.45</v>
      </c>
      <c r="Z50" s="17">
        <v>115.78</v>
      </c>
      <c r="AA50" s="17">
        <v>0</v>
      </c>
      <c r="AB50" s="17">
        <v>238.084</v>
      </c>
      <c r="AC50" s="16" t="s">
        <v>6</v>
      </c>
      <c r="AD50" s="15" t="s">
        <v>8</v>
      </c>
      <c r="AE50" s="15" t="s">
        <v>7</v>
      </c>
      <c r="AF50" s="14" t="s">
        <v>6</v>
      </c>
      <c r="AG50" s="13">
        <v>0</v>
      </c>
      <c r="AH50" s="13">
        <v>0</v>
      </c>
      <c r="AI50" s="12">
        <v>0</v>
      </c>
      <c r="AJ50" s="12">
        <v>0</v>
      </c>
      <c r="AK50" s="12">
        <v>0</v>
      </c>
      <c r="AL50" s="12">
        <v>0</v>
      </c>
      <c r="AM50" s="12">
        <v>0</v>
      </c>
      <c r="AN50" s="11">
        <v>0</v>
      </c>
      <c r="AO50" s="11">
        <v>465.7</v>
      </c>
      <c r="AP50" s="11">
        <v>0</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1"/>
      <c r="B51" s="3"/>
      <c r="C51" s="5"/>
      <c r="D51" s="1"/>
      <c r="E51" s="1"/>
      <c r="F51" s="1"/>
      <c r="G51" s="4"/>
      <c r="H51" s="4"/>
      <c r="I51" s="4"/>
      <c r="J51" s="4"/>
      <c r="K51" s="2"/>
      <c r="L51" s="1"/>
      <c r="M51" s="1"/>
      <c r="N51" s="1"/>
      <c r="O51" s="1"/>
      <c r="P51" s="1"/>
      <c r="Q51" s="1"/>
      <c r="R51" s="1"/>
      <c r="S51" s="1"/>
      <c r="T51" s="1"/>
      <c r="U51" s="1"/>
      <c r="V51" s="1"/>
      <c r="W51" s="1"/>
      <c r="X51" s="1"/>
      <c r="Y51" s="1"/>
      <c r="Z51" s="1"/>
      <c r="AA51" s="1"/>
      <c r="AB51" s="1"/>
      <c r="AC51" s="4"/>
      <c r="AD51" s="3"/>
      <c r="AE51" s="3"/>
      <c r="AF51" s="2"/>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row>
    <row r="52" spans="1:77" x14ac:dyDescent="0.25">
      <c r="A52" s="1"/>
      <c r="B52" s="3"/>
      <c r="C52" s="5"/>
      <c r="D52" s="1"/>
      <c r="E52" s="1"/>
      <c r="F52" s="1"/>
      <c r="G52" s="4"/>
      <c r="H52" s="4"/>
      <c r="I52" s="4"/>
      <c r="J52" s="4"/>
      <c r="K52" s="2"/>
      <c r="L52" s="1"/>
      <c r="M52" s="1"/>
      <c r="N52" s="1"/>
      <c r="O52" s="1"/>
      <c r="P52" s="1"/>
      <c r="Q52" s="1"/>
      <c r="R52" s="1"/>
      <c r="S52" s="1"/>
      <c r="T52" s="1"/>
      <c r="U52" s="1"/>
      <c r="V52" s="1"/>
      <c r="W52" s="1"/>
      <c r="X52" s="1"/>
      <c r="Y52" s="1"/>
      <c r="Z52" s="1"/>
      <c r="AA52" s="1"/>
      <c r="AB52" s="1"/>
      <c r="AC52" s="4"/>
      <c r="AD52" s="3"/>
      <c r="AE52" s="3"/>
      <c r="AF52" s="2"/>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row>
    <row r="53" spans="1:77" x14ac:dyDescent="0.25">
      <c r="A53" s="6">
        <v>44</v>
      </c>
      <c r="B53" s="6">
        <v>44</v>
      </c>
      <c r="C53" s="6">
        <v>44</v>
      </c>
      <c r="D53" s="6">
        <v>44</v>
      </c>
      <c r="E53" s="6">
        <v>44</v>
      </c>
      <c r="F53" s="6">
        <v>44</v>
      </c>
      <c r="G53" s="6">
        <v>44</v>
      </c>
      <c r="H53" s="6">
        <v>44</v>
      </c>
      <c r="I53" s="6">
        <v>44</v>
      </c>
      <c r="J53" s="9">
        <v>44</v>
      </c>
      <c r="K53" s="10">
        <v>759.17000000000007</v>
      </c>
      <c r="L53" s="6">
        <v>0</v>
      </c>
      <c r="M53" s="6">
        <v>2086.67</v>
      </c>
      <c r="N53" s="6">
        <v>2253.94</v>
      </c>
      <c r="O53" s="6">
        <v>4340.6099999999997</v>
      </c>
      <c r="P53" s="6">
        <v>394.02</v>
      </c>
      <c r="Q53" s="6">
        <v>1212.9849999999997</v>
      </c>
      <c r="R53" s="6">
        <v>81.939000000000007</v>
      </c>
      <c r="S53" s="6">
        <v>6518.6039999999994</v>
      </c>
      <c r="T53" s="6">
        <v>721.21</v>
      </c>
      <c r="U53" s="6">
        <v>0</v>
      </c>
      <c r="V53" s="6">
        <v>2098.0359260000005</v>
      </c>
      <c r="W53" s="6">
        <v>2135.8679999999999</v>
      </c>
      <c r="X53" s="6">
        <v>4233.9039260000009</v>
      </c>
      <c r="Y53" s="6">
        <v>864.12000000000012</v>
      </c>
      <c r="Z53" s="6">
        <v>935.50844499999994</v>
      </c>
      <c r="AA53" s="6">
        <v>111.244</v>
      </c>
      <c r="AB53" s="6">
        <v>6144.7763710000008</v>
      </c>
      <c r="AC53" s="9">
        <v>44</v>
      </c>
      <c r="AD53" s="8">
        <v>15</v>
      </c>
      <c r="AE53" s="8">
        <v>13</v>
      </c>
      <c r="AF53" s="6">
        <v>44</v>
      </c>
      <c r="AG53" s="6">
        <v>332878</v>
      </c>
      <c r="AH53" s="6">
        <v>0</v>
      </c>
      <c r="AI53" s="7">
        <v>0</v>
      </c>
      <c r="AJ53" s="6">
        <v>580</v>
      </c>
      <c r="AK53" s="6">
        <v>290</v>
      </c>
      <c r="AL53" s="6">
        <v>290</v>
      </c>
      <c r="AM53" s="6">
        <v>1236</v>
      </c>
      <c r="AN53" s="6">
        <v>1236</v>
      </c>
      <c r="AO53" s="6">
        <v>1726.7</v>
      </c>
      <c r="AP53" s="6">
        <v>0</v>
      </c>
      <c r="AQ53" s="6">
        <v>1775776.2561643834</v>
      </c>
      <c r="AR53" s="6">
        <v>0</v>
      </c>
      <c r="AS53" s="6">
        <v>3042.2299999999996</v>
      </c>
      <c r="AT53" s="6">
        <v>112</v>
      </c>
      <c r="AU53" s="6">
        <v>2664.0299999999997</v>
      </c>
      <c r="AV53" s="6">
        <v>2946.2299999999996</v>
      </c>
      <c r="AW53" s="6">
        <v>96</v>
      </c>
      <c r="AX53" s="6">
        <v>173</v>
      </c>
      <c r="AY53" s="7">
        <v>0</v>
      </c>
      <c r="AZ53" s="7">
        <v>0</v>
      </c>
      <c r="BA53" s="6">
        <v>231379</v>
      </c>
      <c r="BB53" s="6">
        <v>79931</v>
      </c>
      <c r="BC53" s="6">
        <v>151448</v>
      </c>
      <c r="BD53" s="6">
        <v>112255</v>
      </c>
      <c r="BE53" s="6">
        <v>203460</v>
      </c>
      <c r="BF53" s="6">
        <v>2415</v>
      </c>
      <c r="BG53" s="6">
        <v>1390826.7</v>
      </c>
      <c r="BH53" s="6">
        <v>2219164.3137254901</v>
      </c>
      <c r="BI53" s="6">
        <v>16670</v>
      </c>
      <c r="BJ53" s="6">
        <v>8668.4</v>
      </c>
      <c r="BK53" s="6">
        <v>8001.6</v>
      </c>
      <c r="BL53" s="6">
        <v>15410</v>
      </c>
      <c r="BM53" s="6">
        <v>713507</v>
      </c>
      <c r="BN53" s="6">
        <v>309020.79999999999</v>
      </c>
      <c r="BO53" s="6">
        <v>397644.2</v>
      </c>
      <c r="BP53" s="6">
        <v>57569</v>
      </c>
      <c r="BQ53" s="6">
        <v>6378</v>
      </c>
      <c r="BR53" s="6">
        <v>5016</v>
      </c>
      <c r="BS53" s="6">
        <v>0</v>
      </c>
      <c r="BT53" s="6">
        <v>627056</v>
      </c>
      <c r="BU53" s="6">
        <v>292716.85399999999</v>
      </c>
      <c r="BV53" s="6">
        <v>334338.14600000001</v>
      </c>
      <c r="BW53" s="6">
        <v>1129</v>
      </c>
      <c r="BX53" s="6">
        <v>0</v>
      </c>
      <c r="BY53" s="6">
        <v>167000</v>
      </c>
    </row>
    <row r="54" spans="1:77" x14ac:dyDescent="0.25">
      <c r="A54" s="1"/>
      <c r="B54" s="3"/>
      <c r="C54" s="5"/>
      <c r="D54" s="1"/>
      <c r="E54" s="1"/>
      <c r="F54" s="1"/>
      <c r="G54" s="4"/>
      <c r="H54" s="4"/>
      <c r="I54" s="4"/>
      <c r="J54" s="4"/>
      <c r="K54" s="2"/>
      <c r="L54" s="1"/>
      <c r="M54" s="1"/>
      <c r="N54" s="1"/>
      <c r="O54" s="1"/>
      <c r="P54" s="1"/>
      <c r="Q54" s="1"/>
      <c r="R54" s="1"/>
      <c r="S54" s="1"/>
      <c r="T54" s="1"/>
      <c r="U54" s="1"/>
      <c r="V54" s="1"/>
      <c r="W54" s="1"/>
      <c r="X54" s="1"/>
      <c r="Y54" s="1"/>
      <c r="Z54" s="1"/>
      <c r="AA54" s="1"/>
      <c r="AB54" s="1"/>
      <c r="AC54" s="4"/>
      <c r="AD54" s="3"/>
      <c r="AE54" s="3"/>
      <c r="AF54" s="2"/>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row>
    <row r="55" spans="1:77" x14ac:dyDescent="0.25">
      <c r="A55" s="1" t="s">
        <v>5</v>
      </c>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t="s">
        <v>4</v>
      </c>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1" t="s">
        <v>3</v>
      </c>
      <c r="B57" s="3"/>
      <c r="C57" s="5"/>
      <c r="D57" s="1"/>
      <c r="E57" s="1"/>
      <c r="F57" s="1"/>
      <c r="G57" s="4"/>
      <c r="H57" s="4"/>
      <c r="I57" s="4"/>
      <c r="J57" s="4"/>
      <c r="K57" s="2"/>
      <c r="L57" s="1"/>
      <c r="M57" s="1"/>
      <c r="N57" s="1"/>
      <c r="O57" s="1"/>
      <c r="P57" s="1"/>
      <c r="Q57" s="1"/>
      <c r="R57" s="1"/>
      <c r="S57" s="1"/>
      <c r="T57" s="1"/>
      <c r="U57" s="1"/>
      <c r="V57" s="1"/>
      <c r="W57" s="1"/>
      <c r="X57" s="1"/>
      <c r="Y57" s="1"/>
      <c r="Z57" s="1"/>
      <c r="AA57" s="1"/>
      <c r="AB57" s="1"/>
      <c r="AC57" s="4"/>
      <c r="AD57" s="3"/>
      <c r="AE57" s="3"/>
      <c r="AF57" s="2"/>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row>
    <row r="58" spans="1:77" x14ac:dyDescent="0.25">
      <c r="A58" s="1" t="s">
        <v>2</v>
      </c>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t="s">
        <v>1</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1"/>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x14ac:dyDescent="0.25">
      <c r="A61" s="1" t="s">
        <v>0</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F31B1-F180-0D46-9D92-74BD5A7CF60C}">
  <dimension ref="A1:D118"/>
  <sheetViews>
    <sheetView topLeftCell="A33" zoomScale="135" workbookViewId="0"/>
  </sheetViews>
  <sheetFormatPr defaultColWidth="10.796875" defaultRowHeight="15.6" x14ac:dyDescent="0.3"/>
  <cols>
    <col min="1" max="2" width="10.796875" style="101"/>
    <col min="3" max="3" width="64" style="101" customWidth="1"/>
    <col min="4" max="4" width="13.19921875" style="109" customWidth="1"/>
    <col min="5" max="16384" width="10.796875" style="101"/>
  </cols>
  <sheetData>
    <row r="1" spans="1:4" x14ac:dyDescent="0.3">
      <c r="A1" s="110" t="s">
        <v>226</v>
      </c>
      <c r="B1" s="102"/>
      <c r="C1" s="103"/>
      <c r="D1" s="104"/>
    </row>
    <row r="2" spans="1:4" x14ac:dyDescent="0.3">
      <c r="A2" s="110" t="s">
        <v>318</v>
      </c>
      <c r="B2" s="102"/>
      <c r="C2" s="103"/>
      <c r="D2" s="104"/>
    </row>
    <row r="3" spans="1:4" x14ac:dyDescent="0.3">
      <c r="A3" s="110" t="s">
        <v>319</v>
      </c>
      <c r="B3" s="102"/>
      <c r="C3" s="103"/>
      <c r="D3" s="104"/>
    </row>
    <row r="4" spans="1:4" x14ac:dyDescent="0.3">
      <c r="A4" s="111" t="s">
        <v>320</v>
      </c>
      <c r="B4" s="102"/>
      <c r="C4" s="103"/>
      <c r="D4" s="104"/>
    </row>
    <row r="5" spans="1:4" x14ac:dyDescent="0.3">
      <c r="A5" s="105"/>
      <c r="B5" s="106"/>
      <c r="C5" s="103"/>
      <c r="D5" s="104"/>
    </row>
    <row r="6" spans="1:4" x14ac:dyDescent="0.3">
      <c r="A6" s="112" t="s">
        <v>227</v>
      </c>
      <c r="B6" s="112" t="s">
        <v>228</v>
      </c>
      <c r="C6" s="113" t="s">
        <v>229</v>
      </c>
      <c r="D6" s="114" t="s">
        <v>230</v>
      </c>
    </row>
    <row r="7" spans="1:4" s="107" customFormat="1" x14ac:dyDescent="0.3">
      <c r="A7" s="115" t="s">
        <v>231</v>
      </c>
      <c r="B7" s="115"/>
      <c r="C7" s="116"/>
      <c r="D7" s="117"/>
    </row>
    <row r="8" spans="1:4" ht="16.05" customHeight="1" x14ac:dyDescent="0.3">
      <c r="A8" s="118" t="s">
        <v>232</v>
      </c>
      <c r="B8" s="118"/>
      <c r="C8" s="119"/>
      <c r="D8" s="120"/>
    </row>
    <row r="9" spans="1:4" ht="16.05" customHeight="1" x14ac:dyDescent="0.3">
      <c r="A9" s="118">
        <v>1.2</v>
      </c>
      <c r="B9" s="118" t="s">
        <v>233</v>
      </c>
      <c r="C9" s="119" t="s">
        <v>234</v>
      </c>
      <c r="D9" s="120">
        <v>340</v>
      </c>
    </row>
    <row r="10" spans="1:4" ht="16.05" customHeight="1" x14ac:dyDescent="0.3">
      <c r="A10" s="118">
        <v>2.1</v>
      </c>
      <c r="B10" s="118" t="s">
        <v>233</v>
      </c>
      <c r="C10" s="119" t="s">
        <v>235</v>
      </c>
      <c r="D10" s="120">
        <v>221</v>
      </c>
    </row>
    <row r="11" spans="1:4" ht="16.05" customHeight="1" x14ac:dyDescent="0.3">
      <c r="A11" s="118" t="s">
        <v>236</v>
      </c>
      <c r="B11" s="118" t="s">
        <v>237</v>
      </c>
      <c r="C11" s="119" t="s">
        <v>238</v>
      </c>
      <c r="D11" s="120">
        <v>85</v>
      </c>
    </row>
    <row r="12" spans="1:4" ht="16.05" customHeight="1" x14ac:dyDescent="0.3">
      <c r="A12" s="121" t="s">
        <v>239</v>
      </c>
      <c r="B12" s="121"/>
      <c r="C12" s="122"/>
      <c r="D12" s="120"/>
    </row>
    <row r="13" spans="1:4" ht="16.05" customHeight="1" x14ac:dyDescent="0.3">
      <c r="A13" s="118">
        <v>6.1</v>
      </c>
      <c r="B13" s="118" t="s">
        <v>233</v>
      </c>
      <c r="C13" s="119" t="s">
        <v>240</v>
      </c>
      <c r="D13" s="120">
        <v>2</v>
      </c>
    </row>
    <row r="14" spans="1:4" ht="16.05" customHeight="1" x14ac:dyDescent="0.3">
      <c r="A14" s="118" t="s">
        <v>241</v>
      </c>
      <c r="B14" s="118" t="s">
        <v>237</v>
      </c>
      <c r="C14" s="119" t="s">
        <v>242</v>
      </c>
      <c r="D14" s="120">
        <v>1</v>
      </c>
    </row>
    <row r="15" spans="1:4" ht="16.05" customHeight="1" x14ac:dyDescent="0.3">
      <c r="A15" s="118" t="s">
        <v>243</v>
      </c>
      <c r="B15" s="118" t="s">
        <v>237</v>
      </c>
      <c r="C15" s="119" t="s">
        <v>244</v>
      </c>
      <c r="D15" s="120">
        <v>23</v>
      </c>
    </row>
    <row r="16" spans="1:4" ht="16.05" customHeight="1" x14ac:dyDescent="0.3">
      <c r="A16" s="121" t="s">
        <v>245</v>
      </c>
      <c r="B16" s="121"/>
      <c r="C16" s="122"/>
      <c r="D16" s="120"/>
    </row>
    <row r="17" spans="1:4" ht="16.05" customHeight="1" x14ac:dyDescent="0.3">
      <c r="A17" s="118">
        <v>1.2</v>
      </c>
      <c r="B17" s="118" t="s">
        <v>233</v>
      </c>
      <c r="C17" s="119" t="s">
        <v>234</v>
      </c>
      <c r="D17" s="120">
        <v>25819</v>
      </c>
    </row>
    <row r="18" spans="1:4" ht="16.05" customHeight="1" x14ac:dyDescent="0.3">
      <c r="A18" s="118">
        <v>1.3</v>
      </c>
      <c r="B18" s="118" t="s">
        <v>233</v>
      </c>
      <c r="C18" s="119" t="s">
        <v>246</v>
      </c>
      <c r="D18" s="120">
        <v>218269.8</v>
      </c>
    </row>
    <row r="19" spans="1:4" ht="16.05" customHeight="1" x14ac:dyDescent="0.3">
      <c r="A19" s="118">
        <v>2.2999999999999998</v>
      </c>
      <c r="B19" s="118" t="s">
        <v>233</v>
      </c>
      <c r="C19" s="119" t="s">
        <v>247</v>
      </c>
      <c r="D19" s="120">
        <v>214</v>
      </c>
    </row>
    <row r="20" spans="1:4" ht="16.05" customHeight="1" x14ac:dyDescent="0.3">
      <c r="A20" s="118">
        <v>2.4</v>
      </c>
      <c r="B20" s="118" t="s">
        <v>233</v>
      </c>
      <c r="C20" s="119" t="s">
        <v>248</v>
      </c>
      <c r="D20" s="120">
        <v>168981.90476190476</v>
      </c>
    </row>
    <row r="21" spans="1:4" ht="16.05" customHeight="1" x14ac:dyDescent="0.3">
      <c r="A21" s="118">
        <v>5.0999999999999996</v>
      </c>
      <c r="B21" s="118" t="s">
        <v>233</v>
      </c>
      <c r="C21" s="119" t="s">
        <v>249</v>
      </c>
      <c r="D21" s="120">
        <v>354862</v>
      </c>
    </row>
    <row r="22" spans="1:4" ht="16.05" customHeight="1" x14ac:dyDescent="0.3">
      <c r="A22" s="118">
        <v>5.3</v>
      </c>
      <c r="B22" s="118" t="s">
        <v>233</v>
      </c>
      <c r="C22" s="119" t="s">
        <v>250</v>
      </c>
      <c r="D22" s="120">
        <v>11849</v>
      </c>
    </row>
    <row r="23" spans="1:4" ht="16.05" customHeight="1" x14ac:dyDescent="0.3">
      <c r="A23" s="118" t="s">
        <v>236</v>
      </c>
      <c r="B23" s="118" t="s">
        <v>237</v>
      </c>
      <c r="C23" s="119" t="s">
        <v>238</v>
      </c>
      <c r="D23" s="120">
        <v>518</v>
      </c>
    </row>
    <row r="24" spans="1:4" ht="16.05" customHeight="1" x14ac:dyDescent="0.3">
      <c r="A24" s="118" t="s">
        <v>251</v>
      </c>
      <c r="B24" s="118" t="s">
        <v>237</v>
      </c>
      <c r="C24" s="119" t="s">
        <v>252</v>
      </c>
      <c r="D24" s="120">
        <v>168981.90476190476</v>
      </c>
    </row>
    <row r="25" spans="1:4" ht="16.05" customHeight="1" x14ac:dyDescent="0.3">
      <c r="A25" s="118" t="s">
        <v>253</v>
      </c>
      <c r="B25" s="118" t="s">
        <v>237</v>
      </c>
      <c r="C25" s="119" t="s">
        <v>254</v>
      </c>
      <c r="D25" s="120">
        <v>156</v>
      </c>
    </row>
    <row r="26" spans="1:4" ht="16.05" customHeight="1" x14ac:dyDescent="0.3">
      <c r="A26" s="118" t="s">
        <v>255</v>
      </c>
      <c r="B26" s="118" t="s">
        <v>237</v>
      </c>
      <c r="C26" s="119" t="s">
        <v>256</v>
      </c>
      <c r="D26" s="120">
        <v>1</v>
      </c>
    </row>
    <row r="27" spans="1:4" ht="16.05" customHeight="1" x14ac:dyDescent="0.3">
      <c r="A27" s="118" t="s">
        <v>257</v>
      </c>
      <c r="B27" s="118" t="s">
        <v>237</v>
      </c>
      <c r="C27" s="119" t="s">
        <v>258</v>
      </c>
      <c r="D27" s="120">
        <v>3</v>
      </c>
    </row>
    <row r="28" spans="1:4" ht="16.05" customHeight="1" x14ac:dyDescent="0.3">
      <c r="A28" s="118" t="s">
        <v>259</v>
      </c>
      <c r="B28" s="118" t="s">
        <v>237</v>
      </c>
      <c r="C28" s="119" t="s">
        <v>260</v>
      </c>
      <c r="D28" s="120">
        <v>11849</v>
      </c>
    </row>
    <row r="29" spans="1:4" ht="16.05" customHeight="1" x14ac:dyDescent="0.3">
      <c r="A29" s="118" t="s">
        <v>243</v>
      </c>
      <c r="B29" s="118" t="s">
        <v>237</v>
      </c>
      <c r="C29" s="119" t="s">
        <v>244</v>
      </c>
      <c r="D29" s="120">
        <v>2</v>
      </c>
    </row>
    <row r="30" spans="1:4" ht="16.05" customHeight="1" x14ac:dyDescent="0.3">
      <c r="A30" s="121" t="s">
        <v>261</v>
      </c>
      <c r="B30" s="121"/>
      <c r="C30" s="122"/>
      <c r="D30" s="120"/>
    </row>
    <row r="31" spans="1:4" ht="16.05" customHeight="1" x14ac:dyDescent="0.3">
      <c r="A31" s="118">
        <v>1.1000000000000001</v>
      </c>
      <c r="B31" s="118" t="s">
        <v>233</v>
      </c>
      <c r="C31" s="119" t="s">
        <v>262</v>
      </c>
      <c r="D31" s="120">
        <v>4550</v>
      </c>
    </row>
    <row r="32" spans="1:4" ht="16.05" customHeight="1" x14ac:dyDescent="0.3">
      <c r="A32" s="118">
        <v>1.2</v>
      </c>
      <c r="B32" s="118" t="s">
        <v>233</v>
      </c>
      <c r="C32" s="119" t="s">
        <v>234</v>
      </c>
      <c r="D32" s="120">
        <v>1297</v>
      </c>
    </row>
    <row r="33" spans="1:4" ht="16.05" customHeight="1" x14ac:dyDescent="0.3">
      <c r="A33" s="118">
        <v>2.2999999999999998</v>
      </c>
      <c r="B33" s="118" t="s">
        <v>233</v>
      </c>
      <c r="C33" s="119" t="s">
        <v>247</v>
      </c>
      <c r="D33" s="120">
        <v>26</v>
      </c>
    </row>
    <row r="34" spans="1:4" ht="16.05" customHeight="1" x14ac:dyDescent="0.3">
      <c r="A34" s="118">
        <v>2.5</v>
      </c>
      <c r="B34" s="118" t="s">
        <v>233</v>
      </c>
      <c r="C34" s="119" t="s">
        <v>263</v>
      </c>
      <c r="D34" s="120">
        <v>951330.00000000012</v>
      </c>
    </row>
    <row r="35" spans="1:4" ht="16.05" customHeight="1" x14ac:dyDescent="0.3">
      <c r="A35" s="118">
        <v>3.2</v>
      </c>
      <c r="B35" s="118" t="s">
        <v>233</v>
      </c>
      <c r="C35" s="119" t="s">
        <v>264</v>
      </c>
      <c r="D35" s="120">
        <v>1900000</v>
      </c>
    </row>
    <row r="36" spans="1:4" ht="16.05" customHeight="1" x14ac:dyDescent="0.3">
      <c r="A36" s="118">
        <v>5.0999999999999996</v>
      </c>
      <c r="B36" s="118" t="s">
        <v>233</v>
      </c>
      <c r="C36" s="119" t="s">
        <v>249</v>
      </c>
      <c r="D36" s="120">
        <v>1900000</v>
      </c>
    </row>
    <row r="37" spans="1:4" ht="16.05" customHeight="1" x14ac:dyDescent="0.3">
      <c r="A37" s="118">
        <v>5.3</v>
      </c>
      <c r="B37" s="118" t="s">
        <v>233</v>
      </c>
      <c r="C37" s="119" t="s">
        <v>250</v>
      </c>
      <c r="D37" s="120">
        <v>146756</v>
      </c>
    </row>
    <row r="38" spans="1:4" ht="16.05" customHeight="1" x14ac:dyDescent="0.3">
      <c r="A38" s="118">
        <v>6.1</v>
      </c>
      <c r="B38" s="118" t="s">
        <v>233</v>
      </c>
      <c r="C38" s="119" t="s">
        <v>240</v>
      </c>
      <c r="D38" s="120">
        <v>14</v>
      </c>
    </row>
    <row r="39" spans="1:4" ht="16.05" customHeight="1" x14ac:dyDescent="0.3">
      <c r="A39" s="118">
        <v>6.2</v>
      </c>
      <c r="B39" s="118" t="s">
        <v>233</v>
      </c>
      <c r="C39" s="119" t="s">
        <v>265</v>
      </c>
      <c r="D39" s="120">
        <v>27</v>
      </c>
    </row>
    <row r="40" spans="1:4" ht="16.05" customHeight="1" x14ac:dyDescent="0.3">
      <c r="A40" s="118" t="s">
        <v>266</v>
      </c>
      <c r="B40" s="118" t="s">
        <v>237</v>
      </c>
      <c r="C40" s="119" t="s">
        <v>267</v>
      </c>
      <c r="D40" s="120">
        <v>4550</v>
      </c>
    </row>
    <row r="41" spans="1:4" ht="16.05" customHeight="1" x14ac:dyDescent="0.3">
      <c r="A41" s="118" t="s">
        <v>236</v>
      </c>
      <c r="B41" s="118" t="s">
        <v>237</v>
      </c>
      <c r="C41" s="119" t="s">
        <v>238</v>
      </c>
      <c r="D41" s="120">
        <v>594</v>
      </c>
    </row>
    <row r="42" spans="1:4" ht="16.05" customHeight="1" x14ac:dyDescent="0.3">
      <c r="A42" s="118" t="s">
        <v>253</v>
      </c>
      <c r="B42" s="118" t="s">
        <v>237</v>
      </c>
      <c r="C42" s="119" t="s">
        <v>254</v>
      </c>
      <c r="D42" s="120">
        <v>129</v>
      </c>
    </row>
    <row r="43" spans="1:4" ht="16.05" customHeight="1" x14ac:dyDescent="0.3">
      <c r="A43" s="118" t="s">
        <v>268</v>
      </c>
      <c r="B43" s="118" t="s">
        <v>237</v>
      </c>
      <c r="C43" s="119" t="s">
        <v>269</v>
      </c>
      <c r="D43" s="120">
        <v>1</v>
      </c>
    </row>
    <row r="44" spans="1:4" ht="16.05" customHeight="1" x14ac:dyDescent="0.3">
      <c r="A44" s="118" t="s">
        <v>270</v>
      </c>
      <c r="B44" s="118" t="s">
        <v>237</v>
      </c>
      <c r="C44" s="119" t="s">
        <v>271</v>
      </c>
      <c r="D44" s="120">
        <v>49000</v>
      </c>
    </row>
    <row r="45" spans="1:4" ht="16.05" customHeight="1" x14ac:dyDescent="0.3">
      <c r="A45" s="118" t="s">
        <v>257</v>
      </c>
      <c r="B45" s="118" t="s">
        <v>237</v>
      </c>
      <c r="C45" s="119" t="s">
        <v>258</v>
      </c>
      <c r="D45" s="120">
        <v>11</v>
      </c>
    </row>
    <row r="46" spans="1:4" ht="16.05" customHeight="1" x14ac:dyDescent="0.3">
      <c r="A46" s="118" t="s">
        <v>259</v>
      </c>
      <c r="B46" s="118" t="s">
        <v>237</v>
      </c>
      <c r="C46" s="119" t="s">
        <v>260</v>
      </c>
      <c r="D46" s="120">
        <v>11200</v>
      </c>
    </row>
    <row r="47" spans="1:4" ht="16.05" customHeight="1" x14ac:dyDescent="0.3">
      <c r="A47" s="118" t="s">
        <v>272</v>
      </c>
      <c r="B47" s="118" t="s">
        <v>237</v>
      </c>
      <c r="C47" s="119" t="s">
        <v>273</v>
      </c>
      <c r="D47" s="120">
        <v>1</v>
      </c>
    </row>
    <row r="48" spans="1:4" ht="16.05" customHeight="1" x14ac:dyDescent="0.3">
      <c r="A48" s="121" t="s">
        <v>274</v>
      </c>
      <c r="B48" s="121"/>
      <c r="C48" s="122"/>
      <c r="D48" s="120"/>
    </row>
    <row r="49" spans="1:4" ht="16.05" customHeight="1" x14ac:dyDescent="0.3">
      <c r="A49" s="118">
        <v>2.2000000000000002</v>
      </c>
      <c r="B49" s="118" t="s">
        <v>233</v>
      </c>
      <c r="C49" s="119" t="s">
        <v>275</v>
      </c>
      <c r="D49" s="120">
        <v>8586</v>
      </c>
    </row>
    <row r="50" spans="1:4" ht="16.05" customHeight="1" x14ac:dyDescent="0.3">
      <c r="A50" s="118">
        <v>2.2999999999999998</v>
      </c>
      <c r="B50" s="118" t="s">
        <v>233</v>
      </c>
      <c r="C50" s="119" t="s">
        <v>247</v>
      </c>
      <c r="D50" s="120">
        <v>3</v>
      </c>
    </row>
    <row r="51" spans="1:4" ht="16.05" customHeight="1" x14ac:dyDescent="0.3">
      <c r="A51" s="118">
        <v>6.2</v>
      </c>
      <c r="B51" s="118" t="s">
        <v>233</v>
      </c>
      <c r="C51" s="119" t="s">
        <v>265</v>
      </c>
      <c r="D51" s="120">
        <v>19</v>
      </c>
    </row>
    <row r="52" spans="1:4" ht="16.05" customHeight="1" x14ac:dyDescent="0.3">
      <c r="A52" s="118" t="s">
        <v>266</v>
      </c>
      <c r="B52" s="118" t="s">
        <v>237</v>
      </c>
      <c r="C52" s="119" t="s">
        <v>267</v>
      </c>
      <c r="D52" s="120">
        <v>8950</v>
      </c>
    </row>
    <row r="53" spans="1:4" ht="16.05" customHeight="1" x14ac:dyDescent="0.3">
      <c r="A53" s="118" t="s">
        <v>276</v>
      </c>
      <c r="B53" s="118" t="s">
        <v>237</v>
      </c>
      <c r="C53" s="119" t="s">
        <v>277</v>
      </c>
      <c r="D53" s="120">
        <v>26</v>
      </c>
    </row>
    <row r="54" spans="1:4" ht="16.05" customHeight="1" x14ac:dyDescent="0.3">
      <c r="A54" s="118" t="s">
        <v>236</v>
      </c>
      <c r="B54" s="118" t="s">
        <v>237</v>
      </c>
      <c r="C54" s="119" t="s">
        <v>238</v>
      </c>
      <c r="D54" s="120">
        <v>5191</v>
      </c>
    </row>
    <row r="55" spans="1:4" ht="16.05" customHeight="1" x14ac:dyDescent="0.3">
      <c r="A55" s="118" t="s">
        <v>278</v>
      </c>
      <c r="B55" s="118" t="s">
        <v>237</v>
      </c>
      <c r="C55" s="119" t="s">
        <v>279</v>
      </c>
      <c r="D55" s="120">
        <v>1</v>
      </c>
    </row>
    <row r="56" spans="1:4" ht="16.05" customHeight="1" x14ac:dyDescent="0.3">
      <c r="A56" s="118" t="s">
        <v>280</v>
      </c>
      <c r="B56" s="118" t="s">
        <v>237</v>
      </c>
      <c r="C56" s="119" t="s">
        <v>281</v>
      </c>
      <c r="D56" s="120">
        <v>19</v>
      </c>
    </row>
    <row r="57" spans="1:4" ht="16.05" customHeight="1" x14ac:dyDescent="0.3">
      <c r="A57" s="118" t="s">
        <v>282</v>
      </c>
      <c r="B57" s="118" t="s">
        <v>237</v>
      </c>
      <c r="C57" s="119" t="s">
        <v>283</v>
      </c>
      <c r="D57" s="120">
        <v>5</v>
      </c>
    </row>
    <row r="58" spans="1:4" ht="16.05" customHeight="1" x14ac:dyDescent="0.3">
      <c r="A58" s="121" t="s">
        <v>284</v>
      </c>
      <c r="B58" s="121"/>
      <c r="C58" s="122"/>
      <c r="D58" s="120"/>
    </row>
    <row r="59" spans="1:4" ht="16.05" customHeight="1" x14ac:dyDescent="0.3">
      <c r="A59" s="118">
        <v>1.1000000000000001</v>
      </c>
      <c r="B59" s="118" t="s">
        <v>233</v>
      </c>
      <c r="C59" s="119" t="s">
        <v>262</v>
      </c>
      <c r="D59" s="120">
        <v>6164</v>
      </c>
    </row>
    <row r="60" spans="1:4" ht="16.05" customHeight="1" x14ac:dyDescent="0.3">
      <c r="A60" s="118">
        <v>2.2000000000000002</v>
      </c>
      <c r="B60" s="118" t="s">
        <v>233</v>
      </c>
      <c r="C60" s="119" t="s">
        <v>275</v>
      </c>
      <c r="D60" s="120">
        <v>61.59</v>
      </c>
    </row>
    <row r="61" spans="1:4" ht="16.05" customHeight="1" x14ac:dyDescent="0.3">
      <c r="A61" s="118">
        <v>4.0999999999999996</v>
      </c>
      <c r="B61" s="118" t="s">
        <v>233</v>
      </c>
      <c r="C61" s="119" t="s">
        <v>285</v>
      </c>
      <c r="D61" s="120">
        <v>6164</v>
      </c>
    </row>
    <row r="62" spans="1:4" ht="16.05" customHeight="1" x14ac:dyDescent="0.3">
      <c r="A62" s="118">
        <v>6.1</v>
      </c>
      <c r="B62" s="118" t="s">
        <v>233</v>
      </c>
      <c r="C62" s="119" t="s">
        <v>240</v>
      </c>
      <c r="D62" s="120">
        <v>1</v>
      </c>
    </row>
    <row r="63" spans="1:4" ht="16.05" customHeight="1" x14ac:dyDescent="0.3">
      <c r="A63" s="118">
        <v>6.2</v>
      </c>
      <c r="B63" s="118" t="s">
        <v>233</v>
      </c>
      <c r="C63" s="119" t="s">
        <v>265</v>
      </c>
      <c r="D63" s="120">
        <v>1</v>
      </c>
    </row>
    <row r="64" spans="1:4" ht="16.05" customHeight="1" x14ac:dyDescent="0.3">
      <c r="A64" s="118" t="s">
        <v>266</v>
      </c>
      <c r="B64" s="118" t="s">
        <v>237</v>
      </c>
      <c r="C64" s="119" t="s">
        <v>267</v>
      </c>
      <c r="D64" s="120">
        <v>6164</v>
      </c>
    </row>
    <row r="65" spans="1:4" ht="16.05" customHeight="1" x14ac:dyDescent="0.3">
      <c r="A65" s="118" t="s">
        <v>236</v>
      </c>
      <c r="B65" s="118" t="s">
        <v>237</v>
      </c>
      <c r="C65" s="119" t="s">
        <v>238</v>
      </c>
      <c r="D65" s="120">
        <v>862.96</v>
      </c>
    </row>
    <row r="66" spans="1:4" ht="16.05" customHeight="1" x14ac:dyDescent="0.3">
      <c r="A66" s="118" t="s">
        <v>280</v>
      </c>
      <c r="B66" s="118" t="s">
        <v>237</v>
      </c>
      <c r="C66" s="119" t="s">
        <v>281</v>
      </c>
      <c r="D66" s="120">
        <v>1485</v>
      </c>
    </row>
    <row r="67" spans="1:4" ht="16.05" customHeight="1" x14ac:dyDescent="0.3">
      <c r="A67" s="118" t="s">
        <v>286</v>
      </c>
      <c r="B67" s="118" t="s">
        <v>237</v>
      </c>
      <c r="C67" s="119" t="s">
        <v>287</v>
      </c>
      <c r="D67" s="120">
        <v>1</v>
      </c>
    </row>
    <row r="68" spans="1:4" ht="16.05" customHeight="1" x14ac:dyDescent="0.3">
      <c r="A68" s="118" t="s">
        <v>282</v>
      </c>
      <c r="B68" s="118" t="s">
        <v>237</v>
      </c>
      <c r="C68" s="119" t="s">
        <v>283</v>
      </c>
      <c r="D68" s="120">
        <v>3</v>
      </c>
    </row>
    <row r="69" spans="1:4" ht="16.05" customHeight="1" x14ac:dyDescent="0.3">
      <c r="A69" s="121" t="s">
        <v>288</v>
      </c>
      <c r="B69" s="121"/>
      <c r="C69" s="122"/>
      <c r="D69" s="120"/>
    </row>
    <row r="70" spans="1:4" ht="16.05" customHeight="1" x14ac:dyDescent="0.3">
      <c r="A70" s="118">
        <v>1.3</v>
      </c>
      <c r="B70" s="118" t="s">
        <v>233</v>
      </c>
      <c r="C70" s="119" t="s">
        <v>246</v>
      </c>
      <c r="D70" s="120">
        <v>768386.6</v>
      </c>
    </row>
    <row r="71" spans="1:4" ht="16.05" customHeight="1" x14ac:dyDescent="0.3">
      <c r="A71" s="118">
        <v>2.2999999999999998</v>
      </c>
      <c r="B71" s="118" t="s">
        <v>233</v>
      </c>
      <c r="C71" s="119" t="s">
        <v>247</v>
      </c>
      <c r="D71" s="120">
        <v>846</v>
      </c>
    </row>
    <row r="72" spans="1:4" ht="16.05" customHeight="1" x14ac:dyDescent="0.3">
      <c r="A72" s="118">
        <v>2.4</v>
      </c>
      <c r="B72" s="118" t="s">
        <v>233</v>
      </c>
      <c r="C72" s="119" t="s">
        <v>248</v>
      </c>
      <c r="D72" s="120">
        <v>23787.878399999998</v>
      </c>
    </row>
    <row r="73" spans="1:4" ht="16.05" customHeight="1" x14ac:dyDescent="0.3">
      <c r="A73" s="118">
        <v>3.1</v>
      </c>
      <c r="B73" s="118" t="s">
        <v>233</v>
      </c>
      <c r="C73" s="119" t="s">
        <v>289</v>
      </c>
      <c r="D73" s="120">
        <v>55177</v>
      </c>
    </row>
    <row r="74" spans="1:4" ht="16.05" customHeight="1" x14ac:dyDescent="0.3">
      <c r="A74" s="118">
        <v>3.3</v>
      </c>
      <c r="B74" s="118" t="s">
        <v>233</v>
      </c>
      <c r="C74" s="119" t="s">
        <v>290</v>
      </c>
      <c r="D74" s="120">
        <v>1173443.8</v>
      </c>
    </row>
    <row r="75" spans="1:4" ht="16.05" customHeight="1" x14ac:dyDescent="0.3">
      <c r="A75" s="118">
        <v>5.0999999999999996</v>
      </c>
      <c r="B75" s="118" t="s">
        <v>233</v>
      </c>
      <c r="C75" s="119" t="s">
        <v>249</v>
      </c>
      <c r="D75" s="120">
        <v>1140129.2</v>
      </c>
    </row>
    <row r="76" spans="1:4" ht="16.05" customHeight="1" x14ac:dyDescent="0.3">
      <c r="A76" s="118">
        <v>6.2</v>
      </c>
      <c r="B76" s="118" t="s">
        <v>233</v>
      </c>
      <c r="C76" s="119" t="s">
        <v>265</v>
      </c>
      <c r="D76" s="120">
        <v>1</v>
      </c>
    </row>
    <row r="77" spans="1:4" ht="16.05" customHeight="1" x14ac:dyDescent="0.3">
      <c r="A77" s="118" t="s">
        <v>291</v>
      </c>
      <c r="B77" s="118" t="s">
        <v>237</v>
      </c>
      <c r="C77" s="119" t="s">
        <v>292</v>
      </c>
      <c r="D77" s="120">
        <v>5</v>
      </c>
    </row>
    <row r="78" spans="1:4" ht="16.05" customHeight="1" x14ac:dyDescent="0.3">
      <c r="A78" s="118" t="s">
        <v>236</v>
      </c>
      <c r="B78" s="118" t="s">
        <v>237</v>
      </c>
      <c r="C78" s="119" t="s">
        <v>238</v>
      </c>
      <c r="D78" s="120">
        <v>11649</v>
      </c>
    </row>
    <row r="79" spans="1:4" ht="16.05" customHeight="1" x14ac:dyDescent="0.3">
      <c r="A79" s="118" t="s">
        <v>293</v>
      </c>
      <c r="B79" s="118" t="s">
        <v>237</v>
      </c>
      <c r="C79" s="119" t="s">
        <v>294</v>
      </c>
      <c r="D79" s="120">
        <v>2994</v>
      </c>
    </row>
    <row r="80" spans="1:4" ht="16.05" customHeight="1" x14ac:dyDescent="0.3">
      <c r="A80" s="118" t="s">
        <v>251</v>
      </c>
      <c r="B80" s="118" t="s">
        <v>237</v>
      </c>
      <c r="C80" s="119" t="s">
        <v>252</v>
      </c>
      <c r="D80" s="120">
        <v>23787.878399999998</v>
      </c>
    </row>
    <row r="81" spans="1:4" ht="16.05" customHeight="1" x14ac:dyDescent="0.3">
      <c r="A81" s="118" t="s">
        <v>295</v>
      </c>
      <c r="B81" s="118" t="s">
        <v>237</v>
      </c>
      <c r="C81" s="119" t="s">
        <v>296</v>
      </c>
      <c r="D81" s="120">
        <v>5</v>
      </c>
    </row>
    <row r="82" spans="1:4" ht="16.05" customHeight="1" x14ac:dyDescent="0.3">
      <c r="A82" s="118" t="s">
        <v>297</v>
      </c>
      <c r="B82" s="118" t="s">
        <v>237</v>
      </c>
      <c r="C82" s="119" t="s">
        <v>298</v>
      </c>
      <c r="D82" s="120">
        <v>25</v>
      </c>
    </row>
    <row r="83" spans="1:4" ht="16.05" customHeight="1" x14ac:dyDescent="0.3">
      <c r="A83" s="118" t="s">
        <v>257</v>
      </c>
      <c r="B83" s="118" t="s">
        <v>237</v>
      </c>
      <c r="C83" s="119" t="s">
        <v>258</v>
      </c>
      <c r="D83" s="120">
        <v>5</v>
      </c>
    </row>
    <row r="84" spans="1:4" ht="16.05" customHeight="1" x14ac:dyDescent="0.3">
      <c r="A84" s="121" t="s">
        <v>299</v>
      </c>
      <c r="B84" s="121"/>
      <c r="C84" s="122"/>
      <c r="D84" s="120"/>
    </row>
    <row r="85" spans="1:4" ht="16.05" customHeight="1" x14ac:dyDescent="0.3">
      <c r="A85" s="118">
        <v>1.2</v>
      </c>
      <c r="B85" s="118" t="s">
        <v>233</v>
      </c>
      <c r="C85" s="119" t="s">
        <v>234</v>
      </c>
      <c r="D85" s="120">
        <v>15644</v>
      </c>
    </row>
    <row r="86" spans="1:4" ht="16.05" customHeight="1" x14ac:dyDescent="0.3">
      <c r="A86" s="118">
        <v>2.2000000000000002</v>
      </c>
      <c r="B86" s="118" t="s">
        <v>233</v>
      </c>
      <c r="C86" s="119" t="s">
        <v>275</v>
      </c>
      <c r="D86" s="120">
        <v>480</v>
      </c>
    </row>
    <row r="87" spans="1:4" ht="16.05" customHeight="1" x14ac:dyDescent="0.3">
      <c r="A87" s="118">
        <v>2.4</v>
      </c>
      <c r="B87" s="118" t="s">
        <v>233</v>
      </c>
      <c r="C87" s="119" t="s">
        <v>248</v>
      </c>
      <c r="D87" s="120">
        <v>1273104</v>
      </c>
    </row>
    <row r="88" spans="1:4" ht="16.05" customHeight="1" x14ac:dyDescent="0.3">
      <c r="A88" s="118">
        <v>2.5</v>
      </c>
      <c r="B88" s="118" t="s">
        <v>233</v>
      </c>
      <c r="C88" s="119" t="s">
        <v>263</v>
      </c>
      <c r="D88" s="120">
        <v>636552</v>
      </c>
    </row>
    <row r="89" spans="1:4" ht="16.05" customHeight="1" x14ac:dyDescent="0.3">
      <c r="A89" s="118">
        <v>3.2</v>
      </c>
      <c r="B89" s="118" t="s">
        <v>233</v>
      </c>
      <c r="C89" s="119" t="s">
        <v>264</v>
      </c>
      <c r="D89" s="120">
        <v>1260000</v>
      </c>
    </row>
    <row r="90" spans="1:4" ht="16.05" customHeight="1" x14ac:dyDescent="0.3">
      <c r="A90" s="118" t="s">
        <v>266</v>
      </c>
      <c r="B90" s="118" t="s">
        <v>237</v>
      </c>
      <c r="C90" s="119" t="s">
        <v>267</v>
      </c>
      <c r="D90" s="120">
        <v>854</v>
      </c>
    </row>
    <row r="91" spans="1:4" ht="16.05" customHeight="1" x14ac:dyDescent="0.3">
      <c r="A91" s="118" t="s">
        <v>291</v>
      </c>
      <c r="B91" s="118" t="s">
        <v>237</v>
      </c>
      <c r="C91" s="119" t="s">
        <v>292</v>
      </c>
      <c r="D91" s="120">
        <v>11.399999999999999</v>
      </c>
    </row>
    <row r="92" spans="1:4" ht="16.05" customHeight="1" x14ac:dyDescent="0.3">
      <c r="A92" s="118" t="s">
        <v>300</v>
      </c>
      <c r="B92" s="118" t="s">
        <v>237</v>
      </c>
      <c r="C92" s="119" t="s">
        <v>301</v>
      </c>
      <c r="D92" s="120">
        <v>58</v>
      </c>
    </row>
    <row r="93" spans="1:4" ht="16.05" customHeight="1" x14ac:dyDescent="0.3">
      <c r="A93" s="118" t="s">
        <v>302</v>
      </c>
      <c r="B93" s="118" t="s">
        <v>237</v>
      </c>
      <c r="C93" s="119" t="s">
        <v>303</v>
      </c>
      <c r="D93" s="120">
        <v>4.8000000000000007</v>
      </c>
    </row>
    <row r="94" spans="1:4" ht="16.05" customHeight="1" x14ac:dyDescent="0.3">
      <c r="A94" s="118" t="s">
        <v>257</v>
      </c>
      <c r="B94" s="118" t="s">
        <v>237</v>
      </c>
      <c r="C94" s="119" t="s">
        <v>258</v>
      </c>
      <c r="D94" s="120">
        <v>12</v>
      </c>
    </row>
    <row r="95" spans="1:4" ht="16.05" customHeight="1" x14ac:dyDescent="0.3">
      <c r="A95" s="118" t="s">
        <v>280</v>
      </c>
      <c r="B95" s="118" t="s">
        <v>237</v>
      </c>
      <c r="C95" s="119" t="s">
        <v>281</v>
      </c>
      <c r="D95" s="120">
        <v>58</v>
      </c>
    </row>
    <row r="96" spans="1:4" ht="16.05" customHeight="1" x14ac:dyDescent="0.3">
      <c r="A96" s="121" t="s">
        <v>304</v>
      </c>
      <c r="B96" s="121"/>
      <c r="C96" s="122"/>
      <c r="D96" s="120"/>
    </row>
    <row r="97" spans="1:4" ht="16.05" customHeight="1" x14ac:dyDescent="0.3">
      <c r="A97" s="118">
        <v>6.1</v>
      </c>
      <c r="B97" s="118" t="s">
        <v>233</v>
      </c>
      <c r="C97" s="119" t="s">
        <v>240</v>
      </c>
      <c r="D97" s="120">
        <v>5</v>
      </c>
    </row>
    <row r="98" spans="1:4" ht="16.05" customHeight="1" x14ac:dyDescent="0.3">
      <c r="A98" s="118" t="s">
        <v>305</v>
      </c>
      <c r="B98" s="118" t="s">
        <v>237</v>
      </c>
      <c r="C98" s="119" t="s">
        <v>306</v>
      </c>
      <c r="D98" s="120">
        <v>2</v>
      </c>
    </row>
    <row r="99" spans="1:4" ht="16.05" customHeight="1" x14ac:dyDescent="0.3">
      <c r="A99" s="118" t="s">
        <v>307</v>
      </c>
      <c r="B99" s="118" t="s">
        <v>237</v>
      </c>
      <c r="C99" s="119" t="s">
        <v>308</v>
      </c>
      <c r="D99" s="120">
        <v>2</v>
      </c>
    </row>
    <row r="100" spans="1:4" ht="16.05" customHeight="1" x14ac:dyDescent="0.3">
      <c r="A100" s="118" t="s">
        <v>280</v>
      </c>
      <c r="B100" s="118" t="s">
        <v>237</v>
      </c>
      <c r="C100" s="119" t="s">
        <v>281</v>
      </c>
      <c r="D100" s="120">
        <v>575</v>
      </c>
    </row>
    <row r="101" spans="1:4" ht="16.05" customHeight="1" x14ac:dyDescent="0.3">
      <c r="A101" s="118" t="s">
        <v>243</v>
      </c>
      <c r="B101" s="118" t="s">
        <v>237</v>
      </c>
      <c r="C101" s="119" t="s">
        <v>244</v>
      </c>
      <c r="D101" s="120">
        <v>2</v>
      </c>
    </row>
    <row r="102" spans="1:4" s="107" customFormat="1" ht="15" customHeight="1" x14ac:dyDescent="0.3">
      <c r="A102" s="123" t="s">
        <v>309</v>
      </c>
      <c r="B102" s="123"/>
      <c r="C102" s="124"/>
      <c r="D102" s="125" t="s">
        <v>15</v>
      </c>
    </row>
    <row r="103" spans="1:4" s="107" customFormat="1" ht="15" customHeight="1" x14ac:dyDescent="0.3">
      <c r="A103" s="115" t="s">
        <v>310</v>
      </c>
      <c r="B103" s="115"/>
      <c r="C103" s="126"/>
      <c r="D103" s="127"/>
    </row>
    <row r="104" spans="1:4" ht="15" customHeight="1" x14ac:dyDescent="0.3">
      <c r="A104" s="128" t="s">
        <v>311</v>
      </c>
      <c r="B104" s="118"/>
      <c r="C104" s="129"/>
      <c r="D104" s="130"/>
    </row>
    <row r="105" spans="1:4" ht="15" customHeight="1" x14ac:dyDescent="0.3">
      <c r="A105" s="131">
        <v>6.1</v>
      </c>
      <c r="B105" s="118" t="s">
        <v>233</v>
      </c>
      <c r="C105" s="129" t="s">
        <v>240</v>
      </c>
      <c r="D105" s="130">
        <v>13</v>
      </c>
    </row>
    <row r="106" spans="1:4" ht="15" customHeight="1" x14ac:dyDescent="0.3">
      <c r="A106" s="131" t="s">
        <v>236</v>
      </c>
      <c r="B106" s="118" t="s">
        <v>237</v>
      </c>
      <c r="C106" s="129" t="s">
        <v>238</v>
      </c>
      <c r="D106" s="130">
        <v>358.56</v>
      </c>
    </row>
    <row r="107" spans="1:4" s="108" customFormat="1" ht="15" customHeight="1" x14ac:dyDescent="0.3">
      <c r="A107" s="128" t="s">
        <v>312</v>
      </c>
      <c r="B107" s="121"/>
      <c r="C107" s="132"/>
      <c r="D107" s="133"/>
    </row>
    <row r="108" spans="1:4" ht="15" customHeight="1" x14ac:dyDescent="0.3">
      <c r="A108" s="131" t="s">
        <v>313</v>
      </c>
      <c r="B108" s="118" t="s">
        <v>237</v>
      </c>
      <c r="C108" s="129" t="s">
        <v>314</v>
      </c>
      <c r="D108" s="130">
        <v>2</v>
      </c>
    </row>
    <row r="109" spans="1:4" s="108" customFormat="1" ht="15" customHeight="1" x14ac:dyDescent="0.3">
      <c r="A109" s="128" t="s">
        <v>315</v>
      </c>
      <c r="B109" s="121"/>
      <c r="C109" s="132"/>
      <c r="D109" s="133"/>
    </row>
    <row r="110" spans="1:4" ht="15" customHeight="1" x14ac:dyDescent="0.3">
      <c r="A110" s="131">
        <v>6.2</v>
      </c>
      <c r="B110" s="118" t="s">
        <v>233</v>
      </c>
      <c r="C110" s="129" t="s">
        <v>265</v>
      </c>
      <c r="D110" s="130">
        <v>2</v>
      </c>
    </row>
    <row r="111" spans="1:4" s="108" customFormat="1" ht="15" customHeight="1" x14ac:dyDescent="0.3">
      <c r="A111" s="128" t="s">
        <v>316</v>
      </c>
      <c r="B111" s="121"/>
      <c r="C111" s="132"/>
      <c r="D111" s="133"/>
    </row>
    <row r="112" spans="1:4" ht="15" customHeight="1" x14ac:dyDescent="0.3">
      <c r="A112" s="131" t="s">
        <v>286</v>
      </c>
      <c r="B112" s="118" t="s">
        <v>237</v>
      </c>
      <c r="C112" s="129" t="s">
        <v>287</v>
      </c>
      <c r="D112" s="130">
        <v>2</v>
      </c>
    </row>
    <row r="113" spans="1:4" ht="15" customHeight="1" x14ac:dyDescent="0.3">
      <c r="A113" s="131" t="s">
        <v>241</v>
      </c>
      <c r="B113" s="118" t="s">
        <v>237</v>
      </c>
      <c r="C113" s="129" t="s">
        <v>242</v>
      </c>
      <c r="D113" s="130">
        <v>1</v>
      </c>
    </row>
    <row r="114" spans="1:4" s="108" customFormat="1" ht="15" customHeight="1" x14ac:dyDescent="0.3">
      <c r="A114" s="128" t="s">
        <v>317</v>
      </c>
      <c r="B114" s="121"/>
      <c r="C114" s="132"/>
      <c r="D114" s="133"/>
    </row>
    <row r="115" spans="1:4" ht="15" customHeight="1" x14ac:dyDescent="0.3">
      <c r="A115" s="131">
        <v>6.1</v>
      </c>
      <c r="B115" s="118" t="s">
        <v>233</v>
      </c>
      <c r="C115" s="129" t="s">
        <v>240</v>
      </c>
      <c r="D115" s="130">
        <v>3</v>
      </c>
    </row>
    <row r="116" spans="1:4" ht="15" customHeight="1" x14ac:dyDescent="0.3">
      <c r="A116" s="131" t="s">
        <v>280</v>
      </c>
      <c r="B116" s="118" t="s">
        <v>237</v>
      </c>
      <c r="C116" s="129" t="s">
        <v>281</v>
      </c>
      <c r="D116" s="130">
        <v>890</v>
      </c>
    </row>
    <row r="117" spans="1:4" ht="15" customHeight="1" x14ac:dyDescent="0.3">
      <c r="A117" s="131" t="s">
        <v>286</v>
      </c>
      <c r="B117" s="118" t="s">
        <v>237</v>
      </c>
      <c r="C117" s="129" t="s">
        <v>287</v>
      </c>
      <c r="D117" s="130">
        <v>1</v>
      </c>
    </row>
    <row r="118" spans="1:4" ht="15" customHeight="1" x14ac:dyDescent="0.3">
      <c r="A118" s="131" t="s">
        <v>282</v>
      </c>
      <c r="B118" s="118" t="s">
        <v>237</v>
      </c>
      <c r="C118" s="129" t="s">
        <v>283</v>
      </c>
      <c r="D118" s="130">
        <v>2</v>
      </c>
    </row>
  </sheetData>
  <hyperlinks>
    <hyperlink ref="A4" r:id="rId1" xr:uid="{E2433637-981E-D24C-80F6-FF57F24FDA1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0CEDC-678B-E147-90EF-42900B50BBF4}">
  <dimension ref="A1:F30"/>
  <sheetViews>
    <sheetView zoomScale="135" workbookViewId="0">
      <selection activeCell="A30" sqref="A1:D30"/>
    </sheetView>
  </sheetViews>
  <sheetFormatPr defaultColWidth="10.796875" defaultRowHeight="15.6" x14ac:dyDescent="0.3"/>
  <cols>
    <col min="1" max="2" width="10.796875" style="101"/>
    <col min="3" max="3" width="64" style="101" customWidth="1"/>
    <col min="4" max="4" width="13.19921875" style="109" customWidth="1"/>
    <col min="5" max="16384" width="10.796875" style="101"/>
  </cols>
  <sheetData>
    <row r="1" spans="1:5" x14ac:dyDescent="0.3">
      <c r="A1" s="110" t="s">
        <v>226</v>
      </c>
      <c r="B1" s="102"/>
      <c r="C1" s="103"/>
      <c r="D1" s="104"/>
    </row>
    <row r="2" spans="1:5" x14ac:dyDescent="0.3">
      <c r="A2" s="110" t="s">
        <v>333</v>
      </c>
      <c r="B2" s="102"/>
      <c r="C2" s="103"/>
      <c r="D2" s="104"/>
    </row>
    <row r="3" spans="1:5" x14ac:dyDescent="0.3">
      <c r="A3" s="110" t="s">
        <v>319</v>
      </c>
      <c r="B3" s="102"/>
      <c r="C3" s="103"/>
      <c r="D3" s="104"/>
    </row>
    <row r="4" spans="1:5" x14ac:dyDescent="0.3">
      <c r="A4" s="111" t="s">
        <v>334</v>
      </c>
      <c r="B4" s="102"/>
      <c r="C4" s="103"/>
      <c r="D4" s="104"/>
    </row>
    <row r="5" spans="1:5" x14ac:dyDescent="0.3">
      <c r="A5" s="105"/>
      <c r="B5" s="106"/>
      <c r="C5" s="103"/>
      <c r="D5" s="104"/>
    </row>
    <row r="6" spans="1:5" x14ac:dyDescent="0.3">
      <c r="A6" s="112" t="s">
        <v>227</v>
      </c>
      <c r="B6" s="112" t="s">
        <v>228</v>
      </c>
      <c r="C6" s="113" t="s">
        <v>229</v>
      </c>
      <c r="D6" s="114" t="s">
        <v>230</v>
      </c>
    </row>
    <row r="7" spans="1:5" s="107" customFormat="1" x14ac:dyDescent="0.3">
      <c r="A7" s="115" t="s">
        <v>231</v>
      </c>
      <c r="B7" s="115"/>
      <c r="C7" s="116"/>
      <c r="D7" s="117"/>
    </row>
    <row r="8" spans="1:5" ht="16.05" customHeight="1" x14ac:dyDescent="0.3">
      <c r="A8" s="118" t="s">
        <v>335</v>
      </c>
      <c r="B8" s="118"/>
      <c r="C8" s="119"/>
      <c r="D8" s="120"/>
    </row>
    <row r="9" spans="1:5" ht="16.05" customHeight="1" x14ac:dyDescent="0.3">
      <c r="A9" s="118" t="s">
        <v>280</v>
      </c>
      <c r="B9" s="118" t="s">
        <v>237</v>
      </c>
      <c r="C9" s="119" t="s">
        <v>281</v>
      </c>
      <c r="D9" s="120">
        <v>4950</v>
      </c>
    </row>
    <row r="10" spans="1:5" ht="16.05" customHeight="1" x14ac:dyDescent="0.3">
      <c r="A10" s="118" t="s">
        <v>286</v>
      </c>
      <c r="B10" s="118" t="s">
        <v>237</v>
      </c>
      <c r="C10" s="119" t="s">
        <v>287</v>
      </c>
      <c r="D10" s="120">
        <v>4</v>
      </c>
    </row>
    <row r="11" spans="1:5" ht="16.05" customHeight="1" x14ac:dyDescent="0.3">
      <c r="A11" s="118" t="s">
        <v>241</v>
      </c>
      <c r="B11" s="118" t="s">
        <v>237</v>
      </c>
      <c r="C11" s="119" t="s">
        <v>242</v>
      </c>
      <c r="D11" s="120">
        <v>2</v>
      </c>
    </row>
    <row r="12" spans="1:5" ht="16.05" customHeight="1" x14ac:dyDescent="0.3">
      <c r="A12" s="118" t="s">
        <v>336</v>
      </c>
      <c r="B12" s="118" t="s">
        <v>237</v>
      </c>
      <c r="C12" s="119" t="s">
        <v>338</v>
      </c>
      <c r="D12" s="120">
        <v>3</v>
      </c>
    </row>
    <row r="13" spans="1:5" ht="16.05" customHeight="1" x14ac:dyDescent="0.3">
      <c r="A13" s="118" t="s">
        <v>243</v>
      </c>
      <c r="B13" s="118" t="s">
        <v>237</v>
      </c>
      <c r="C13" s="119" t="s">
        <v>244</v>
      </c>
      <c r="D13" s="120">
        <v>2</v>
      </c>
    </row>
    <row r="14" spans="1:5" ht="16.05" customHeight="1" x14ac:dyDescent="0.3">
      <c r="A14" s="118" t="s">
        <v>337</v>
      </c>
      <c r="B14" s="118"/>
      <c r="C14" s="119"/>
      <c r="D14" s="120"/>
    </row>
    <row r="15" spans="1:5" ht="16.05" customHeight="1" x14ac:dyDescent="0.3">
      <c r="A15" s="118">
        <v>6.1</v>
      </c>
      <c r="B15" s="118" t="s">
        <v>233</v>
      </c>
      <c r="C15" s="119" t="s">
        <v>240</v>
      </c>
      <c r="D15" s="120">
        <v>1</v>
      </c>
      <c r="E15" s="156"/>
    </row>
    <row r="16" spans="1:5" ht="16.05" customHeight="1" x14ac:dyDescent="0.3">
      <c r="A16" s="118" t="s">
        <v>286</v>
      </c>
      <c r="B16" s="118" t="s">
        <v>237</v>
      </c>
      <c r="C16" s="119" t="s">
        <v>287</v>
      </c>
      <c r="D16" s="120">
        <v>1</v>
      </c>
      <c r="E16" s="156"/>
    </row>
    <row r="17" spans="1:6" ht="16.05" customHeight="1" x14ac:dyDescent="0.3">
      <c r="A17" s="118" t="s">
        <v>241</v>
      </c>
      <c r="B17" s="118" t="s">
        <v>237</v>
      </c>
      <c r="C17" s="119" t="s">
        <v>242</v>
      </c>
      <c r="D17" s="120">
        <v>1</v>
      </c>
      <c r="E17" s="156"/>
    </row>
    <row r="18" spans="1:6" ht="16.05" customHeight="1" x14ac:dyDescent="0.3">
      <c r="A18" s="118" t="s">
        <v>336</v>
      </c>
      <c r="B18" s="118" t="s">
        <v>237</v>
      </c>
      <c r="C18" s="119" t="s">
        <v>338</v>
      </c>
      <c r="D18" s="120">
        <v>1</v>
      </c>
      <c r="E18" s="156"/>
    </row>
    <row r="19" spans="1:6" s="107" customFormat="1" ht="15" customHeight="1" x14ac:dyDescent="0.3">
      <c r="A19" s="123" t="s">
        <v>309</v>
      </c>
      <c r="B19" s="123"/>
      <c r="C19" s="124"/>
      <c r="D19" s="125" t="s">
        <v>15</v>
      </c>
    </row>
    <row r="20" spans="1:6" s="107" customFormat="1" ht="15" customHeight="1" x14ac:dyDescent="0.3">
      <c r="A20" s="115" t="s">
        <v>310</v>
      </c>
      <c r="B20" s="115"/>
      <c r="C20" s="126"/>
      <c r="D20" s="127"/>
    </row>
    <row r="21" spans="1:6" ht="15" customHeight="1" x14ac:dyDescent="0.3">
      <c r="A21" s="128" t="s">
        <v>339</v>
      </c>
      <c r="B21" s="118"/>
      <c r="C21" s="129"/>
      <c r="D21" s="130"/>
    </row>
    <row r="22" spans="1:6" ht="15" customHeight="1" x14ac:dyDescent="0.3">
      <c r="A22" s="131" t="s">
        <v>266</v>
      </c>
      <c r="B22" s="118" t="s">
        <v>237</v>
      </c>
      <c r="C22" s="129" t="s">
        <v>267</v>
      </c>
      <c r="D22" s="130">
        <v>198</v>
      </c>
    </row>
    <row r="23" spans="1:6" ht="15" customHeight="1" x14ac:dyDescent="0.3">
      <c r="A23" s="131" t="s">
        <v>280</v>
      </c>
      <c r="B23" s="118" t="s">
        <v>237</v>
      </c>
      <c r="C23" s="129" t="s">
        <v>281</v>
      </c>
      <c r="D23" s="130">
        <v>423</v>
      </c>
    </row>
    <row r="24" spans="1:6" s="108" customFormat="1" ht="15" customHeight="1" x14ac:dyDescent="0.3">
      <c r="A24" s="128" t="s">
        <v>340</v>
      </c>
      <c r="B24" s="121"/>
      <c r="C24" s="132"/>
      <c r="D24" s="133"/>
    </row>
    <row r="25" spans="1:6" ht="15" customHeight="1" x14ac:dyDescent="0.3">
      <c r="A25" s="131" t="s">
        <v>341</v>
      </c>
      <c r="B25" s="118" t="s">
        <v>237</v>
      </c>
      <c r="C25" s="129" t="s">
        <v>347</v>
      </c>
      <c r="D25" s="130">
        <v>1</v>
      </c>
    </row>
    <row r="26" spans="1:6" s="108" customFormat="1" ht="15" customHeight="1" x14ac:dyDescent="0.3">
      <c r="A26" s="128" t="s">
        <v>342</v>
      </c>
      <c r="B26" s="121"/>
      <c r="C26" s="132"/>
      <c r="D26" s="133"/>
    </row>
    <row r="27" spans="1:6" ht="15" customHeight="1" x14ac:dyDescent="0.3">
      <c r="A27" s="131">
        <v>3.2</v>
      </c>
      <c r="B27" s="118" t="s">
        <v>233</v>
      </c>
      <c r="C27" s="129" t="s">
        <v>264</v>
      </c>
      <c r="D27" s="157">
        <v>0</v>
      </c>
      <c r="E27" s="156"/>
      <c r="F27" s="156"/>
    </row>
    <row r="28" spans="1:6" s="108" customFormat="1" ht="15" customHeight="1" x14ac:dyDescent="0.3">
      <c r="A28" s="131" t="s">
        <v>343</v>
      </c>
      <c r="B28" s="118" t="s">
        <v>237</v>
      </c>
      <c r="C28" s="129" t="s">
        <v>345</v>
      </c>
      <c r="D28" s="157">
        <v>0</v>
      </c>
      <c r="E28" s="156"/>
      <c r="F28" s="156"/>
    </row>
    <row r="29" spans="1:6" ht="15" customHeight="1" x14ac:dyDescent="0.3">
      <c r="A29" s="131" t="s">
        <v>344</v>
      </c>
      <c r="B29" s="118" t="s">
        <v>237</v>
      </c>
      <c r="C29" s="129" t="s">
        <v>346</v>
      </c>
      <c r="D29" s="157">
        <v>0</v>
      </c>
      <c r="E29" s="156"/>
      <c r="F29" s="156"/>
    </row>
    <row r="30" spans="1:6" ht="15" customHeight="1" x14ac:dyDescent="0.3">
      <c r="A30" s="131" t="s">
        <v>307</v>
      </c>
      <c r="B30" s="118" t="s">
        <v>237</v>
      </c>
      <c r="C30" s="129" t="s">
        <v>308</v>
      </c>
      <c r="D30" s="130">
        <v>3</v>
      </c>
      <c r="E30" s="156"/>
      <c r="F30" s="156"/>
    </row>
  </sheetData>
  <hyperlinks>
    <hyperlink ref="A4" r:id="rId1" xr:uid="{D3B73123-BEE8-C04E-8D2C-5E9B80DB9F1D}"/>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67069-8418-6547-B6E2-B6314266E4AA}">
  <dimension ref="A1:I71"/>
  <sheetViews>
    <sheetView tabSelected="1" zoomScale="135" workbookViewId="0">
      <selection activeCell="K89" sqref="K89"/>
    </sheetView>
  </sheetViews>
  <sheetFormatPr defaultColWidth="10.796875" defaultRowHeight="15.6" x14ac:dyDescent="0.3"/>
  <cols>
    <col min="1" max="1" width="14.296875" style="101" customWidth="1"/>
    <col min="2" max="2" width="10.796875" style="101"/>
    <col min="3" max="3" width="64" style="101" customWidth="1"/>
    <col min="4" max="4" width="13.19921875" style="109" customWidth="1"/>
    <col min="5" max="8" width="10.796875" style="101"/>
    <col min="9" max="9" width="10.796875" style="145"/>
    <col min="10" max="16384" width="10.796875" style="101"/>
  </cols>
  <sheetData>
    <row r="1" spans="1:7" x14ac:dyDescent="0.3">
      <c r="A1" s="110" t="s">
        <v>226</v>
      </c>
      <c r="B1" s="102"/>
      <c r="C1" s="103"/>
      <c r="D1" s="104"/>
    </row>
    <row r="2" spans="1:7" x14ac:dyDescent="0.3">
      <c r="A2" s="110"/>
      <c r="B2" s="102"/>
      <c r="C2" s="103"/>
      <c r="D2" s="104"/>
    </row>
    <row r="3" spans="1:7" x14ac:dyDescent="0.3">
      <c r="A3" s="155">
        <v>2019</v>
      </c>
      <c r="B3" s="102"/>
      <c r="C3" s="103"/>
      <c r="D3" s="104"/>
    </row>
    <row r="4" spans="1:7" s="145" customFormat="1" x14ac:dyDescent="0.3">
      <c r="A4" s="134" t="s">
        <v>321</v>
      </c>
      <c r="B4" s="135" t="s">
        <v>228</v>
      </c>
      <c r="C4" s="135" t="s">
        <v>322</v>
      </c>
      <c r="D4" s="136" t="s">
        <v>323</v>
      </c>
      <c r="E4" s="136" t="s">
        <v>324</v>
      </c>
      <c r="F4" s="136" t="s">
        <v>325</v>
      </c>
      <c r="G4" s="137" t="s">
        <v>326</v>
      </c>
    </row>
    <row r="5" spans="1:7" s="145" customFormat="1" x14ac:dyDescent="0.3">
      <c r="A5" s="138" t="s">
        <v>327</v>
      </c>
      <c r="B5" s="146"/>
      <c r="C5" s="147"/>
      <c r="D5" s="139"/>
      <c r="E5" s="148"/>
      <c r="F5" s="148"/>
      <c r="G5" s="140"/>
    </row>
    <row r="6" spans="1:7" s="145" customFormat="1" ht="27.6" x14ac:dyDescent="0.3">
      <c r="A6" s="150">
        <v>1.1000000000000001</v>
      </c>
      <c r="B6" s="143" t="s">
        <v>233</v>
      </c>
      <c r="C6" s="144" t="s">
        <v>262</v>
      </c>
      <c r="D6" s="130">
        <f>4550+6164</f>
        <v>10714</v>
      </c>
      <c r="E6" s="130">
        <v>0</v>
      </c>
      <c r="F6" s="130">
        <v>0</v>
      </c>
      <c r="G6" s="140">
        <f>SUM(D6:F6)</f>
        <v>10714</v>
      </c>
    </row>
    <row r="7" spans="1:7" s="145" customFormat="1" x14ac:dyDescent="0.3">
      <c r="A7" s="150">
        <v>1.2</v>
      </c>
      <c r="B7" s="143" t="s">
        <v>233</v>
      </c>
      <c r="C7" s="144" t="s">
        <v>234</v>
      </c>
      <c r="D7" s="130">
        <f>340+15644+25819+1297</f>
        <v>43100</v>
      </c>
      <c r="E7" s="130">
        <v>0</v>
      </c>
      <c r="F7" s="130">
        <v>0</v>
      </c>
      <c r="G7" s="140">
        <f t="shared" ref="G7:G50" si="0">SUM(D7:F7)</f>
        <v>43100</v>
      </c>
    </row>
    <row r="8" spans="1:7" s="145" customFormat="1" x14ac:dyDescent="0.3">
      <c r="A8" s="150">
        <v>1.3</v>
      </c>
      <c r="B8" s="143" t="s">
        <v>233</v>
      </c>
      <c r="C8" s="144" t="s">
        <v>246</v>
      </c>
      <c r="D8" s="130">
        <f>218269.8+768386.6</f>
        <v>986656.39999999991</v>
      </c>
      <c r="E8" s="130">
        <v>0</v>
      </c>
      <c r="F8" s="130">
        <v>0</v>
      </c>
      <c r="G8" s="140">
        <f t="shared" si="0"/>
        <v>986656.39999999991</v>
      </c>
    </row>
    <row r="9" spans="1:7" s="145" customFormat="1" x14ac:dyDescent="0.3">
      <c r="A9" s="150" t="s">
        <v>266</v>
      </c>
      <c r="B9" s="143" t="s">
        <v>237</v>
      </c>
      <c r="C9" s="144" t="s">
        <v>267</v>
      </c>
      <c r="D9" s="130">
        <f>8950+4550+6164+854</f>
        <v>20518</v>
      </c>
      <c r="E9" s="130">
        <v>0</v>
      </c>
      <c r="F9" s="130">
        <v>0</v>
      </c>
      <c r="G9" s="140">
        <f t="shared" si="0"/>
        <v>20518</v>
      </c>
    </row>
    <row r="10" spans="1:7" s="145" customFormat="1" x14ac:dyDescent="0.3">
      <c r="A10" s="150" t="s">
        <v>276</v>
      </c>
      <c r="B10" s="143" t="s">
        <v>237</v>
      </c>
      <c r="C10" s="144" t="s">
        <v>277</v>
      </c>
      <c r="D10" s="130">
        <v>26</v>
      </c>
      <c r="E10" s="130">
        <v>0</v>
      </c>
      <c r="F10" s="130">
        <v>0</v>
      </c>
      <c r="G10" s="140">
        <f t="shared" si="0"/>
        <v>26</v>
      </c>
    </row>
    <row r="11" spans="1:7" s="145" customFormat="1" x14ac:dyDescent="0.3">
      <c r="A11" s="150" t="s">
        <v>291</v>
      </c>
      <c r="B11" s="143" t="s">
        <v>237</v>
      </c>
      <c r="C11" s="144" t="s">
        <v>292</v>
      </c>
      <c r="D11" s="130">
        <f>5+11.4</f>
        <v>16.399999999999999</v>
      </c>
      <c r="E11" s="130">
        <v>0</v>
      </c>
      <c r="F11" s="130">
        <v>0</v>
      </c>
      <c r="G11" s="140">
        <f t="shared" si="0"/>
        <v>16.399999999999999</v>
      </c>
    </row>
    <row r="12" spans="1:7" s="145" customFormat="1" x14ac:dyDescent="0.3">
      <c r="A12" s="138" t="s">
        <v>328</v>
      </c>
      <c r="B12" s="146"/>
      <c r="C12" s="147"/>
      <c r="D12" s="130"/>
      <c r="E12" s="130"/>
      <c r="F12" s="130"/>
      <c r="G12" s="140"/>
    </row>
    <row r="13" spans="1:7" s="145" customFormat="1" x14ac:dyDescent="0.3">
      <c r="A13" s="150">
        <v>2.1</v>
      </c>
      <c r="B13" s="143" t="s">
        <v>233</v>
      </c>
      <c r="C13" s="144" t="s">
        <v>235</v>
      </c>
      <c r="D13" s="130">
        <v>221</v>
      </c>
      <c r="E13" s="130">
        <v>0</v>
      </c>
      <c r="F13" s="130">
        <v>0</v>
      </c>
      <c r="G13" s="140">
        <f t="shared" si="0"/>
        <v>221</v>
      </c>
    </row>
    <row r="14" spans="1:7" s="145" customFormat="1" ht="27.6" x14ac:dyDescent="0.3">
      <c r="A14" s="150">
        <v>2.2000000000000002</v>
      </c>
      <c r="B14" s="143" t="s">
        <v>233</v>
      </c>
      <c r="C14" s="144" t="s">
        <v>275</v>
      </c>
      <c r="D14" s="130">
        <f>480+8586+61.59</f>
        <v>9127.59</v>
      </c>
      <c r="E14" s="130">
        <v>0</v>
      </c>
      <c r="F14" s="130">
        <v>0</v>
      </c>
      <c r="G14" s="140">
        <f t="shared" si="0"/>
        <v>9127.59</v>
      </c>
    </row>
    <row r="15" spans="1:7" s="145" customFormat="1" x14ac:dyDescent="0.3">
      <c r="A15" s="150">
        <v>2.2999999999999998</v>
      </c>
      <c r="B15" s="143" t="s">
        <v>233</v>
      </c>
      <c r="C15" s="144" t="s">
        <v>247</v>
      </c>
      <c r="D15" s="130">
        <f>214+26+3+846</f>
        <v>1089</v>
      </c>
      <c r="E15" s="130">
        <v>0</v>
      </c>
      <c r="F15" s="130">
        <v>0</v>
      </c>
      <c r="G15" s="140">
        <f t="shared" si="0"/>
        <v>1089</v>
      </c>
    </row>
    <row r="16" spans="1:7" s="145" customFormat="1" x14ac:dyDescent="0.3">
      <c r="A16" s="150">
        <v>2.4</v>
      </c>
      <c r="B16" s="143" t="s">
        <v>233</v>
      </c>
      <c r="C16" s="144" t="s">
        <v>248</v>
      </c>
      <c r="D16" s="130">
        <f>1273104+168981.904761905+23787.8784</f>
        <v>1465873.7831619051</v>
      </c>
      <c r="E16" s="130">
        <v>0</v>
      </c>
      <c r="F16" s="130">
        <v>0</v>
      </c>
      <c r="G16" s="140">
        <f t="shared" si="0"/>
        <v>1465873.7831619051</v>
      </c>
    </row>
    <row r="17" spans="1:7" s="145" customFormat="1" ht="27.6" x14ac:dyDescent="0.3">
      <c r="A17" s="150">
        <v>2.5</v>
      </c>
      <c r="B17" s="143" t="s">
        <v>233</v>
      </c>
      <c r="C17" s="144" t="s">
        <v>263</v>
      </c>
      <c r="D17" s="130">
        <f>636552+951330</f>
        <v>1587882</v>
      </c>
      <c r="E17" s="130">
        <v>0</v>
      </c>
      <c r="F17" s="130">
        <v>0</v>
      </c>
      <c r="G17" s="140">
        <f t="shared" si="0"/>
        <v>1587882</v>
      </c>
    </row>
    <row r="18" spans="1:7" s="145" customFormat="1" x14ac:dyDescent="0.3">
      <c r="A18" s="150" t="s">
        <v>236</v>
      </c>
      <c r="B18" s="143" t="s">
        <v>237</v>
      </c>
      <c r="C18" s="144" t="s">
        <v>238</v>
      </c>
      <c r="D18" s="130">
        <f>518+85+594+5191+862.96+11649</f>
        <v>18899.96</v>
      </c>
      <c r="E18" s="130">
        <v>0</v>
      </c>
      <c r="F18" s="130">
        <v>358.56</v>
      </c>
      <c r="G18" s="140">
        <f t="shared" si="0"/>
        <v>19258.52</v>
      </c>
    </row>
    <row r="19" spans="1:7" s="145" customFormat="1" x14ac:dyDescent="0.3">
      <c r="A19" s="150" t="s">
        <v>293</v>
      </c>
      <c r="B19" s="143" t="s">
        <v>237</v>
      </c>
      <c r="C19" s="144" t="s">
        <v>294</v>
      </c>
      <c r="D19" s="130">
        <v>2994</v>
      </c>
      <c r="E19" s="130">
        <v>0</v>
      </c>
      <c r="F19" s="130">
        <v>0</v>
      </c>
      <c r="G19" s="140">
        <f t="shared" si="0"/>
        <v>2994</v>
      </c>
    </row>
    <row r="20" spans="1:7" s="145" customFormat="1" x14ac:dyDescent="0.3">
      <c r="A20" s="150" t="s">
        <v>251</v>
      </c>
      <c r="B20" s="143" t="s">
        <v>237</v>
      </c>
      <c r="C20" s="144" t="s">
        <v>252</v>
      </c>
      <c r="D20" s="130">
        <f>168981.904761905+23787.8784</f>
        <v>192769.78316190501</v>
      </c>
      <c r="E20" s="130">
        <v>0</v>
      </c>
      <c r="F20" s="130">
        <v>0</v>
      </c>
      <c r="G20" s="140">
        <f t="shared" si="0"/>
        <v>192769.78316190501</v>
      </c>
    </row>
    <row r="21" spans="1:7" s="145" customFormat="1" x14ac:dyDescent="0.3">
      <c r="A21" s="150" t="s">
        <v>253</v>
      </c>
      <c r="B21" s="143" t="s">
        <v>237</v>
      </c>
      <c r="C21" s="144" t="s">
        <v>254</v>
      </c>
      <c r="D21" s="130">
        <f>156+129</f>
        <v>285</v>
      </c>
      <c r="E21" s="130">
        <v>0</v>
      </c>
      <c r="F21" s="130">
        <v>0</v>
      </c>
      <c r="G21" s="140">
        <f t="shared" si="0"/>
        <v>285</v>
      </c>
    </row>
    <row r="22" spans="1:7" s="145" customFormat="1" x14ac:dyDescent="0.3">
      <c r="A22" s="150" t="s">
        <v>278</v>
      </c>
      <c r="B22" s="143" t="s">
        <v>237</v>
      </c>
      <c r="C22" s="144" t="s">
        <v>279</v>
      </c>
      <c r="D22" s="130">
        <v>1</v>
      </c>
      <c r="E22" s="130">
        <v>0</v>
      </c>
      <c r="F22" s="130">
        <v>0</v>
      </c>
      <c r="G22" s="140">
        <f t="shared" si="0"/>
        <v>1</v>
      </c>
    </row>
    <row r="23" spans="1:7" s="145" customFormat="1" ht="27.6" x14ac:dyDescent="0.3">
      <c r="A23" s="150" t="s">
        <v>268</v>
      </c>
      <c r="B23" s="143" t="s">
        <v>237</v>
      </c>
      <c r="C23" s="144" t="s">
        <v>269</v>
      </c>
      <c r="D23" s="130">
        <v>1</v>
      </c>
      <c r="E23" s="130">
        <v>0</v>
      </c>
      <c r="F23" s="130">
        <v>0</v>
      </c>
      <c r="G23" s="140">
        <f t="shared" si="0"/>
        <v>1</v>
      </c>
    </row>
    <row r="24" spans="1:7" s="145" customFormat="1" x14ac:dyDescent="0.3">
      <c r="A24" s="138" t="s">
        <v>329</v>
      </c>
      <c r="B24" s="146"/>
      <c r="C24" s="147"/>
      <c r="D24" s="130"/>
      <c r="E24" s="130"/>
      <c r="F24" s="130"/>
      <c r="G24" s="140"/>
    </row>
    <row r="25" spans="1:7" s="145" customFormat="1" x14ac:dyDescent="0.3">
      <c r="A25" s="150">
        <v>3.1</v>
      </c>
      <c r="B25" s="143" t="s">
        <v>233</v>
      </c>
      <c r="C25" s="144" t="s">
        <v>289</v>
      </c>
      <c r="D25" s="130">
        <v>55177</v>
      </c>
      <c r="E25" s="130">
        <v>0</v>
      </c>
      <c r="F25" s="130">
        <v>0</v>
      </c>
      <c r="G25" s="140">
        <f t="shared" si="0"/>
        <v>55177</v>
      </c>
    </row>
    <row r="26" spans="1:7" s="145" customFormat="1" x14ac:dyDescent="0.3">
      <c r="A26" s="150">
        <v>3.2</v>
      </c>
      <c r="B26" s="143" t="s">
        <v>233</v>
      </c>
      <c r="C26" s="144" t="s">
        <v>264</v>
      </c>
      <c r="D26" s="130">
        <f>1260000+1900000</f>
        <v>3160000</v>
      </c>
      <c r="E26" s="130">
        <v>0</v>
      </c>
      <c r="F26" s="130">
        <v>0</v>
      </c>
      <c r="G26" s="140">
        <f t="shared" si="0"/>
        <v>3160000</v>
      </c>
    </row>
    <row r="27" spans="1:7" s="145" customFormat="1" x14ac:dyDescent="0.3">
      <c r="A27" s="150">
        <v>3.3</v>
      </c>
      <c r="B27" s="143" t="s">
        <v>233</v>
      </c>
      <c r="C27" s="144" t="s">
        <v>290</v>
      </c>
      <c r="D27" s="130">
        <v>1173443.8</v>
      </c>
      <c r="E27" s="130">
        <v>0</v>
      </c>
      <c r="F27" s="130">
        <v>0</v>
      </c>
      <c r="G27" s="140">
        <f t="shared" si="0"/>
        <v>1173443.8</v>
      </c>
    </row>
    <row r="28" spans="1:7" s="145" customFormat="1" ht="27.6" x14ac:dyDescent="0.3">
      <c r="A28" s="150" t="s">
        <v>300</v>
      </c>
      <c r="B28" s="143" t="s">
        <v>237</v>
      </c>
      <c r="C28" s="144" t="s">
        <v>301</v>
      </c>
      <c r="D28" s="130">
        <v>58</v>
      </c>
      <c r="E28" s="130">
        <v>0</v>
      </c>
      <c r="F28" s="130">
        <v>0</v>
      </c>
      <c r="G28" s="140">
        <f t="shared" si="0"/>
        <v>58</v>
      </c>
    </row>
    <row r="29" spans="1:7" s="145" customFormat="1" x14ac:dyDescent="0.3">
      <c r="A29" s="150" t="s">
        <v>295</v>
      </c>
      <c r="B29" s="143" t="s">
        <v>237</v>
      </c>
      <c r="C29" s="144" t="s">
        <v>296</v>
      </c>
      <c r="D29" s="130">
        <v>5</v>
      </c>
      <c r="E29" s="130">
        <v>0</v>
      </c>
      <c r="F29" s="130">
        <v>0</v>
      </c>
      <c r="G29" s="140">
        <f t="shared" si="0"/>
        <v>5</v>
      </c>
    </row>
    <row r="30" spans="1:7" s="145" customFormat="1" x14ac:dyDescent="0.3">
      <c r="A30" s="150" t="s">
        <v>297</v>
      </c>
      <c r="B30" s="143" t="s">
        <v>237</v>
      </c>
      <c r="C30" s="144" t="s">
        <v>298</v>
      </c>
      <c r="D30" s="130">
        <v>25</v>
      </c>
      <c r="E30" s="130">
        <v>0</v>
      </c>
      <c r="F30" s="130">
        <v>0</v>
      </c>
      <c r="G30" s="140">
        <f t="shared" si="0"/>
        <v>25</v>
      </c>
    </row>
    <row r="31" spans="1:7" s="145" customFormat="1" x14ac:dyDescent="0.3">
      <c r="A31" s="150" t="s">
        <v>313</v>
      </c>
      <c r="B31" s="143" t="s">
        <v>237</v>
      </c>
      <c r="C31" s="144" t="s">
        <v>314</v>
      </c>
      <c r="D31" s="130">
        <v>0</v>
      </c>
      <c r="E31" s="130">
        <v>0</v>
      </c>
      <c r="F31" s="130">
        <v>2</v>
      </c>
      <c r="G31" s="140">
        <f>SUM(E31:F31)</f>
        <v>2</v>
      </c>
    </row>
    <row r="32" spans="1:7" s="145" customFormat="1" x14ac:dyDescent="0.3">
      <c r="A32" s="150" t="s">
        <v>270</v>
      </c>
      <c r="B32" s="143" t="s">
        <v>237</v>
      </c>
      <c r="C32" s="144" t="s">
        <v>271</v>
      </c>
      <c r="D32" s="130">
        <v>49000</v>
      </c>
      <c r="E32" s="130">
        <v>0</v>
      </c>
      <c r="F32" s="130">
        <v>0</v>
      </c>
      <c r="G32" s="140">
        <f>SUM(D32:F32)</f>
        <v>49000</v>
      </c>
    </row>
    <row r="33" spans="1:9" s="145" customFormat="1" x14ac:dyDescent="0.3">
      <c r="A33" s="150" t="s">
        <v>302</v>
      </c>
      <c r="B33" s="143" t="s">
        <v>237</v>
      </c>
      <c r="C33" s="144" t="s">
        <v>303</v>
      </c>
      <c r="D33" s="130">
        <v>4.8000000000000007</v>
      </c>
      <c r="E33" s="130">
        <v>0</v>
      </c>
      <c r="F33" s="130">
        <v>0</v>
      </c>
      <c r="G33" s="140">
        <f t="shared" si="0"/>
        <v>4.8000000000000007</v>
      </c>
    </row>
    <row r="34" spans="1:9" s="145" customFormat="1" ht="27.6" x14ac:dyDescent="0.3">
      <c r="A34" s="150" t="s">
        <v>255</v>
      </c>
      <c r="B34" s="143" t="s">
        <v>237</v>
      </c>
      <c r="C34" s="144" t="s">
        <v>256</v>
      </c>
      <c r="D34" s="130">
        <v>1</v>
      </c>
      <c r="E34" s="130">
        <v>0</v>
      </c>
      <c r="F34" s="130">
        <v>0</v>
      </c>
      <c r="G34" s="140">
        <f t="shared" si="0"/>
        <v>1</v>
      </c>
    </row>
    <row r="35" spans="1:9" s="145" customFormat="1" x14ac:dyDescent="0.3">
      <c r="A35" s="138" t="s">
        <v>330</v>
      </c>
      <c r="B35" s="118"/>
      <c r="C35" s="129"/>
      <c r="D35" s="130"/>
      <c r="E35" s="130"/>
      <c r="F35" s="130"/>
      <c r="G35" s="140"/>
    </row>
    <row r="36" spans="1:9" s="145" customFormat="1" x14ac:dyDescent="0.3">
      <c r="A36" s="150">
        <v>4.0999999999999996</v>
      </c>
      <c r="B36" s="143" t="s">
        <v>233</v>
      </c>
      <c r="C36" s="144" t="s">
        <v>285</v>
      </c>
      <c r="D36" s="130">
        <v>6164</v>
      </c>
      <c r="E36" s="130">
        <v>0</v>
      </c>
      <c r="F36" s="130">
        <v>0</v>
      </c>
      <c r="G36" s="140">
        <f t="shared" si="0"/>
        <v>6164</v>
      </c>
    </row>
    <row r="37" spans="1:9" s="145" customFormat="1" x14ac:dyDescent="0.3">
      <c r="A37" s="150" t="s">
        <v>305</v>
      </c>
      <c r="B37" s="143" t="s">
        <v>237</v>
      </c>
      <c r="C37" s="144" t="s">
        <v>306</v>
      </c>
      <c r="D37" s="130">
        <v>2</v>
      </c>
      <c r="E37" s="130">
        <v>0</v>
      </c>
      <c r="F37" s="130">
        <v>0</v>
      </c>
      <c r="G37" s="140">
        <f t="shared" si="0"/>
        <v>2</v>
      </c>
    </row>
    <row r="38" spans="1:9" s="145" customFormat="1" ht="27.6" x14ac:dyDescent="0.3">
      <c r="A38" s="150" t="s">
        <v>307</v>
      </c>
      <c r="B38" s="143" t="s">
        <v>237</v>
      </c>
      <c r="C38" s="144" t="s">
        <v>308</v>
      </c>
      <c r="D38" s="130">
        <v>2</v>
      </c>
      <c r="E38" s="130">
        <v>0</v>
      </c>
      <c r="F38" s="130">
        <v>0</v>
      </c>
      <c r="G38" s="140">
        <f t="shared" si="0"/>
        <v>2</v>
      </c>
    </row>
    <row r="39" spans="1:9" s="145" customFormat="1" x14ac:dyDescent="0.3">
      <c r="A39" s="138" t="s">
        <v>331</v>
      </c>
      <c r="B39" s="146"/>
      <c r="C39" s="147"/>
      <c r="D39" s="130"/>
      <c r="E39" s="130"/>
      <c r="F39" s="130"/>
      <c r="G39" s="140"/>
    </row>
    <row r="40" spans="1:9" s="145" customFormat="1" x14ac:dyDescent="0.3">
      <c r="A40" s="150">
        <v>5.0999999999999996</v>
      </c>
      <c r="B40" s="143" t="s">
        <v>233</v>
      </c>
      <c r="C40" s="144" t="s">
        <v>249</v>
      </c>
      <c r="D40" s="130">
        <f>354862+1900000+1140129.2</f>
        <v>3394991.2</v>
      </c>
      <c r="E40" s="130">
        <v>0</v>
      </c>
      <c r="F40" s="130">
        <v>0</v>
      </c>
      <c r="G40" s="140">
        <f t="shared" si="0"/>
        <v>3394991.2</v>
      </c>
    </row>
    <row r="41" spans="1:9" s="145" customFormat="1" x14ac:dyDescent="0.3">
      <c r="A41" s="150">
        <v>5.3</v>
      </c>
      <c r="B41" s="143" t="s">
        <v>233</v>
      </c>
      <c r="C41" s="144" t="s">
        <v>250</v>
      </c>
      <c r="D41" s="130">
        <f>11849+146756</f>
        <v>158605</v>
      </c>
      <c r="E41" s="130">
        <v>0</v>
      </c>
      <c r="F41" s="130">
        <v>0</v>
      </c>
      <c r="G41" s="140">
        <f t="shared" si="0"/>
        <v>158605</v>
      </c>
    </row>
    <row r="42" spans="1:9" s="145" customFormat="1" x14ac:dyDescent="0.3">
      <c r="A42" s="150" t="s">
        <v>257</v>
      </c>
      <c r="B42" s="143" t="s">
        <v>237</v>
      </c>
      <c r="C42" s="144" t="s">
        <v>258</v>
      </c>
      <c r="D42" s="130">
        <f>3+11+5+12</f>
        <v>31</v>
      </c>
      <c r="E42" s="130">
        <v>0</v>
      </c>
      <c r="F42" s="130">
        <v>0</v>
      </c>
      <c r="G42" s="140">
        <f t="shared" si="0"/>
        <v>31</v>
      </c>
    </row>
    <row r="43" spans="1:9" s="145" customFormat="1" ht="27.6" x14ac:dyDescent="0.3">
      <c r="A43" s="150" t="s">
        <v>259</v>
      </c>
      <c r="B43" s="143" t="s">
        <v>237</v>
      </c>
      <c r="C43" s="144" t="s">
        <v>260</v>
      </c>
      <c r="D43" s="130">
        <f>11849+11200</f>
        <v>23049</v>
      </c>
      <c r="E43" s="130">
        <v>0</v>
      </c>
      <c r="F43" s="130">
        <v>0</v>
      </c>
      <c r="G43" s="140">
        <f t="shared" si="0"/>
        <v>23049</v>
      </c>
    </row>
    <row r="44" spans="1:9" s="145" customFormat="1" x14ac:dyDescent="0.3">
      <c r="A44" s="138" t="s">
        <v>332</v>
      </c>
      <c r="B44" s="146"/>
      <c r="C44" s="147"/>
      <c r="D44" s="130"/>
      <c r="E44" s="130"/>
      <c r="F44" s="130"/>
      <c r="G44" s="140"/>
    </row>
    <row r="45" spans="1:9" s="145" customFormat="1" x14ac:dyDescent="0.3">
      <c r="A45" s="150">
        <v>6.1</v>
      </c>
      <c r="B45" s="143" t="s">
        <v>233</v>
      </c>
      <c r="C45" s="144" t="s">
        <v>240</v>
      </c>
      <c r="D45" s="130">
        <f>2+14+1+5</f>
        <v>22</v>
      </c>
      <c r="E45" s="130">
        <v>0</v>
      </c>
      <c r="F45" s="130">
        <f>13+ 3</f>
        <v>16</v>
      </c>
      <c r="G45" s="140">
        <f t="shared" si="0"/>
        <v>38</v>
      </c>
    </row>
    <row r="46" spans="1:9" s="145" customFormat="1" x14ac:dyDescent="0.3">
      <c r="A46" s="150">
        <v>6.2</v>
      </c>
      <c r="B46" s="143" t="s">
        <v>233</v>
      </c>
      <c r="C46" s="144" t="s">
        <v>265</v>
      </c>
      <c r="D46" s="130">
        <f>27+19+1+1</f>
        <v>48</v>
      </c>
      <c r="E46" s="130">
        <v>0</v>
      </c>
      <c r="F46" s="130">
        <v>2</v>
      </c>
      <c r="G46" s="140">
        <f>SUM(D46:F46)</f>
        <v>50</v>
      </c>
    </row>
    <row r="47" spans="1:9" s="145" customFormat="1" ht="27.6" x14ac:dyDescent="0.3">
      <c r="A47" s="150" t="s">
        <v>280</v>
      </c>
      <c r="B47" s="143" t="s">
        <v>237</v>
      </c>
      <c r="C47" s="144" t="s">
        <v>281</v>
      </c>
      <c r="D47" s="130">
        <f>19+1485+58+575</f>
        <v>2137</v>
      </c>
      <c r="E47" s="130">
        <v>0</v>
      </c>
      <c r="F47" s="130">
        <v>890</v>
      </c>
      <c r="G47" s="140">
        <f t="shared" si="0"/>
        <v>3027</v>
      </c>
      <c r="I47" s="130"/>
    </row>
    <row r="48" spans="1:9" s="145" customFormat="1" ht="27.6" x14ac:dyDescent="0.3">
      <c r="A48" s="150" t="s">
        <v>286</v>
      </c>
      <c r="B48" s="143" t="s">
        <v>237</v>
      </c>
      <c r="C48" s="144" t="s">
        <v>287</v>
      </c>
      <c r="D48" s="130">
        <v>1</v>
      </c>
      <c r="E48" s="130">
        <v>0</v>
      </c>
      <c r="F48" s="130">
        <f>2+1</f>
        <v>3</v>
      </c>
      <c r="G48" s="140">
        <f>SUM(D48:F48)</f>
        <v>4</v>
      </c>
      <c r="I48" s="130"/>
    </row>
    <row r="49" spans="1:9" s="145" customFormat="1" ht="27.6" x14ac:dyDescent="0.3">
      <c r="A49" s="150" t="s">
        <v>241</v>
      </c>
      <c r="B49" s="143" t="s">
        <v>237</v>
      </c>
      <c r="C49" s="144" t="s">
        <v>242</v>
      </c>
      <c r="D49" s="130">
        <v>1</v>
      </c>
      <c r="E49" s="130">
        <v>0</v>
      </c>
      <c r="F49" s="130">
        <v>1</v>
      </c>
      <c r="G49" s="140">
        <f>SUM(D49:F49)</f>
        <v>2</v>
      </c>
      <c r="I49" s="130"/>
    </row>
    <row r="50" spans="1:9" s="145" customFormat="1" ht="27.6" x14ac:dyDescent="0.3">
      <c r="A50" s="150" t="s">
        <v>282</v>
      </c>
      <c r="B50" s="143" t="s">
        <v>237</v>
      </c>
      <c r="C50" s="144" t="s">
        <v>283</v>
      </c>
      <c r="D50" s="130">
        <f>5+3</f>
        <v>8</v>
      </c>
      <c r="E50" s="130">
        <v>0</v>
      </c>
      <c r="F50" s="130">
        <v>2</v>
      </c>
      <c r="G50" s="140">
        <f t="shared" si="0"/>
        <v>10</v>
      </c>
    </row>
    <row r="51" spans="1:9" s="145" customFormat="1" x14ac:dyDescent="0.3">
      <c r="A51" s="150" t="s">
        <v>243</v>
      </c>
      <c r="B51" s="143" t="s">
        <v>237</v>
      </c>
      <c r="C51" s="144" t="s">
        <v>244</v>
      </c>
      <c r="D51" s="130">
        <f>23+2+2</f>
        <v>27</v>
      </c>
      <c r="E51" s="130">
        <v>0</v>
      </c>
      <c r="F51" s="130">
        <v>0</v>
      </c>
      <c r="G51" s="140">
        <f t="shared" ref="G51:G52" si="1">SUM(D51:F51)</f>
        <v>27</v>
      </c>
    </row>
    <row r="52" spans="1:9" s="145" customFormat="1" x14ac:dyDescent="0.3">
      <c r="A52" s="151" t="s">
        <v>272</v>
      </c>
      <c r="B52" s="152" t="s">
        <v>237</v>
      </c>
      <c r="C52" s="153" t="s">
        <v>273</v>
      </c>
      <c r="D52" s="154">
        <v>1</v>
      </c>
      <c r="E52" s="141">
        <v>0</v>
      </c>
      <c r="F52" s="141">
        <v>0</v>
      </c>
      <c r="G52" s="142">
        <f t="shared" si="1"/>
        <v>1</v>
      </c>
    </row>
    <row r="53" spans="1:9" s="145" customFormat="1" x14ac:dyDescent="0.3">
      <c r="D53" s="149"/>
    </row>
    <row r="54" spans="1:9" s="145" customFormat="1" x14ac:dyDescent="0.3">
      <c r="A54" s="155">
        <v>2020</v>
      </c>
      <c r="B54" s="102"/>
      <c r="C54" s="103"/>
      <c r="D54" s="104"/>
      <c r="E54" s="101"/>
      <c r="F54" s="101"/>
      <c r="G54" s="101"/>
    </row>
    <row r="55" spans="1:9" s="145" customFormat="1" x14ac:dyDescent="0.3">
      <c r="A55" s="134" t="s">
        <v>321</v>
      </c>
      <c r="B55" s="135" t="s">
        <v>228</v>
      </c>
      <c r="C55" s="135" t="s">
        <v>322</v>
      </c>
      <c r="D55" s="136" t="s">
        <v>323</v>
      </c>
      <c r="E55" s="136" t="s">
        <v>324</v>
      </c>
      <c r="F55" s="136" t="s">
        <v>325</v>
      </c>
      <c r="G55" s="137" t="s">
        <v>326</v>
      </c>
    </row>
    <row r="56" spans="1:9" s="145" customFormat="1" x14ac:dyDescent="0.3">
      <c r="A56" s="138" t="s">
        <v>327</v>
      </c>
      <c r="B56" s="146"/>
      <c r="C56" s="147"/>
      <c r="D56" s="139"/>
      <c r="E56" s="148"/>
      <c r="F56" s="148"/>
      <c r="G56" s="140"/>
    </row>
    <row r="57" spans="1:9" s="145" customFormat="1" x14ac:dyDescent="0.3">
      <c r="A57" s="150" t="s">
        <v>266</v>
      </c>
      <c r="B57" s="143" t="s">
        <v>237</v>
      </c>
      <c r="C57" s="144" t="s">
        <v>267</v>
      </c>
      <c r="D57" s="130">
        <v>0</v>
      </c>
      <c r="E57" s="130">
        <v>0</v>
      </c>
      <c r="F57" s="130">
        <v>198</v>
      </c>
      <c r="G57" s="140">
        <f>SUM(D57:F57)</f>
        <v>198</v>
      </c>
    </row>
    <row r="58" spans="1:9" x14ac:dyDescent="0.3">
      <c r="A58" s="138" t="s">
        <v>329</v>
      </c>
      <c r="B58" s="146"/>
      <c r="C58" s="147"/>
      <c r="D58" s="130"/>
      <c r="E58" s="130"/>
      <c r="F58" s="130"/>
      <c r="G58" s="140"/>
    </row>
    <row r="59" spans="1:9" x14ac:dyDescent="0.3">
      <c r="A59" s="150">
        <v>3.2</v>
      </c>
      <c r="B59" s="143" t="s">
        <v>233</v>
      </c>
      <c r="C59" s="144" t="s">
        <v>264</v>
      </c>
      <c r="D59" s="130">
        <v>0</v>
      </c>
      <c r="E59" s="130">
        <v>0</v>
      </c>
      <c r="F59" s="157">
        <v>0</v>
      </c>
      <c r="G59" s="140">
        <f t="shared" ref="G59:G61" si="2">SUM(D59:F59)</f>
        <v>0</v>
      </c>
    </row>
    <row r="60" spans="1:9" ht="27.6" x14ac:dyDescent="0.3">
      <c r="A60" s="150" t="s">
        <v>343</v>
      </c>
      <c r="B60" s="143" t="s">
        <v>237</v>
      </c>
      <c r="C60" s="144" t="s">
        <v>345</v>
      </c>
      <c r="D60" s="130">
        <v>0</v>
      </c>
      <c r="E60" s="130">
        <v>0</v>
      </c>
      <c r="F60" s="157">
        <v>0</v>
      </c>
      <c r="G60" s="140">
        <f t="shared" si="2"/>
        <v>0</v>
      </c>
    </row>
    <row r="61" spans="1:9" x14ac:dyDescent="0.3">
      <c r="A61" s="150" t="s">
        <v>344</v>
      </c>
      <c r="B61" s="143" t="s">
        <v>237</v>
      </c>
      <c r="C61" s="144" t="s">
        <v>346</v>
      </c>
      <c r="D61" s="130">
        <v>0</v>
      </c>
      <c r="E61" s="130">
        <v>0</v>
      </c>
      <c r="F61" s="157">
        <v>0</v>
      </c>
      <c r="G61" s="140">
        <f t="shared" si="2"/>
        <v>0</v>
      </c>
    </row>
    <row r="62" spans="1:9" x14ac:dyDescent="0.3">
      <c r="A62" s="138" t="s">
        <v>330</v>
      </c>
      <c r="B62" s="118"/>
      <c r="C62" s="129"/>
      <c r="D62" s="130"/>
      <c r="E62" s="130"/>
      <c r="F62" s="130"/>
      <c r="G62" s="140"/>
    </row>
    <row r="63" spans="1:9" ht="27.6" x14ac:dyDescent="0.3">
      <c r="A63" s="150" t="s">
        <v>307</v>
      </c>
      <c r="B63" s="143" t="s">
        <v>237</v>
      </c>
      <c r="C63" s="144" t="s">
        <v>308</v>
      </c>
      <c r="D63" s="130">
        <v>0</v>
      </c>
      <c r="E63" s="130">
        <v>0</v>
      </c>
      <c r="F63" s="130">
        <v>3</v>
      </c>
      <c r="G63" s="140">
        <f t="shared" ref="G63:G64" si="3">SUM(D63:F63)</f>
        <v>3</v>
      </c>
    </row>
    <row r="64" spans="1:9" x14ac:dyDescent="0.3">
      <c r="A64" s="150" t="s">
        <v>341</v>
      </c>
      <c r="B64" s="143" t="s">
        <v>237</v>
      </c>
      <c r="C64" s="144" t="s">
        <v>347</v>
      </c>
      <c r="D64" s="130">
        <v>0</v>
      </c>
      <c r="E64" s="130">
        <v>0</v>
      </c>
      <c r="F64" s="130">
        <v>1</v>
      </c>
      <c r="G64" s="140">
        <f t="shared" si="3"/>
        <v>1</v>
      </c>
    </row>
    <row r="65" spans="1:7" x14ac:dyDescent="0.3">
      <c r="A65" s="138" t="s">
        <v>332</v>
      </c>
      <c r="B65" s="146"/>
      <c r="C65" s="147"/>
      <c r="D65" s="130"/>
      <c r="E65" s="130"/>
      <c r="F65" s="130"/>
      <c r="G65" s="140"/>
    </row>
    <row r="66" spans="1:7" x14ac:dyDescent="0.3">
      <c r="A66" s="150">
        <v>6.1</v>
      </c>
      <c r="B66" s="143" t="s">
        <v>233</v>
      </c>
      <c r="C66" s="144" t="s">
        <v>240</v>
      </c>
      <c r="D66" s="130">
        <v>1</v>
      </c>
      <c r="E66" s="130">
        <v>0</v>
      </c>
      <c r="F66" s="130">
        <v>0</v>
      </c>
      <c r="G66" s="140">
        <f t="shared" ref="G66" si="4">SUM(D66:F66)</f>
        <v>1</v>
      </c>
    </row>
    <row r="67" spans="1:7" ht="27.6" x14ac:dyDescent="0.3">
      <c r="A67" s="150" t="s">
        <v>280</v>
      </c>
      <c r="B67" s="143" t="s">
        <v>237</v>
      </c>
      <c r="C67" s="144" t="s">
        <v>281</v>
      </c>
      <c r="D67" s="130">
        <v>4950</v>
      </c>
      <c r="E67" s="130">
        <v>0</v>
      </c>
      <c r="F67" s="130">
        <v>423</v>
      </c>
      <c r="G67" s="140">
        <f>SUM(D67:F67)</f>
        <v>5373</v>
      </c>
    </row>
    <row r="68" spans="1:7" ht="27.6" x14ac:dyDescent="0.3">
      <c r="A68" s="150" t="s">
        <v>286</v>
      </c>
      <c r="B68" s="143" t="s">
        <v>237</v>
      </c>
      <c r="C68" s="144" t="s">
        <v>287</v>
      </c>
      <c r="D68" s="130">
        <f>4+1</f>
        <v>5</v>
      </c>
      <c r="E68" s="130">
        <v>0</v>
      </c>
      <c r="F68" s="130">
        <v>0</v>
      </c>
      <c r="G68" s="140">
        <f t="shared" ref="G68" si="5">SUM(D68:F68)</f>
        <v>5</v>
      </c>
    </row>
    <row r="69" spans="1:7" ht="27.6" x14ac:dyDescent="0.3">
      <c r="A69" s="150" t="s">
        <v>241</v>
      </c>
      <c r="B69" s="143" t="s">
        <v>237</v>
      </c>
      <c r="C69" s="144" t="s">
        <v>242</v>
      </c>
      <c r="D69" s="130">
        <f>2+1</f>
        <v>3</v>
      </c>
      <c r="E69" s="130">
        <v>0</v>
      </c>
      <c r="F69" s="130">
        <v>0</v>
      </c>
      <c r="G69" s="140">
        <f>SUM(D69:F69)</f>
        <v>3</v>
      </c>
    </row>
    <row r="70" spans="1:7" ht="27.6" x14ac:dyDescent="0.3">
      <c r="A70" s="150" t="s">
        <v>336</v>
      </c>
      <c r="B70" s="143" t="s">
        <v>237</v>
      </c>
      <c r="C70" s="144" t="s">
        <v>338</v>
      </c>
      <c r="D70" s="130">
        <f>3+1</f>
        <v>4</v>
      </c>
      <c r="E70" s="130">
        <v>0</v>
      </c>
      <c r="F70" s="130">
        <v>0</v>
      </c>
      <c r="G70" s="140">
        <f>SUM(D70:F70)</f>
        <v>4</v>
      </c>
    </row>
    <row r="71" spans="1:7" x14ac:dyDescent="0.3">
      <c r="A71" s="151" t="s">
        <v>243</v>
      </c>
      <c r="B71" s="152" t="s">
        <v>237</v>
      </c>
      <c r="C71" s="158" t="s">
        <v>244</v>
      </c>
      <c r="D71" s="141">
        <v>2</v>
      </c>
      <c r="E71" s="141">
        <v>0</v>
      </c>
      <c r="F71" s="141">
        <v>0</v>
      </c>
      <c r="G71" s="142">
        <f t="shared" ref="G71" si="6">SUM(D71:F71)</f>
        <v>2</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D89B8C-16B9-45D5-8374-B6ABE4AA703D}">
  <ds:schemaRefs>
    <ds:schemaRef ds:uri="http://schemas.microsoft.com/sharepoint/v3/contenttype/forms"/>
  </ds:schemaRefs>
</ds:datastoreItem>
</file>

<file path=customXml/itemProps2.xml><?xml version="1.0" encoding="utf-8"?>
<ds:datastoreItem xmlns:ds="http://schemas.openxmlformats.org/officeDocument/2006/customXml" ds:itemID="{23845BF1-4099-425F-8528-C7056F355303}">
  <ds:schemaRefs>
    <ds:schemaRef ds:uri="http://purl.org/dc/dcmitype/"/>
    <ds:schemaRef ds:uri="http://schemas.microsoft.com/office/2006/metadata/properties"/>
    <ds:schemaRef ds:uri="600e8ff9-9ee0-49b5-be24-8a4cae0e22ab"/>
    <ds:schemaRef ds:uri="c1fdd505-2570-46c2-bd04-3e0f2d874cf5"/>
    <ds:schemaRef ds:uri="http://purl.org/dc/elements/1.1/"/>
    <ds:schemaRef ds:uri="http://schemas.openxmlformats.org/package/2006/metadata/core-properties"/>
    <ds:schemaRef ds:uri="http://schemas.microsoft.com/office/2006/documentManagement/types"/>
    <ds:schemaRef ds:uri="a4fb19f8-e303-47ed-b2f8-d8a5044c492f"/>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1ED2FE81-DA1E-4C93-9E99-4582F53DB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Viet Nam</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2019-04-10T06:15:07Z</dcterms:created>
  <dcterms:modified xsi:type="dcterms:W3CDTF">2021-05-28T03:41:54Z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