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B59CD2F4-FD76-4AD5-BB05-47A7D7078B4B}"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3" l="1"/>
  <c r="G53" i="3"/>
  <c r="G54" i="3"/>
  <c r="G55" i="3"/>
  <c r="D56" i="3"/>
  <c r="G56" i="3"/>
  <c r="G58" i="3"/>
  <c r="G59" i="3"/>
  <c r="G60" i="3"/>
  <c r="D61" i="3"/>
  <c r="G61" i="3"/>
  <c r="G62" i="3"/>
  <c r="G63" i="3"/>
  <c r="D65" i="3"/>
  <c r="E65" i="3"/>
  <c r="G65" i="3"/>
  <c r="E66" i="3"/>
  <c r="G66" i="3"/>
  <c r="G68" i="3"/>
  <c r="D69" i="3"/>
  <c r="G69" i="3"/>
  <c r="D71" i="3"/>
  <c r="G71" i="3"/>
  <c r="D72" i="3"/>
  <c r="G72" i="3"/>
  <c r="D74" i="3"/>
  <c r="G74" i="3"/>
  <c r="D75" i="3"/>
  <c r="G75" i="3"/>
  <c r="D76" i="3"/>
  <c r="G76" i="3"/>
  <c r="G77" i="3"/>
  <c r="D78" i="3"/>
  <c r="G78" i="3"/>
  <c r="D79" i="3"/>
  <c r="G79" i="3"/>
  <c r="G80" i="3"/>
  <c r="G52" i="3"/>
  <c r="D7" i="3"/>
  <c r="G7" i="3"/>
  <c r="G8" i="3"/>
  <c r="G9" i="3"/>
  <c r="G10" i="3"/>
  <c r="G11" i="3"/>
  <c r="G13" i="3"/>
  <c r="G14" i="3"/>
  <c r="G15" i="3"/>
  <c r="E16" i="3"/>
  <c r="G16" i="3"/>
  <c r="G17" i="3"/>
  <c r="D18" i="3"/>
  <c r="G18" i="3"/>
  <c r="G19" i="3"/>
  <c r="G20" i="3"/>
  <c r="G21" i="3"/>
  <c r="G22" i="3"/>
  <c r="D24" i="3"/>
  <c r="G24" i="3"/>
  <c r="G25" i="3"/>
  <c r="G26" i="3"/>
  <c r="D27" i="3"/>
  <c r="G27" i="3"/>
  <c r="G28" i="3"/>
  <c r="G29" i="3"/>
  <c r="G30" i="3"/>
  <c r="G31" i="3"/>
  <c r="D33" i="3"/>
  <c r="G33" i="3"/>
  <c r="D34" i="3"/>
  <c r="G34" i="3"/>
  <c r="D35" i="3"/>
  <c r="G35" i="3"/>
  <c r="G36" i="3"/>
  <c r="D37" i="3"/>
  <c r="G37" i="3"/>
  <c r="G38" i="3"/>
  <c r="D39" i="3"/>
  <c r="G39" i="3"/>
  <c r="G41" i="3"/>
  <c r="D42" i="3"/>
  <c r="G42" i="3"/>
  <c r="G44" i="3"/>
  <c r="D45" i="3"/>
  <c r="G45" i="3"/>
  <c r="F46" i="3"/>
  <c r="G46" i="3"/>
  <c r="G47" i="3"/>
  <c r="G6" i="3"/>
</calcChain>
</file>

<file path=xl/sharedStrings.xml><?xml version="1.0" encoding="utf-8"?>
<sst xmlns="http://schemas.openxmlformats.org/spreadsheetml/2006/main" count="1225" uniqueCount="395">
  <si>
    <t>INDIA</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</si>
  <si>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</si>
  <si>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</si>
  <si>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</si>
  <si>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</si>
  <si>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</si>
  <si>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</si>
  <si>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</si>
  <si>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</si>
  <si>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</si>
  <si>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</si>
  <si>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</si>
  <si>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</si>
  <si>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</si>
  <si>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</si>
  <si>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</si>
  <si>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</si>
  <si>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</si>
  <si>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</si>
  <si>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</si>
  <si>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</si>
  <si>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</si>
  <si>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</si>
  <si>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</si>
  <si>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</si>
  <si>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</si>
  <si>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</si>
  <si>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</si>
  <si>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</si>
  <si>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</si>
  <si>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</si>
  <si>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</si>
  <si>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</si>
  <si>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</si>
  <si>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</si>
  <si>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</si>
  <si>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</si>
  <si>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</si>
  <si>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</si>
  <si>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</si>
  <si>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</si>
  <si>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</si>
  <si>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</si>
  <si>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</si>
  <si>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</si>
  <si>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</si>
  <si>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</si>
  <si>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</si>
  <si>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</si>
  <si>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</si>
  <si>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</si>
  <si>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</si>
  <si>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</si>
  <si>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</si>
  <si>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</si>
  <si>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</si>
  <si>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</si>
  <si>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</si>
  <si>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</si>
  <si>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</si>
  <si>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</si>
  <si>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</si>
  <si>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</si>
  <si>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</si>
  <si>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</si>
  <si>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</si>
  <si>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</si>
  <si>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</si>
  <si>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</si>
  <si>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</si>
  <si>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</si>
  <si>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</si>
  <si>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</si>
  <si>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</si>
  <si>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</si>
  <si>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</si>
  <si>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</si>
  <si>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</si>
  <si>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</si>
  <si>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</si>
  <si>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</si>
  <si>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</si>
  <si>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</si>
  <si>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</si>
  <si>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</si>
  <si>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</si>
  <si>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</si>
  <si>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2036/2037</t>
  </si>
  <si>
    <t>Assam Power Sector Development Program</t>
  </si>
  <si>
    <t>India</t>
  </si>
  <si>
    <t>SDP</t>
  </si>
  <si>
    <t>S</t>
  </si>
  <si>
    <t>OCR</t>
  </si>
  <si>
    <t>No</t>
  </si>
  <si>
    <t>Yes</t>
  </si>
  <si>
    <t>State Power Sector Reform Project</t>
  </si>
  <si>
    <t>Sector project</t>
  </si>
  <si>
    <t>SARA Fund</t>
  </si>
  <si>
    <t>Equity</t>
  </si>
  <si>
    <t>NS</t>
  </si>
  <si>
    <t>Infrastructure Development Finance Company, Ltd.</t>
  </si>
  <si>
    <t>Equity investment</t>
  </si>
  <si>
    <t>Infrastructure Development Finance Company</t>
  </si>
  <si>
    <t>Loan</t>
  </si>
  <si>
    <t>NA</t>
  </si>
  <si>
    <t>Madhya Pradesh State Roads Sector Development Program (Program)</t>
  </si>
  <si>
    <t>Program</t>
  </si>
  <si>
    <t>Madhya Pradesh State Roads Sector Development Program (Project)</t>
  </si>
  <si>
    <t>Sector Project</t>
  </si>
  <si>
    <t>Mumbai Port Project</t>
  </si>
  <si>
    <t>Project</t>
  </si>
  <si>
    <t xml:space="preserve">S </t>
  </si>
  <si>
    <t>Chennai Port Project</t>
  </si>
  <si>
    <t>Rural Roads Sector I Project</t>
  </si>
  <si>
    <t>Rajasthan Urban Infrastructure Development Project</t>
  </si>
  <si>
    <t>7253/2326</t>
  </si>
  <si>
    <t>Tata Power Wind Energy Financing Facility</t>
  </si>
  <si>
    <t xml:space="preserve">41900-014
 </t>
  </si>
  <si>
    <t>7245/2256</t>
  </si>
  <si>
    <t>Dahej Liquefied Natural Gas Terminal
Expansion Project</t>
  </si>
  <si>
    <t>39921-014</t>
  </si>
  <si>
    <t>Investment/ Loan</t>
  </si>
  <si>
    <t>7277/2417</t>
  </si>
  <si>
    <t>Gujarat Paguthan Wind Energy Financing Facility</t>
  </si>
  <si>
    <t>42902-014</t>
  </si>
  <si>
    <t>7277/2434</t>
  </si>
  <si>
    <t>CLP WIND FARMS PRIVATE LIMITED (CWFPL</t>
  </si>
  <si>
    <t>42902-024</t>
  </si>
  <si>
    <t>Urban Clean Fuels Project (CUGL)</t>
  </si>
  <si>
    <t>39913-014</t>
  </si>
  <si>
    <t>Equity Investment</t>
  </si>
  <si>
    <t>West Bengal Corridor Development Project</t>
  </si>
  <si>
    <t>32203-013</t>
  </si>
  <si>
    <t>East-West Corridor Project</t>
  </si>
  <si>
    <t>32253-013</t>
  </si>
  <si>
    <t>Rural Road Sector II Investment Program-Tranche 1</t>
  </si>
  <si>
    <t>37066-023</t>
  </si>
  <si>
    <t>MFF</t>
  </si>
  <si>
    <t>Rural Roads Sector II Investment Program (Project 2)- State of Orissa</t>
  </si>
  <si>
    <t>37066-033</t>
  </si>
  <si>
    <t>Karnataka Urban Development and Coastal Environmental Management Project</t>
  </si>
  <si>
    <t>30303-013</t>
  </si>
  <si>
    <t xml:space="preserve">Tsunami Emergency Assistance (Sector) </t>
  </si>
  <si>
    <t>39114-013</t>
  </si>
  <si>
    <t>G0005</t>
  </si>
  <si>
    <t>Others</t>
  </si>
  <si>
    <t>India Infrastructure Project Financing Facility (Tranche 1)</t>
  </si>
  <si>
    <t>40655-013</t>
  </si>
  <si>
    <t>India Infrastructure Project Financing Facility (Tranche 2)</t>
  </si>
  <si>
    <t>Madhya Pradesh Power Sector Investment Program (Tranche 1)</t>
  </si>
  <si>
    <t>32298-023</t>
  </si>
  <si>
    <t>MFF/ program</t>
  </si>
  <si>
    <t>2141/ 2142/ 2442</t>
  </si>
  <si>
    <t>Assam Governance and Public Resource Management Sector Development Program</t>
  </si>
  <si>
    <t>36308-013</t>
  </si>
  <si>
    <t>SDP - Program loan</t>
  </si>
  <si>
    <t>The Infrastructure Fund of India</t>
  </si>
  <si>
    <t>7242/2249</t>
  </si>
  <si>
    <t>NTPC Capacity Expansion Financing Facility</t>
  </si>
  <si>
    <t>39916-014</t>
  </si>
  <si>
    <t>Western Transport Corridor Project</t>
  </si>
  <si>
    <t>Chhattisgarh State Roads Development Sector Project</t>
  </si>
  <si>
    <t>Rural Cooperative Credit Restructuring and Development Program</t>
  </si>
  <si>
    <t>DFID, KfW</t>
  </si>
  <si>
    <t>UK, Germany</t>
  </si>
  <si>
    <t>Madhya Pradesh Power Sector Investment Program (Tranche 3)</t>
  </si>
  <si>
    <t>MFF/ project</t>
  </si>
  <si>
    <t>Rural Roads Sector II Investment Program (Project 4)</t>
  </si>
  <si>
    <t>2586/2717/2822</t>
  </si>
  <si>
    <t>Second India Infrastructure Project Financing Facility</t>
  </si>
  <si>
    <t>Chhattisgarh Irrigation Development Project</t>
  </si>
  <si>
    <t>37056-013</t>
  </si>
  <si>
    <t>2029/2527</t>
  </si>
  <si>
    <t>National Highway Corridor (Sector) I Project</t>
  </si>
  <si>
    <t>34420-013/ 34420-023</t>
  </si>
  <si>
    <t>1813/2293</t>
  </si>
  <si>
    <t>Kolkata Environmental Improvement Project</t>
  </si>
  <si>
    <t>29466-013/ 29466-023</t>
  </si>
  <si>
    <t>Madhya Pradesh State Roads Sector Project II</t>
  </si>
  <si>
    <t>37328-013</t>
  </si>
  <si>
    <t>North Karnataka Urban Sector Investment Program, Tranche 1</t>
  </si>
  <si>
    <t>38254-033</t>
  </si>
  <si>
    <t>West Bengal Development Finance Program</t>
  </si>
  <si>
    <t>44453-014</t>
  </si>
  <si>
    <t xml:space="preserve">Dahanu Solar Power Project </t>
  </si>
  <si>
    <t>45915-014</t>
  </si>
  <si>
    <t>2909/2910/2911</t>
  </si>
  <si>
    <t>145 Megawatts Grid-Connected Solar Project</t>
  </si>
  <si>
    <t>44932-04/44932-05/44935-06</t>
  </si>
  <si>
    <t>Madhya Pradesh Power Sector Investment Program (Tranche 2)</t>
  </si>
  <si>
    <t>32298-033</t>
  </si>
  <si>
    <t>MFF-Tranche</t>
  </si>
  <si>
    <t>Madhya Pradesh Power Sector Investment Program (Tranche 4)</t>
  </si>
  <si>
    <t>32298-053</t>
  </si>
  <si>
    <t>Multisector Project for Infrastructure Rehabilitation in Jammu and Kashmir</t>
  </si>
  <si>
    <t>38136-013</t>
  </si>
  <si>
    <t xml:space="preserve"> Project Loan</t>
  </si>
  <si>
    <t>Rural Roads Sector II Investment Program (Project 3)</t>
  </si>
  <si>
    <t>37066-043</t>
  </si>
  <si>
    <t>National Highway Sector II Project</t>
  </si>
  <si>
    <t>35335-013</t>
  </si>
  <si>
    <t>Sector Project Loan</t>
  </si>
  <si>
    <t>2046/2456</t>
  </si>
  <si>
    <t>Urban Water Supply and Environmental Improvement in Madhya Pradesh Project</t>
  </si>
  <si>
    <t>32254-013/32254-023</t>
  </si>
  <si>
    <t>Project Loan</t>
  </si>
  <si>
    <t>Power Grid Transmission (Sector) Project</t>
  </si>
  <si>
    <t>38492-013</t>
  </si>
  <si>
    <t>Sector project loan</t>
  </si>
  <si>
    <t>Regular OCR</t>
  </si>
  <si>
    <t>Uttarakhand State-Road Investment Program (Project 1)</t>
  </si>
  <si>
    <t>38255-023</t>
  </si>
  <si>
    <t>MFF-Tranche loan</t>
  </si>
  <si>
    <t>Rajasthan Urban Sector Development Investment Program (Tranche 1)</t>
  </si>
  <si>
    <t>40031-023</t>
  </si>
  <si>
    <t>Uttarakhand Power Sector Investment Program – Tranche 2</t>
  </si>
  <si>
    <t>37139-033</t>
  </si>
  <si>
    <t>Uttarakhand Power Sector Investment Program – Tranche 3</t>
  </si>
  <si>
    <t>37139-043</t>
  </si>
  <si>
    <t>Madhya Pradesh Power Sector Investment Program (Tranche 5)</t>
  </si>
  <si>
    <t>32298-063</t>
  </si>
  <si>
    <t>Small and Medium Enterprise Trade Finance Development Facility</t>
  </si>
  <si>
    <t>41930-014</t>
  </si>
  <si>
    <t>Project loan</t>
  </si>
  <si>
    <t>Agribusiness Infrastructure Development Investment Program (Tranche 2)</t>
  </si>
  <si>
    <t>37091-033</t>
  </si>
  <si>
    <t>2444/8240</t>
  </si>
  <si>
    <t>Orissa Integrated Irrigated Agriculture and Water Management Investment Program – Project 1</t>
  </si>
  <si>
    <t>38411-023</t>
  </si>
  <si>
    <t>OFID</t>
  </si>
  <si>
    <t>2536/2537</t>
  </si>
  <si>
    <t>Mizoram Public Resource Management Program</t>
  </si>
  <si>
    <t>41607-013</t>
  </si>
  <si>
    <t>Program loan</t>
  </si>
  <si>
    <t>Kerala Sustainable Urban Development Project</t>
  </si>
  <si>
    <t>32300-013</t>
  </si>
  <si>
    <t>-</t>
  </si>
  <si>
    <t>0044/2660</t>
  </si>
  <si>
    <t>National Capital Region Urban Infrastructure Financing Facility/Project 1</t>
  </si>
  <si>
    <t>41598-013/41598-023</t>
  </si>
  <si>
    <t>MFF/Project</t>
  </si>
  <si>
    <t>2651/0001</t>
  </si>
  <si>
    <t>Rural Roads Sector II Investment Program (Project 5 and MFF)</t>
  </si>
  <si>
    <t>37066-013/37066-063</t>
  </si>
  <si>
    <t>Bihar State Highways Project</t>
  </si>
  <si>
    <t>41127-013</t>
  </si>
  <si>
    <t>Micro, Small, and Medium Enterprise Development Project</t>
  </si>
  <si>
    <t>43158-013</t>
  </si>
  <si>
    <t>2732/0001</t>
  </si>
  <si>
    <t>Madhya Pradesh Power Sector Investment Program (Tranche 6 and MFF)</t>
  </si>
  <si>
    <t>32298-013/32298-073</t>
  </si>
  <si>
    <t>Senior Loan Axis Bank Limited Strengthening Rural Financial Inclusion and Farmer Access to Markets</t>
  </si>
  <si>
    <t>48278-001</t>
  </si>
  <si>
    <t>Baring India Private Equity Fund II</t>
  </si>
  <si>
    <t>38923-014</t>
  </si>
  <si>
    <t>IDFC Private Equity Fund II</t>
  </si>
  <si>
    <t>39915-014</t>
  </si>
  <si>
    <t>Blue River Capital I, LLC</t>
  </si>
  <si>
    <t>40901-014</t>
  </si>
  <si>
    <t xml:space="preserve">Low-Cost Affordable Housing Finance </t>
  </si>
  <si>
    <t>48234-001</t>
  </si>
  <si>
    <t>Strengthening Rural Financial Inclusion and Farmer Access to Markets: Axis Bank and Yes Bank</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</si>
  <si>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</si>
  <si>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</si>
  <si>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</si>
  <si>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</si>
  <si>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</si>
  <si>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</si>
  <si>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</si>
  <si>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</si>
  <si>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</si>
  <si>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</si>
  <si>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</si>
  <si>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</si>
  <si>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Achieved Result</t>
  </si>
  <si>
    <t>A. Sovereign operation</t>
  </si>
  <si>
    <t>Madhya Pradesh State Roads Project III</t>
  </si>
  <si>
    <t>RFI</t>
  </si>
  <si>
    <t>Entities with improved urban planning and financial sustainability (number)</t>
  </si>
  <si>
    <t>2.3.2</t>
  </si>
  <si>
    <t>TI</t>
  </si>
  <si>
    <t>Measures on gender equality supported in implementation (number)</t>
  </si>
  <si>
    <t>3.2.5</t>
  </si>
  <si>
    <t>New and existing infrastructure assets made climate and disaster resilient (number)</t>
  </si>
  <si>
    <t>3.3.4</t>
  </si>
  <si>
    <t>Solutions to conserve, restore, and/or enhance terrestrial, coastal, and marine areas implemented (number) </t>
  </si>
  <si>
    <t>4.1.1</t>
  </si>
  <si>
    <t>Service providers with improved performance (number)</t>
  </si>
  <si>
    <t>6.2.1</t>
  </si>
  <si>
    <t>Service delivery standards adopted and/or supported in implementation by government and/or private entities (number)</t>
  </si>
  <si>
    <t>Rajasthan Urban Sector Development Investment Program - Tranche 2</t>
  </si>
  <si>
    <t>Poor and vulnerable people with improved standards of living (number)</t>
  </si>
  <si>
    <t>People benefiting from strengthened environmental sustainability (number)</t>
  </si>
  <si>
    <t>People benefiting from improved services in urban areas (number)</t>
  </si>
  <si>
    <t>Zones with improved urban environment, climate resilience, and disaster risk management (number) </t>
  </si>
  <si>
    <t>4.1.2</t>
  </si>
  <si>
    <t>Urban infrastructure assets established or improved (number)</t>
  </si>
  <si>
    <t>4.2.1</t>
  </si>
  <si>
    <t>Measures to improve regulatory, legal, and institutional environment for better planning supported in implementation (number)</t>
  </si>
  <si>
    <t>4.3.1</t>
  </si>
  <si>
    <t>Solutions to enhance urban environment implemented (number)</t>
  </si>
  <si>
    <t>Rajasthan Urban Sector Development Investment Program (Tranche 3 and Multitranche Financing Facility)</t>
  </si>
  <si>
    <t>Women and girls with increased time savings (number) </t>
  </si>
  <si>
    <t>Entities with improved service delivery (number) </t>
  </si>
  <si>
    <t>1.3.1</t>
  </si>
  <si>
    <t>Infrastructure assets established or improved (number)</t>
  </si>
  <si>
    <t>2.1.4</t>
  </si>
  <si>
    <t>Women and girls benefiting from new or improved infrastructure (number) </t>
  </si>
  <si>
    <t>2.4.1</t>
  </si>
  <si>
    <t>Time-saving or gender-responsive infrastructure assets and/or services established or improved (number)</t>
  </si>
  <si>
    <t>6.1.1</t>
  </si>
  <si>
    <t>Government officials with increased capacity to design, implement, monitor, and evaluate relevant measures (number)</t>
  </si>
  <si>
    <t>National Power Grid Development Investment Program (Tranches 1 and 2)</t>
  </si>
  <si>
    <t>3.1.4</t>
  </si>
  <si>
    <t>Installed renewable energy capacity (megawatts)</t>
  </si>
  <si>
    <t>5.1.1</t>
  </si>
  <si>
    <t>Rural infrastructure assets established or improved (number)</t>
  </si>
  <si>
    <t>Gujarat Solar Power Transmission Project</t>
  </si>
  <si>
    <t>Jobs generated (number)</t>
  </si>
  <si>
    <t>Total annual greenhouse gas emissions reduction (tCO2e/year) </t>
  </si>
  <si>
    <t>1.1.1</t>
  </si>
  <si>
    <t>People enrolled in improved education and/or training (number) </t>
  </si>
  <si>
    <t>2.1.1</t>
  </si>
  <si>
    <t>Women enrolled in TVET and other job training (number) </t>
  </si>
  <si>
    <t>2.2.1</t>
  </si>
  <si>
    <t>Women and girls enrolled in STEM or nontraditional TVET (number)</t>
  </si>
  <si>
    <t>3.1.3</t>
  </si>
  <si>
    <t>Low-carbon infrastructure assets established or improved (number)</t>
  </si>
  <si>
    <t>3.3.1</t>
  </si>
  <si>
    <t xml:space="preserve">Pollution control enhancing infrastructure assets established or improved (number) </t>
  </si>
  <si>
    <t>3.3.2</t>
  </si>
  <si>
    <t>Solutions to enhance pollution control and resource efficiency implemented (number) </t>
  </si>
  <si>
    <t>B. Nonsovereign operation</t>
  </si>
  <si>
    <t>PNB Housing Finance Limited Low-Cost Affordable Housing Finance</t>
  </si>
  <si>
    <t>Entities with improved management functions and financial stability (number) </t>
  </si>
  <si>
    <t>1.3.2</t>
  </si>
  <si>
    <t>New financial products and services made available to the poor and vulnerable (number) </t>
  </si>
  <si>
    <t>1.3.3</t>
  </si>
  <si>
    <t>Measures for increased inclusiveness supported in implementation (number)</t>
  </si>
  <si>
    <t>2.1.2</t>
  </si>
  <si>
    <t>Women opening new accounts (number) </t>
  </si>
  <si>
    <t xml:space="preserve">RBL Bank Limited Supporting Financial Inclusion Project </t>
  </si>
  <si>
    <t>Women and girls completing secondary and tertiary education, and/or other training (number)</t>
  </si>
  <si>
    <t>People benefiting from increased rural investment (number)</t>
  </si>
  <si>
    <t>2.1.3</t>
  </si>
  <si>
    <t>Women-owned or -led SME loan accounts opened or women-owned or -led SME end borrowers reached (number)</t>
  </si>
  <si>
    <t>2.2.3</t>
  </si>
  <si>
    <t>Solutions to prevent or address gender-based violence implemented (number) </t>
  </si>
  <si>
    <t xml:space="preserve">Welspun Renewables Energy Private Limited Solar and Wind Power Development Project </t>
  </si>
  <si>
    <t>C. Technical assistance</t>
  </si>
  <si>
    <t>Capacity Development for Project Implementation</t>
  </si>
  <si>
    <t>Multistate and Multisector Project Management Capacity Building</t>
  </si>
  <si>
    <t>Pillar/Sub-pillar</t>
  </si>
  <si>
    <t>Indicator name</t>
  </si>
  <si>
    <t>SOV</t>
  </si>
  <si>
    <t>NSO</t>
  </si>
  <si>
    <t>TA</t>
  </si>
  <si>
    <t>Total</t>
  </si>
  <si>
    <t>OP 1:  Addressing Remaining Poverty and Reducing Inequalities</t>
  </si>
  <si>
    <t>OP 2: Accelerating Progress in Gender Equality</t>
  </si>
  <si>
    <t>OP 3: Tackilng Climate Change, Building Climate and Disaster Resilience, and Enhancing Environmental Sustainability</t>
  </si>
  <si>
    <t>OP 4:  Making Cities More Livable</t>
  </si>
  <si>
    <t>OP 5: Promoting Rural Development and Food Security</t>
  </si>
  <si>
    <t>OP 6: Strengthening Governance and Institutional Capacity</t>
  </si>
  <si>
    <t>2020 Development Effectiveness Review</t>
  </si>
  <si>
    <t>https://www.adb.org/documents/development-effectiveness-review-2020-report</t>
  </si>
  <si>
    <t>Assam Power Sector Enhancement Investment Program (Tranche 1)</t>
  </si>
  <si>
    <t>Assam Power Sector Enhancement Investment Program (Tranche 2)</t>
  </si>
  <si>
    <t>Assam Power Sector Enhancement Investment Program (Tranche 3)</t>
  </si>
  <si>
    <t>Clean Energy Finance Investment Program (Tranche 1)</t>
  </si>
  <si>
    <t>National Power Grid Development Investment Program (Tranche 3 and Multitranche Financing Facility)</t>
  </si>
  <si>
    <t>Punjab Development Finance Program</t>
  </si>
  <si>
    <t>6.1.4</t>
  </si>
  <si>
    <t>6.2.2</t>
  </si>
  <si>
    <t>Rural Connectivity Investment Program (Tranche 1)</t>
  </si>
  <si>
    <t>2.5.4</t>
  </si>
  <si>
    <t>6.2.4</t>
  </si>
  <si>
    <t>Second West Bengal Development Finance Program</t>
  </si>
  <si>
    <t>1.1.2</t>
  </si>
  <si>
    <t>1.1.3</t>
  </si>
  <si>
    <t>6.1.2</t>
  </si>
  <si>
    <t>Uttarakhand State-Road Investment Program (Project 2)</t>
  </si>
  <si>
    <t>Uttarakhand State-Road Investment Program (Project 3 and Multitranche Financing Facility)</t>
  </si>
  <si>
    <t>ACME-EDF Solar Power Project</t>
  </si>
  <si>
    <t>ReNew Power Ventures Private Limited ReNew Power Investment Project</t>
  </si>
  <si>
    <t>Transparency and accountability measures in procurement and financial management supported in implementation (number) </t>
  </si>
  <si>
    <t>Measures supported in implementation to strengthen subnational entities' ability to better manage their public finances (number)</t>
  </si>
  <si>
    <t>Skilled jobs for women generated (number) </t>
  </si>
  <si>
    <t>Women represented in decision-making structures and processes (number) </t>
  </si>
  <si>
    <t>Women and girls with increased resilience to climate change, disasters, and other external shocks (number) </t>
  </si>
  <si>
    <t>Dedicated crisis-responding social assistance schemes for women and girls implemented or established (number) </t>
  </si>
  <si>
    <t>Citizen engagement mechanisms adopted (number)</t>
  </si>
  <si>
    <t>Health services established or improved (number) </t>
  </si>
  <si>
    <t>Social protection schemes established or improved (number)</t>
  </si>
  <si>
    <t>Measures supported in implementation to improve capacity of public organizations to promote the private sector and finance sector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</si>
</sst>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8" x14ac:knownFonts="1">
    <font>
      <sz val="11"/>
      <name val="Arial"/>
      <family val="2"/>
    </font>
    <font>
      <sz val="12"/>
      <color theme="1"/>
      <name val="Calibri"/>
      <family val="2"/>
      <scheme val="minor"/>
    </font>
    <font>
      <sz val="12"/>
      <color theme="1"/>
      <name val="Calibri"/>
      <family val="2"/>
      <scheme val="minor"/>
    </font>
    <font>
      <sz val="11"/>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sz val="10"/>
      <name val="Calibri"/>
      <family val="2"/>
      <scheme val="minor"/>
    </font>
    <font>
      <u/>
      <sz val="11"/>
      <color theme="10"/>
      <name val="Calibri"/>
      <family val="2"/>
      <scheme val="minor"/>
    </font>
    <font>
      <b/>
      <sz val="12"/>
      <color rgb="FF0070C0"/>
      <name val="Calibri Bold"/>
    </font>
  </fonts>
  <fills count="16">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EA"/>
        <bgColor indexed="64"/>
      </patternFill>
    </fill>
    <fill>
      <patternFill patternType="solid">
        <fgColor theme="2" tint="-9.9978637043366805E-2"/>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164" fontId="4" fillId="0" borderId="0" applyFont="0" applyFill="0" applyBorder="0" applyAlignment="0" applyProtection="0"/>
    <xf numFmtId="0" fontId="8" fillId="0" borderId="0" applyNumberFormat="0" applyFill="0" applyBorder="0" applyAlignment="0" applyProtection="0"/>
    <xf numFmtId="164" fontId="8" fillId="0" borderId="0" applyFon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xf numFmtId="0" fontId="2" fillId="0" borderId="0"/>
    <xf numFmtId="164" fontId="2" fillId="0" borderId="0" applyFont="0" applyFill="0" applyBorder="0" applyAlignment="0" applyProtection="0"/>
  </cellStyleXfs>
  <cellXfs count="186">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wrapText="1"/>
    </xf>
    <xf numFmtId="165" fontId="6" fillId="2" borderId="0" xfId="1" applyNumberFormat="1" applyFont="1" applyFill="1"/>
    <xf numFmtId="0" fontId="6" fillId="2" borderId="0" xfId="1" applyNumberFormat="1" applyFont="1" applyFill="1"/>
    <xf numFmtId="165" fontId="6" fillId="2" borderId="0" xfId="1" applyNumberFormat="1" applyFont="1" applyFill="1" applyAlignment="1">
      <alignment horizontal="left"/>
    </xf>
    <xf numFmtId="165" fontId="6" fillId="2" borderId="0" xfId="1" applyNumberFormat="1" applyFont="1" applyFill="1" applyAlignment="1">
      <alignment horizontal="center"/>
    </xf>
    <xf numFmtId="165" fontId="6" fillId="2" borderId="0" xfId="1" applyNumberFormat="1" applyFont="1" applyFill="1" applyAlignment="1">
      <alignment horizontal="right"/>
    </xf>
    <xf numFmtId="3" fontId="5" fillId="0" borderId="1" xfId="0" applyNumberFormat="1" applyFont="1" applyBorder="1"/>
    <xf numFmtId="37" fontId="5" fillId="0" borderId="1" xfId="1" applyNumberFormat="1" applyFont="1" applyBorder="1"/>
    <xf numFmtId="37" fontId="5" fillId="0" borderId="1" xfId="1" applyNumberFormat="1" applyFont="1" applyFill="1" applyBorder="1" applyAlignment="1">
      <alignment horizontal="right"/>
    </xf>
    <xf numFmtId="0" fontId="5" fillId="0" borderId="1" xfId="0" applyFont="1" applyBorder="1" applyAlignment="1">
      <alignment horizontal="center"/>
    </xf>
    <xf numFmtId="1" fontId="7" fillId="0" borderId="1" xfId="1" applyNumberFormat="1" applyFont="1" applyBorder="1" applyAlignment="1">
      <alignment horizontal="left"/>
    </xf>
    <xf numFmtId="1" fontId="7" fillId="0" borderId="1" xfId="1" applyNumberFormat="1" applyFont="1" applyBorder="1" applyAlignment="1">
      <alignment horizontal="center"/>
    </xf>
    <xf numFmtId="1" fontId="7" fillId="0" borderId="1" xfId="1" applyNumberFormat="1" applyFont="1" applyBorder="1"/>
    <xf numFmtId="1" fontId="7" fillId="0" borderId="1" xfId="0" applyNumberFormat="1" applyFont="1" applyBorder="1"/>
    <xf numFmtId="0" fontId="7" fillId="0" borderId="1" xfId="0" applyFont="1" applyFill="1" applyBorder="1" applyAlignment="1">
      <alignment horizontal="right" vertical="top"/>
    </xf>
    <xf numFmtId="0" fontId="7" fillId="0" borderId="1" xfId="0" applyFont="1" applyFill="1" applyBorder="1" applyAlignment="1">
      <alignment horizontal="center" vertical="top"/>
    </xf>
    <xf numFmtId="166" fontId="7" fillId="0" borderId="1" xfId="0" applyNumberFormat="1" applyFont="1" applyBorder="1" applyAlignment="1">
      <alignment horizontal="center" vertical="center"/>
    </xf>
    <xf numFmtId="0" fontId="7" fillId="0" borderId="1" xfId="0" applyFont="1" applyFill="1" applyBorder="1" applyAlignment="1">
      <alignment horizontal="center"/>
    </xf>
    <xf numFmtId="0" fontId="5" fillId="0" borderId="1" xfId="0" applyFont="1" applyBorder="1" applyAlignment="1">
      <alignment horizontal="left"/>
    </xf>
    <xf numFmtId="167" fontId="5" fillId="0" borderId="1" xfId="1" applyNumberFormat="1" applyFont="1" applyFill="1" applyBorder="1" applyAlignment="1">
      <alignment horizontal="right"/>
    </xf>
    <xf numFmtId="167" fontId="5" fillId="0" borderId="1" xfId="0" applyNumberFormat="1" applyFont="1" applyFill="1" applyBorder="1" applyAlignment="1">
      <alignment horizontal="right"/>
    </xf>
    <xf numFmtId="167" fontId="5" fillId="0" borderId="1" xfId="0" applyNumberFormat="1" applyFont="1" applyFill="1" applyBorder="1" applyAlignment="1"/>
    <xf numFmtId="1" fontId="7" fillId="0" borderId="1" xfId="0" applyNumberFormat="1" applyFont="1" applyBorder="1" applyAlignment="1">
      <alignment horizontal="right"/>
    </xf>
    <xf numFmtId="168" fontId="9" fillId="0" borderId="1" xfId="2" applyNumberFormat="1" applyFont="1" applyBorder="1" applyAlignment="1">
      <alignment horizontal="center" vertical="top"/>
    </xf>
    <xf numFmtId="168" fontId="5" fillId="0" borderId="1" xfId="0" applyNumberFormat="1" applyFont="1" applyFill="1" applyBorder="1" applyAlignment="1">
      <alignment horizontal="center"/>
    </xf>
    <xf numFmtId="167" fontId="5" fillId="0" borderId="1" xfId="0" applyNumberFormat="1" applyFont="1" applyFill="1" applyBorder="1"/>
    <xf numFmtId="168" fontId="5" fillId="3" borderId="1" xfId="3" applyNumberFormat="1" applyFont="1" applyFill="1" applyBorder="1" applyAlignment="1">
      <alignment horizontal="center"/>
    </xf>
    <xf numFmtId="168" fontId="9" fillId="3" borderId="1" xfId="2" applyNumberFormat="1" applyFont="1" applyFill="1" applyBorder="1" applyAlignment="1">
      <alignment horizontal="center" vertical="top"/>
    </xf>
    <xf numFmtId="168" fontId="9" fillId="3" borderId="1" xfId="4" applyNumberFormat="1" applyFont="1" applyFill="1" applyBorder="1" applyAlignment="1">
      <alignment horizontal="center"/>
    </xf>
    <xf numFmtId="15" fontId="9" fillId="3" borderId="1" xfId="4" applyNumberFormat="1" applyFont="1" applyFill="1" applyBorder="1" applyAlignment="1">
      <alignment horizontal="center"/>
    </xf>
    <xf numFmtId="15" fontId="5" fillId="3" borderId="1" xfId="3" applyNumberFormat="1" applyFont="1" applyFill="1" applyBorder="1" applyAlignment="1">
      <alignment horizontal="center"/>
    </xf>
    <xf numFmtId="3" fontId="7" fillId="0" borderId="1" xfId="1" applyNumberFormat="1" applyFont="1" applyBorder="1"/>
    <xf numFmtId="3" fontId="5" fillId="0" borderId="1" xfId="1" applyNumberFormat="1" applyFont="1" applyFill="1" applyBorder="1" applyAlignment="1">
      <alignment horizontal="right"/>
    </xf>
    <xf numFmtId="169" fontId="5" fillId="0" borderId="1" xfId="1" applyNumberFormat="1" applyFont="1" applyFill="1" applyBorder="1" applyAlignment="1">
      <alignment horizontal="center"/>
    </xf>
    <xf numFmtId="1" fontId="7" fillId="0" borderId="1" xfId="1" applyNumberFormat="1" applyFont="1" applyFill="1" applyBorder="1" applyAlignment="1">
      <alignment horizontal="left" vertical="top"/>
    </xf>
    <xf numFmtId="1" fontId="7" fillId="0" borderId="1" xfId="1" applyNumberFormat="1" applyFont="1" applyFill="1" applyBorder="1" applyAlignment="1">
      <alignment horizontal="center" vertical="top"/>
    </xf>
    <xf numFmtId="1" fontId="7" fillId="0" borderId="1" xfId="1" applyNumberFormat="1" applyFont="1" applyFill="1" applyBorder="1" applyAlignment="1">
      <alignment vertical="top"/>
    </xf>
    <xf numFmtId="1" fontId="7" fillId="0" borderId="1" xfId="1" applyNumberFormat="1" applyFont="1" applyBorder="1" applyAlignment="1"/>
    <xf numFmtId="1" fontId="7" fillId="0" borderId="1" xfId="1" applyNumberFormat="1" applyFont="1" applyFill="1" applyBorder="1" applyAlignment="1">
      <alignment vertical="center"/>
    </xf>
    <xf numFmtId="1" fontId="7" fillId="0" borderId="1" xfId="1" applyNumberFormat="1" applyFont="1" applyFill="1" applyBorder="1"/>
    <xf numFmtId="1" fontId="7" fillId="0" borderId="1" xfId="1" applyNumberFormat="1" applyFont="1" applyFill="1" applyBorder="1" applyAlignment="1">
      <alignment horizontal="right"/>
    </xf>
    <xf numFmtId="1" fontId="7" fillId="0" borderId="1" xfId="0" applyNumberFormat="1" applyFont="1" applyFill="1" applyBorder="1" applyAlignment="1">
      <alignment vertical="center"/>
    </xf>
    <xf numFmtId="1" fontId="7" fillId="0" borderId="1" xfId="0" applyNumberFormat="1" applyFont="1" applyFill="1" applyBorder="1"/>
    <xf numFmtId="0" fontId="7" fillId="0" borderId="1" xfId="0" applyFont="1" applyFill="1" applyBorder="1" applyAlignment="1">
      <alignment horizontal="right" vertical="center"/>
    </xf>
    <xf numFmtId="0" fontId="7" fillId="0" borderId="1" xfId="0" applyFont="1" applyFill="1" applyBorder="1" applyAlignment="1">
      <alignment horizontal="center" vertical="center"/>
    </xf>
    <xf numFmtId="168" fontId="7" fillId="0" borderId="1" xfId="0" applyNumberFormat="1" applyFont="1" applyFill="1" applyBorder="1" applyAlignment="1">
      <alignment horizontal="center" vertical="center"/>
    </xf>
    <xf numFmtId="15" fontId="7" fillId="0" borderId="1" xfId="0" quotePrefix="1" applyNumberFormat="1" applyFont="1" applyFill="1" applyBorder="1" applyAlignment="1">
      <alignment horizontal="center" vertical="center"/>
    </xf>
    <xf numFmtId="15" fontId="7" fillId="0" borderId="1" xfId="0" applyNumberFormat="1" applyFont="1" applyFill="1" applyBorder="1" applyAlignment="1">
      <alignment horizontal="center" vertical="center"/>
    </xf>
    <xf numFmtId="1" fontId="7" fillId="0" borderId="1" xfId="1" applyNumberFormat="1" applyFont="1" applyFill="1" applyBorder="1" applyAlignment="1"/>
    <xf numFmtId="1" fontId="7" fillId="0" borderId="1" xfId="0" applyNumberFormat="1" applyFont="1" applyFill="1" applyBorder="1" applyAlignment="1"/>
    <xf numFmtId="1" fontId="7" fillId="0" borderId="1" xfId="0" applyNumberFormat="1" applyFont="1" applyBorder="1" applyAlignment="1"/>
    <xf numFmtId="0" fontId="7" fillId="0" borderId="1" xfId="0" applyFont="1" applyFill="1" applyBorder="1" applyAlignment="1">
      <alignment horizontal="right"/>
    </xf>
    <xf numFmtId="15" fontId="7" fillId="0" borderId="1" xfId="0" applyNumberFormat="1" applyFont="1" applyFill="1" applyBorder="1" applyAlignment="1">
      <alignment horizontal="center"/>
    </xf>
    <xf numFmtId="1" fontId="7" fillId="0" borderId="1" xfId="1" applyNumberFormat="1" applyFont="1" applyBorder="1" applyAlignment="1">
      <alignment horizontal="right"/>
    </xf>
    <xf numFmtId="0" fontId="7" fillId="0" borderId="1" xfId="0" applyFont="1" applyBorder="1" applyAlignment="1">
      <alignment horizontal="right"/>
    </xf>
    <xf numFmtId="0" fontId="7" fillId="0" borderId="1" xfId="0" applyFont="1" applyBorder="1" applyAlignment="1">
      <alignment horizontal="center"/>
    </xf>
    <xf numFmtId="15" fontId="7" fillId="0" borderId="1" xfId="0" applyNumberFormat="1" applyFont="1" applyBorder="1" applyAlignment="1">
      <alignment horizontal="center"/>
    </xf>
    <xf numFmtId="1" fontId="7" fillId="0" borderId="1" xfId="0" applyNumberFormat="1" applyFont="1" applyFill="1" applyBorder="1" applyAlignment="1">
      <alignment vertical="top"/>
    </xf>
    <xf numFmtId="15" fontId="7" fillId="0" borderId="1" xfId="0" applyNumberFormat="1" applyFont="1" applyFill="1" applyBorder="1" applyAlignment="1">
      <alignment horizontal="center" vertical="top"/>
    </xf>
    <xf numFmtId="3" fontId="5" fillId="0" borderId="1" xfId="0" applyNumberFormat="1" applyFont="1" applyFill="1" applyBorder="1"/>
    <xf numFmtId="1" fontId="7" fillId="0" borderId="1" xfId="1" applyNumberFormat="1" applyFont="1" applyFill="1" applyBorder="1" applyAlignment="1">
      <alignment horizontal="left"/>
    </xf>
    <xf numFmtId="1" fontId="7" fillId="0" borderId="1" xfId="1" applyNumberFormat="1" applyFont="1" applyFill="1" applyBorder="1" applyAlignment="1">
      <alignment horizontal="center"/>
    </xf>
    <xf numFmtId="168" fontId="7" fillId="0" borderId="1" xfId="0" applyNumberFormat="1" applyFont="1" applyFill="1" applyBorder="1" applyAlignment="1">
      <alignment horizontal="center"/>
    </xf>
    <xf numFmtId="3" fontId="5" fillId="0" borderId="1" xfId="0" applyNumberFormat="1" applyFont="1" applyFill="1" applyBorder="1" applyAlignment="1"/>
    <xf numFmtId="170" fontId="7" fillId="0" borderId="1" xfId="0" applyNumberFormat="1" applyFont="1" applyFill="1" applyBorder="1" applyAlignment="1">
      <alignment horizontal="center"/>
    </xf>
    <xf numFmtId="37" fontId="5" fillId="0" borderId="1" xfId="1" applyNumberFormat="1" applyFont="1" applyFill="1" applyBorder="1"/>
    <xf numFmtId="165" fontId="7" fillId="0" borderId="1" xfId="1" applyNumberFormat="1" applyFont="1" applyFill="1" applyBorder="1" applyAlignment="1">
      <alignment horizontal="left"/>
    </xf>
    <xf numFmtId="165" fontId="7" fillId="0" borderId="1" xfId="1" applyNumberFormat="1" applyFont="1" applyFill="1" applyBorder="1" applyAlignment="1">
      <alignment horizontal="center"/>
    </xf>
    <xf numFmtId="165" fontId="7" fillId="0" borderId="1" xfId="1" applyNumberFormat="1" applyFont="1" applyFill="1" applyBorder="1" applyAlignment="1">
      <alignment horizontal="right"/>
    </xf>
    <xf numFmtId="165" fontId="7" fillId="0" borderId="1" xfId="1" applyNumberFormat="1" applyFont="1" applyFill="1" applyBorder="1"/>
    <xf numFmtId="0" fontId="5" fillId="0" borderId="1" xfId="0" applyFont="1" applyFill="1" applyBorder="1" applyAlignment="1">
      <alignment horizontal="right"/>
    </xf>
    <xf numFmtId="0" fontId="5" fillId="0" borderId="1" xfId="0" applyFont="1" applyFill="1" applyBorder="1" applyAlignment="1">
      <alignment horizontal="center"/>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0" fontId="6" fillId="13" borderId="1" xfId="0" applyFont="1" applyFill="1" applyBorder="1" applyAlignment="1" applyProtection="1">
      <alignment horizontal="left" vertical="center" wrapText="1"/>
    </xf>
    <xf numFmtId="0" fontId="10"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xf numFmtId="0" fontId="6" fillId="0" borderId="0" xfId="0" applyFont="1" applyFill="1"/>
    <xf numFmtId="0" fontId="6" fillId="0" borderId="0" xfId="0" applyFont="1" applyAlignment="1">
      <alignment horizontal="right"/>
    </xf>
    <xf numFmtId="0" fontId="6" fillId="0" borderId="0" xfId="0" applyFont="1" applyAlignment="1">
      <alignment wrapText="1"/>
    </xf>
    <xf numFmtId="0" fontId="8" fillId="0" borderId="0" xfId="0" applyFont="1" applyFill="1"/>
    <xf numFmtId="0" fontId="8" fillId="0" borderId="0" xfId="0" applyFont="1" applyFill="1" applyBorder="1"/>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11" fillId="0" borderId="0" xfId="0" applyFont="1" applyFill="1"/>
    <xf numFmtId="0" fontId="8" fillId="0" borderId="0" xfId="0" applyFont="1" applyFill="1" applyAlignment="1">
      <alignment wrapText="1"/>
    </xf>
    <xf numFmtId="0" fontId="12" fillId="0" borderId="0" xfId="5" applyFill="1"/>
    <xf numFmtId="0" fontId="5"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wrapText="1"/>
    </xf>
    <xf numFmtId="0" fontId="13" fillId="0" borderId="0" xfId="0" applyFont="1" applyFill="1"/>
    <xf numFmtId="0" fontId="14" fillId="0" borderId="0" xfId="0" quotePrefix="1" applyFont="1"/>
    <xf numFmtId="0" fontId="15" fillId="0" borderId="0" xfId="0" applyFont="1"/>
    <xf numFmtId="0" fontId="17" fillId="0" borderId="0" xfId="6" applyFont="1"/>
    <xf numFmtId="0" fontId="17" fillId="0" borderId="0" xfId="6" applyFont="1" applyAlignment="1">
      <alignment wrapText="1"/>
    </xf>
    <xf numFmtId="165" fontId="17" fillId="0" borderId="0" xfId="7" applyNumberFormat="1" applyFont="1"/>
    <xf numFmtId="0" fontId="2" fillId="0" borderId="0" xfId="6"/>
    <xf numFmtId="0" fontId="18" fillId="0" borderId="0" xfId="6" applyFont="1" applyAlignment="1">
      <alignment vertical="center"/>
    </xf>
    <xf numFmtId="0" fontId="18" fillId="0" borderId="0" xfId="6" applyFont="1"/>
    <xf numFmtId="0" fontId="16" fillId="0" borderId="0" xfId="6" applyFont="1"/>
    <xf numFmtId="0" fontId="20" fillId="0" borderId="0" xfId="6" applyFont="1"/>
    <xf numFmtId="165" fontId="0" fillId="0" borderId="0" xfId="7" applyNumberFormat="1" applyFont="1"/>
    <xf numFmtId="0" fontId="21" fillId="0" borderId="0" xfId="0" applyFont="1"/>
    <xf numFmtId="0" fontId="22" fillId="0" borderId="0" xfId="5" applyFont="1" applyFill="1"/>
    <xf numFmtId="0" fontId="18" fillId="0" borderId="0" xfId="6" applyFont="1" applyBorder="1" applyAlignment="1">
      <alignment horizontal="left" vertical="top"/>
    </xf>
    <xf numFmtId="0" fontId="18" fillId="0" borderId="0" xfId="6" quotePrefix="1" applyFont="1" applyBorder="1" applyAlignment="1">
      <alignment horizontal="right" vertical="top" wrapText="1"/>
    </xf>
    <xf numFmtId="165" fontId="18" fillId="0" borderId="0" xfId="7" quotePrefix="1" applyNumberFormat="1" applyFont="1" applyBorder="1" applyAlignment="1">
      <alignment horizontal="right" vertical="top"/>
    </xf>
    <xf numFmtId="0" fontId="19" fillId="0" borderId="0" xfId="6" applyFont="1" applyBorder="1" applyAlignment="1">
      <alignment horizontal="left" vertical="top"/>
    </xf>
    <xf numFmtId="0" fontId="19" fillId="0" borderId="0" xfId="6" quotePrefix="1" applyFont="1" applyBorder="1" applyAlignment="1">
      <alignment vertical="top" wrapText="1"/>
    </xf>
    <xf numFmtId="165" fontId="19" fillId="0" borderId="0" xfId="7" quotePrefix="1" applyNumberFormat="1" applyFont="1" applyBorder="1" applyAlignment="1">
      <alignment vertical="top"/>
    </xf>
    <xf numFmtId="0" fontId="17" fillId="0" borderId="0" xfId="6" applyFont="1" applyBorder="1" applyAlignment="1">
      <alignment horizontal="left" vertical="top"/>
    </xf>
    <xf numFmtId="0" fontId="17" fillId="0" borderId="0" xfId="6" quotePrefix="1" applyFont="1" applyBorder="1" applyAlignment="1">
      <alignment vertical="top" wrapText="1"/>
    </xf>
    <xf numFmtId="165" fontId="17" fillId="0" borderId="0" xfId="7" quotePrefix="1" applyNumberFormat="1" applyFont="1" applyBorder="1" applyAlignment="1">
      <alignment vertical="top"/>
    </xf>
    <xf numFmtId="0" fontId="18" fillId="0" borderId="0" xfId="6" applyFont="1" applyBorder="1" applyAlignment="1">
      <alignment vertical="top" wrapText="1"/>
    </xf>
    <xf numFmtId="0" fontId="19" fillId="0" borderId="0" xfId="6" quotePrefix="1" applyFont="1" applyBorder="1" applyAlignment="1">
      <alignment horizontal="left" vertical="top"/>
    </xf>
    <xf numFmtId="0" fontId="17" fillId="0" borderId="0" xfId="6" applyFont="1" applyBorder="1" applyAlignment="1">
      <alignment vertical="top" wrapText="1"/>
    </xf>
    <xf numFmtId="165" fontId="17" fillId="0" borderId="0" xfId="7" applyNumberFormat="1" applyFont="1" applyBorder="1" applyAlignment="1">
      <alignment vertical="top"/>
    </xf>
    <xf numFmtId="0" fontId="17" fillId="0" borderId="0" xfId="6" quotePrefix="1" applyFont="1" applyBorder="1" applyAlignment="1">
      <alignment horizontal="left" vertical="top"/>
    </xf>
    <xf numFmtId="0" fontId="19" fillId="0" borderId="0" xfId="6" applyFont="1" applyBorder="1" applyAlignment="1">
      <alignment vertical="top" wrapText="1"/>
    </xf>
    <xf numFmtId="0" fontId="17" fillId="0" borderId="0" xfId="6" applyFont="1" applyBorder="1" applyAlignment="1">
      <alignment vertical="top"/>
    </xf>
    <xf numFmtId="0" fontId="17" fillId="13" borderId="0" xfId="6" applyFont="1" applyFill="1" applyBorder="1" applyAlignment="1">
      <alignment horizontal="center" vertical="top"/>
    </xf>
    <xf numFmtId="0" fontId="17" fillId="13" borderId="0" xfId="6" applyFont="1" applyFill="1" applyBorder="1" applyAlignment="1">
      <alignment horizontal="center" vertical="top" wrapText="1"/>
    </xf>
    <xf numFmtId="165" fontId="17" fillId="13" borderId="0" xfId="7" applyNumberFormat="1" applyFont="1" applyFill="1" applyBorder="1" applyAlignment="1">
      <alignment horizontal="center" vertical="top"/>
    </xf>
    <xf numFmtId="0" fontId="23" fillId="13" borderId="2" xfId="6" applyFont="1" applyFill="1" applyBorder="1" applyAlignment="1">
      <alignment horizontal="center" vertical="top"/>
    </xf>
    <xf numFmtId="0" fontId="23" fillId="13" borderId="3" xfId="6" applyFont="1" applyFill="1" applyBorder="1" applyAlignment="1">
      <alignment horizontal="center" vertical="top"/>
    </xf>
    <xf numFmtId="165" fontId="23" fillId="13" borderId="3" xfId="1" applyNumberFormat="1" applyFont="1" applyFill="1" applyBorder="1" applyAlignment="1">
      <alignment horizontal="center" vertical="top"/>
    </xf>
    <xf numFmtId="165" fontId="23" fillId="13" borderId="4" xfId="1" applyNumberFormat="1" applyFont="1" applyFill="1" applyBorder="1" applyAlignment="1">
      <alignment horizontal="center" vertical="top"/>
    </xf>
    <xf numFmtId="0" fontId="24" fillId="0" borderId="5" xfId="6" quotePrefix="1" applyFont="1" applyBorder="1" applyAlignment="1">
      <alignment horizontal="left" vertical="top"/>
    </xf>
    <xf numFmtId="165" fontId="24" fillId="0" borderId="0" xfId="1" quotePrefix="1" applyNumberFormat="1" applyFont="1" applyBorder="1" applyAlignment="1">
      <alignment horizontal="right" vertical="top"/>
    </xf>
    <xf numFmtId="165" fontId="17" fillId="0" borderId="0" xfId="1" applyNumberFormat="1" applyFont="1" applyBorder="1" applyAlignment="1">
      <alignment vertical="top"/>
    </xf>
    <xf numFmtId="165" fontId="17" fillId="0" borderId="0" xfId="1" quotePrefix="1" applyNumberFormat="1" applyFont="1" applyBorder="1" applyAlignment="1">
      <alignment horizontal="right" vertical="top"/>
    </xf>
    <xf numFmtId="165" fontId="17" fillId="14" borderId="6" xfId="1" applyNumberFormat="1" applyFont="1" applyFill="1" applyBorder="1" applyAlignment="1">
      <alignment horizontal="right" vertical="top" wrapText="1"/>
    </xf>
    <xf numFmtId="165" fontId="19" fillId="0" borderId="0" xfId="1" quotePrefix="1" applyNumberFormat="1" applyFont="1" applyBorder="1" applyAlignment="1">
      <alignment horizontal="right" vertical="top"/>
    </xf>
    <xf numFmtId="165" fontId="17" fillId="0" borderId="8" xfId="1" quotePrefix="1" applyNumberFormat="1" applyFont="1" applyBorder="1" applyAlignment="1">
      <alignment horizontal="right" vertical="top"/>
    </xf>
    <xf numFmtId="165" fontId="17" fillId="14" borderId="9" xfId="1" applyNumberFormat="1" applyFont="1" applyFill="1" applyBorder="1" applyAlignment="1">
      <alignment horizontal="right" vertical="top" wrapText="1"/>
    </xf>
    <xf numFmtId="0" fontId="17" fillId="0" borderId="0" xfId="6" applyNumberFormat="1" applyFont="1" applyBorder="1" applyAlignment="1">
      <alignment horizontal="left" vertical="top"/>
    </xf>
    <xf numFmtId="0" fontId="17" fillId="0" borderId="0" xfId="6" applyNumberFormat="1" applyFont="1" applyBorder="1" applyAlignment="1">
      <alignment vertical="top" wrapText="1"/>
    </xf>
    <xf numFmtId="165" fontId="17" fillId="0" borderId="0" xfId="7" quotePrefix="1" applyNumberFormat="1" applyFont="1" applyFill="1" applyBorder="1" applyAlignment="1">
      <alignment vertical="top"/>
    </xf>
    <xf numFmtId="165" fontId="19" fillId="0" borderId="0" xfId="7" quotePrefix="1" applyNumberFormat="1" applyFont="1" applyFill="1" applyBorder="1" applyAlignment="1">
      <alignment vertical="top"/>
    </xf>
    <xf numFmtId="165" fontId="18" fillId="0" borderId="0" xfId="7" quotePrefix="1" applyNumberFormat="1" applyFont="1" applyFill="1" applyBorder="1" applyAlignment="1">
      <alignment horizontal="right" vertical="top"/>
    </xf>
    <xf numFmtId="165" fontId="18" fillId="0" borderId="0" xfId="7" applyNumberFormat="1" applyFont="1" applyFill="1" applyBorder="1" applyAlignment="1">
      <alignment vertical="top"/>
    </xf>
    <xf numFmtId="165" fontId="17" fillId="0" borderId="0" xfId="7" applyNumberFormat="1" applyFont="1" applyFill="1" applyBorder="1" applyAlignment="1">
      <alignment vertical="top"/>
    </xf>
    <xf numFmtId="165" fontId="19" fillId="0" borderId="0" xfId="7" applyNumberFormat="1" applyFont="1" applyFill="1" applyBorder="1" applyAlignment="1">
      <alignment vertical="top"/>
    </xf>
    <xf numFmtId="0" fontId="24" fillId="0" borderId="0" xfId="6" applyFont="1" applyBorder="1" applyAlignment="1">
      <alignment horizontal="left" vertical="top"/>
    </xf>
    <xf numFmtId="0" fontId="24" fillId="0" borderId="0" xfId="6" applyFont="1" applyBorder="1" applyAlignment="1">
      <alignment vertical="top" wrapText="1"/>
    </xf>
    <xf numFmtId="0" fontId="17" fillId="0" borderId="0" xfId="6" applyFont="1" applyBorder="1"/>
    <xf numFmtId="165" fontId="25" fillId="0" borderId="0" xfId="7" applyNumberFormat="1" applyFont="1" applyBorder="1"/>
    <xf numFmtId="0" fontId="2" fillId="0" borderId="0" xfId="6" applyBorder="1"/>
    <xf numFmtId="0" fontId="17" fillId="0" borderId="5" xfId="6" applyNumberFormat="1" applyFont="1" applyBorder="1" applyAlignment="1">
      <alignment horizontal="left" vertical="top"/>
    </xf>
    <xf numFmtId="0" fontId="17" fillId="0" borderId="7" xfId="6" applyNumberFormat="1" applyFont="1" applyBorder="1" applyAlignment="1">
      <alignment horizontal="left" vertical="top"/>
    </xf>
    <xf numFmtId="0" fontId="17" fillId="0" borderId="8" xfId="6" applyNumberFormat="1" applyFont="1" applyBorder="1" applyAlignment="1">
      <alignment horizontal="left" vertical="top"/>
    </xf>
    <xf numFmtId="0" fontId="17" fillId="0" borderId="8" xfId="6" applyNumberFormat="1" applyFont="1" applyBorder="1" applyAlignment="1">
      <alignment vertical="top" wrapText="1"/>
    </xf>
    <xf numFmtId="165" fontId="17" fillId="0" borderId="8" xfId="7" applyNumberFormat="1" applyFont="1" applyBorder="1" applyAlignment="1">
      <alignment vertical="top"/>
    </xf>
    <xf numFmtId="0" fontId="26" fillId="0" borderId="0" xfId="5" applyFont="1" applyFill="1"/>
    <xf numFmtId="165" fontId="17" fillId="0" borderId="0" xfId="1" applyNumberFormat="1" applyFont="1" applyFill="1" applyBorder="1" applyAlignment="1">
      <alignment vertical="top"/>
    </xf>
    <xf numFmtId="0" fontId="1" fillId="0" borderId="0" xfId="6" applyFont="1"/>
    <xf numFmtId="0" fontId="18" fillId="15" borderId="0" xfId="6" applyFont="1" applyFill="1" applyBorder="1" applyAlignment="1">
      <alignment horizontal="left" vertical="top"/>
    </xf>
    <xf numFmtId="0" fontId="18" fillId="15" borderId="0" xfId="6" applyFont="1" applyFill="1" applyBorder="1" applyAlignment="1">
      <alignment vertical="top" wrapText="1"/>
    </xf>
    <xf numFmtId="165" fontId="18" fillId="15" borderId="0" xfId="7" quotePrefix="1" applyNumberFormat="1" applyFont="1" applyFill="1" applyBorder="1" applyAlignment="1">
      <alignment horizontal="right" vertical="top"/>
    </xf>
    <xf numFmtId="165" fontId="17" fillId="0" borderId="0" xfId="7" quotePrefix="1" applyNumberFormat="1" applyFont="1" applyFill="1" applyBorder="1" applyAlignment="1">
      <alignment horizontal="right" vertical="top"/>
    </xf>
    <xf numFmtId="165" fontId="19" fillId="0" borderId="0" xfId="1" applyNumberFormat="1" applyFont="1" applyFill="1" applyBorder="1" applyAlignment="1">
      <alignment vertical="top"/>
    </xf>
    <xf numFmtId="0" fontId="27" fillId="0" borderId="0" xfId="0" applyFont="1" applyAlignment="1">
      <alignment horizontal="left"/>
    </xf>
    <xf numFmtId="0" fontId="6" fillId="4" borderId="1" xfId="0" applyFont="1" applyFill="1" applyBorder="1" applyAlignment="1">
      <alignment horizontal="center"/>
    </xf>
    <xf numFmtId="0" fontId="6" fillId="9" borderId="1" xfId="0" applyFont="1" applyFill="1" applyBorder="1" applyAlignment="1">
      <alignment horizontal="center"/>
    </xf>
    <xf numFmtId="0" fontId="6" fillId="8" borderId="1" xfId="0" applyFont="1" applyFill="1" applyBorder="1" applyAlignment="1">
      <alignment horizontal="center"/>
    </xf>
    <xf numFmtId="0" fontId="6" fillId="7" borderId="1" xfId="0" applyFont="1" applyFill="1" applyBorder="1" applyAlignment="1">
      <alignment horizontal="center"/>
    </xf>
    <xf numFmtId="0" fontId="6" fillId="6" borderId="1" xfId="0" applyFont="1" applyFill="1" applyBorder="1" applyAlignment="1">
      <alignment horizontal="center"/>
    </xf>
    <xf numFmtId="0" fontId="6" fillId="5" borderId="1" xfId="0" applyFont="1" applyFill="1" applyBorder="1" applyAlignment="1">
      <alignment horizontal="center"/>
    </xf>
  </cellXfs>
  <cellStyles count="8">
    <cellStyle name="Comma" xfId="1" builtinId="3"/>
    <cellStyle name="Comma 2" xfId="7" xr:uid="{52F30844-1287-9044-B8FC-812047DE3D73}"/>
    <cellStyle name="Comma 6" xfId="4" xr:uid="{00000000-0005-0000-0000-000001000000}"/>
    <cellStyle name="Comma 7" xfId="3" xr:uid="{00000000-0005-0000-0000-000002000000}"/>
    <cellStyle name="Hyperlink" xfId="5" builtinId="8"/>
    <cellStyle name="Normal" xfId="0" builtinId="0"/>
    <cellStyle name="Normal 2" xfId="6" xr:uid="{1564724A-99CB-2D4E-A6F2-C5EBF748626E}"/>
    <cellStyle name="Normal 2 2 5" xfId="2" xr:uid="{00000000-0005-0000-0000-000005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7B8B69-0E67-CA49-AACF-9FD200CAE1C5}" name="Table136789101112" displayName="Table136789101112" ref="A6:D76" totalsRowShown="0" headerRowDxfId="11" tableBorderDxfId="10">
  <tableColumns count="4">
    <tableColumn id="1" xr3:uid="{A11C93AF-D2E6-EB41-82E7-D0C03E686674}" name="Indicator no." dataDxfId="9"/>
    <tableColumn id="5" xr3:uid="{2F6C2324-C443-AD47-A4EF-1AF9F4154688}" name="Type" dataDxfId="8"/>
    <tableColumn id="2" xr3:uid="{883AA60E-A50E-7A45-9D83-1C3C5919A88D}" name="Indicator Name" dataDxfId="7"/>
    <tableColumn id="4" xr3:uid="{5EDD602D-CDC5-E94D-9D47-40F6520B9BB3}"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C7F70D9-703B-7545-933C-BFD6B5E4E8EA}" name="Table1367891011123" displayName="Table1367891011123" ref="A6:D78" totalsRowShown="0" headerRowDxfId="5" tableBorderDxfId="4">
  <tableColumns count="4">
    <tableColumn id="1" xr3:uid="{D12745E6-73E8-514B-B658-6FC02EB3A537}" name="Indicator no." dataDxfId="3"/>
    <tableColumn id="5" xr3:uid="{DAD80531-53E1-A149-8E23-EBBAABC99C97}" name="Type" dataDxfId="2"/>
    <tableColumn id="2" xr3:uid="{BE0AA34C-6ED8-3342-A3C7-87C82C23D59C}" name="Indicator Name" dataDxfId="1"/>
    <tableColumn id="4" xr3:uid="{95351B6D-07E9-BE44-8D59-0836BE7E6380}"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88"/>
  <sheetViews>
    <sheetView zoomScale="95" zoomScaleNormal="95" workbookViewId="0">
      <selection activeCell="H8" sqref="H8"/>
    </sheetView>
  </sheetViews>
  <sheetFormatPr defaultColWidth="8.796875" defaultRowHeight="13.8" x14ac:dyDescent="0.25"/>
  <cols>
    <col min="3" max="3" width="45.19921875" customWidth="1"/>
    <col min="6" max="6" width="14.69921875" customWidth="1"/>
    <col min="10" max="10" width="13.69921875" customWidth="1"/>
    <col min="11" max="12" width="12.19921875" hidden="1" customWidth="1"/>
    <col min="13" max="19" width="12.19921875" customWidth="1"/>
    <col min="20" max="21" width="12.19921875" hidden="1" customWidth="1"/>
    <col min="22" max="32" width="12.19921875" customWidth="1"/>
    <col min="33" max="77" width="12.69921875" customWidth="1"/>
  </cols>
  <sheetData>
    <row r="1" spans="1:77" ht="17.399999999999999" x14ac:dyDescent="0.3">
      <c r="A1" s="110" t="s">
        <v>0</v>
      </c>
    </row>
    <row r="2" spans="1:77" ht="15.6" x14ac:dyDescent="0.3">
      <c r="A2" s="108" t="s">
        <v>1</v>
      </c>
      <c r="B2" s="3"/>
      <c r="C2" s="5"/>
      <c r="D2" s="10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08" t="s">
        <v>2</v>
      </c>
      <c r="B3" s="105"/>
      <c r="C3" s="107"/>
      <c r="D3" s="103"/>
      <c r="E3" s="103"/>
      <c r="F3" s="103"/>
      <c r="G3" s="106"/>
      <c r="H3" s="106"/>
      <c r="I3" s="106"/>
      <c r="J3" s="106"/>
      <c r="K3" s="104"/>
      <c r="L3" s="103"/>
      <c r="M3" s="103"/>
      <c r="N3" s="103"/>
      <c r="O3" s="103"/>
      <c r="P3" s="103"/>
      <c r="Q3" s="103"/>
      <c r="R3" s="103"/>
      <c r="S3" s="103"/>
      <c r="T3" s="103"/>
      <c r="U3" s="103"/>
      <c r="V3" s="103"/>
      <c r="W3" s="103"/>
      <c r="X3" s="103"/>
      <c r="Y3" s="103"/>
      <c r="Z3" s="103"/>
      <c r="AA3" s="103"/>
      <c r="AB3" s="103"/>
      <c r="AC3" s="106"/>
      <c r="AD3" s="105"/>
      <c r="AE3" s="105"/>
      <c r="AF3" s="104"/>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row>
    <row r="4" spans="1:77" x14ac:dyDescent="0.25">
      <c r="A4" s="102" t="s">
        <v>3</v>
      </c>
      <c r="B4" s="98"/>
      <c r="C4" s="101"/>
      <c r="D4" s="95"/>
      <c r="E4" s="100"/>
      <c r="F4" s="95"/>
      <c r="G4" s="99"/>
      <c r="H4" s="99"/>
      <c r="I4" s="99"/>
      <c r="J4" s="99"/>
      <c r="K4" s="97"/>
      <c r="L4" s="95"/>
      <c r="M4" s="95"/>
      <c r="N4" s="95"/>
      <c r="O4" s="95"/>
      <c r="P4" s="95"/>
      <c r="Q4" s="95"/>
      <c r="R4" s="95"/>
      <c r="S4" s="95"/>
      <c r="T4" s="95"/>
      <c r="U4" s="95"/>
      <c r="V4" s="95"/>
      <c r="W4" s="95"/>
      <c r="X4" s="95"/>
      <c r="Y4" s="95"/>
      <c r="Z4" s="95"/>
      <c r="AA4" s="95"/>
      <c r="AB4" s="97"/>
      <c r="AC4" s="99"/>
      <c r="AD4" s="98"/>
      <c r="AE4" s="98"/>
      <c r="AF4" s="97"/>
      <c r="AG4" s="95"/>
      <c r="AH4" s="95"/>
      <c r="AI4" s="95"/>
      <c r="AJ4" s="95"/>
      <c r="AK4" s="95"/>
      <c r="AL4" s="95"/>
      <c r="AM4" s="95"/>
      <c r="AN4" s="95"/>
      <c r="AO4" s="95"/>
      <c r="AP4" s="95"/>
      <c r="AQ4" s="96"/>
      <c r="AR4" s="95"/>
      <c r="AS4" s="95"/>
      <c r="AT4" s="95"/>
      <c r="AU4" s="95"/>
      <c r="AV4" s="95"/>
      <c r="AW4" s="95"/>
      <c r="AX4" s="95"/>
      <c r="AY4" s="95"/>
      <c r="AZ4" s="95"/>
      <c r="BA4" s="95"/>
      <c r="BB4" s="96"/>
      <c r="BC4" s="95"/>
      <c r="BD4" s="95"/>
      <c r="BE4" s="95"/>
      <c r="BF4" s="95"/>
      <c r="BG4" s="95"/>
      <c r="BH4" s="95"/>
      <c r="BI4" s="95"/>
      <c r="BJ4" s="95"/>
      <c r="BK4" s="96"/>
      <c r="BL4" s="95"/>
      <c r="BM4" s="95"/>
      <c r="BN4" s="95"/>
      <c r="BO4" s="95"/>
      <c r="BP4" s="96"/>
      <c r="BQ4" s="95"/>
      <c r="BR4" s="95"/>
      <c r="BS4" s="95"/>
      <c r="BT4" s="95"/>
      <c r="BU4" s="95"/>
      <c r="BV4" s="95"/>
      <c r="BW4" s="95"/>
      <c r="BX4" s="95"/>
      <c r="BY4" s="95"/>
    </row>
    <row r="5" spans="1:77" x14ac:dyDescent="0.25">
      <c r="B5" s="89"/>
      <c r="C5" s="94"/>
      <c r="D5" s="91"/>
      <c r="E5" s="91"/>
      <c r="F5" s="91"/>
      <c r="G5" s="90"/>
      <c r="H5" s="90"/>
      <c r="I5" s="90"/>
      <c r="J5" s="90"/>
      <c r="K5" s="93"/>
      <c r="L5" s="91"/>
      <c r="M5" s="91"/>
      <c r="N5" s="91"/>
      <c r="O5" s="91"/>
      <c r="P5" s="92"/>
      <c r="Q5" s="92"/>
      <c r="R5" s="92"/>
      <c r="S5" s="92"/>
      <c r="T5" s="91"/>
      <c r="U5" s="91"/>
      <c r="V5" s="91"/>
      <c r="W5" s="91"/>
      <c r="X5" s="91"/>
      <c r="Y5" s="91"/>
      <c r="Z5" s="91"/>
      <c r="AA5" s="91"/>
      <c r="AB5" s="91"/>
      <c r="AC5" s="90"/>
      <c r="AD5" s="89"/>
      <c r="AE5" s="89"/>
      <c r="AF5" s="88"/>
      <c r="AG5" s="181" t="s">
        <v>4</v>
      </c>
      <c r="AH5" s="181"/>
      <c r="AI5" s="181"/>
      <c r="AJ5" s="181"/>
      <c r="AK5" s="181"/>
      <c r="AL5" s="181"/>
      <c r="AM5" s="181"/>
      <c r="AN5" s="181"/>
      <c r="AO5" s="181"/>
      <c r="AP5" s="181"/>
      <c r="AQ5" s="182" t="s">
        <v>5</v>
      </c>
      <c r="AR5" s="182"/>
      <c r="AS5" s="182"/>
      <c r="AT5" s="182"/>
      <c r="AU5" s="182"/>
      <c r="AV5" s="182"/>
      <c r="AW5" s="182"/>
      <c r="AX5" s="182"/>
      <c r="AY5" s="182"/>
      <c r="AZ5" s="182"/>
      <c r="BA5" s="183" t="s">
        <v>6</v>
      </c>
      <c r="BB5" s="183"/>
      <c r="BC5" s="183"/>
      <c r="BD5" s="183"/>
      <c r="BE5" s="183"/>
      <c r="BF5" s="183"/>
      <c r="BG5" s="183"/>
      <c r="BH5" s="183"/>
      <c r="BI5" s="184" t="s">
        <v>7</v>
      </c>
      <c r="BJ5" s="184"/>
      <c r="BK5" s="184"/>
      <c r="BL5" s="184"/>
      <c r="BM5" s="185" t="s">
        <v>8</v>
      </c>
      <c r="BN5" s="185"/>
      <c r="BO5" s="185"/>
      <c r="BP5" s="185"/>
      <c r="BQ5" s="185"/>
      <c r="BR5" s="185"/>
      <c r="BS5" s="185"/>
      <c r="BT5" s="185"/>
      <c r="BU5" s="185"/>
      <c r="BV5" s="185"/>
      <c r="BW5" s="185"/>
      <c r="BX5" s="180" t="s">
        <v>9</v>
      </c>
      <c r="BY5" s="180"/>
    </row>
    <row r="6" spans="1:77" ht="110.25" customHeight="1" x14ac:dyDescent="0.25">
      <c r="A6" s="86" t="s">
        <v>10</v>
      </c>
      <c r="B6" s="87" t="s">
        <v>11</v>
      </c>
      <c r="C6" s="86" t="s">
        <v>12</v>
      </c>
      <c r="D6" s="86" t="s">
        <v>13</v>
      </c>
      <c r="E6" s="86" t="s">
        <v>14</v>
      </c>
      <c r="F6" s="86" t="s">
        <v>15</v>
      </c>
      <c r="G6" s="86" t="s">
        <v>16</v>
      </c>
      <c r="H6" s="86" t="s">
        <v>17</v>
      </c>
      <c r="I6" s="86" t="s">
        <v>18</v>
      </c>
      <c r="J6" s="86" t="s">
        <v>19</v>
      </c>
      <c r="K6" s="85" t="s">
        <v>20</v>
      </c>
      <c r="L6" s="85" t="s">
        <v>21</v>
      </c>
      <c r="M6" s="85" t="s">
        <v>22</v>
      </c>
      <c r="N6" s="85" t="s">
        <v>23</v>
      </c>
      <c r="O6" s="85" t="s">
        <v>24</v>
      </c>
      <c r="P6" s="85" t="s">
        <v>25</v>
      </c>
      <c r="Q6" s="85" t="s">
        <v>26</v>
      </c>
      <c r="R6" s="85" t="s">
        <v>27</v>
      </c>
      <c r="S6" s="85" t="s">
        <v>28</v>
      </c>
      <c r="T6" s="84" t="s">
        <v>29</v>
      </c>
      <c r="U6" s="84" t="s">
        <v>30</v>
      </c>
      <c r="V6" s="84" t="s">
        <v>31</v>
      </c>
      <c r="W6" s="84" t="s">
        <v>32</v>
      </c>
      <c r="X6" s="84" t="s">
        <v>33</v>
      </c>
      <c r="Y6" s="84" t="s">
        <v>34</v>
      </c>
      <c r="Z6" s="84" t="s">
        <v>35</v>
      </c>
      <c r="AA6" s="84" t="s">
        <v>36</v>
      </c>
      <c r="AB6" s="84" t="s">
        <v>37</v>
      </c>
      <c r="AC6" s="84" t="s">
        <v>38</v>
      </c>
      <c r="AD6" s="84" t="s">
        <v>39</v>
      </c>
      <c r="AE6" s="84" t="s">
        <v>40</v>
      </c>
      <c r="AF6" s="83" t="s">
        <v>41</v>
      </c>
      <c r="AG6" s="82" t="s">
        <v>42</v>
      </c>
      <c r="AH6" s="82" t="s">
        <v>43</v>
      </c>
      <c r="AI6" s="82" t="s">
        <v>44</v>
      </c>
      <c r="AJ6" s="82" t="s">
        <v>45</v>
      </c>
      <c r="AK6" s="82" t="s">
        <v>46</v>
      </c>
      <c r="AL6" s="82" t="s">
        <v>47</v>
      </c>
      <c r="AM6" s="82" t="s">
        <v>48</v>
      </c>
      <c r="AN6" s="82" t="s">
        <v>49</v>
      </c>
      <c r="AO6" s="82" t="s">
        <v>50</v>
      </c>
      <c r="AP6" s="82" t="s">
        <v>51</v>
      </c>
      <c r="AQ6" s="81" t="s">
        <v>52</v>
      </c>
      <c r="AR6" s="81" t="s">
        <v>53</v>
      </c>
      <c r="AS6" s="81" t="s">
        <v>54</v>
      </c>
      <c r="AT6" s="81" t="s">
        <v>55</v>
      </c>
      <c r="AU6" s="81" t="s">
        <v>56</v>
      </c>
      <c r="AV6" s="81" t="s">
        <v>57</v>
      </c>
      <c r="AW6" s="81" t="s">
        <v>58</v>
      </c>
      <c r="AX6" s="81" t="s">
        <v>59</v>
      </c>
      <c r="AY6" s="81" t="s">
        <v>60</v>
      </c>
      <c r="AZ6" s="81" t="s">
        <v>61</v>
      </c>
      <c r="BA6" s="80" t="s">
        <v>62</v>
      </c>
      <c r="BB6" s="80" t="s">
        <v>63</v>
      </c>
      <c r="BC6" s="80" t="s">
        <v>64</v>
      </c>
      <c r="BD6" s="80" t="s">
        <v>65</v>
      </c>
      <c r="BE6" s="80" t="s">
        <v>66</v>
      </c>
      <c r="BF6" s="80" t="s">
        <v>67</v>
      </c>
      <c r="BG6" s="80" t="s">
        <v>68</v>
      </c>
      <c r="BH6" s="80" t="s">
        <v>69</v>
      </c>
      <c r="BI6" s="79" t="s">
        <v>70</v>
      </c>
      <c r="BJ6" s="79" t="s">
        <v>71</v>
      </c>
      <c r="BK6" s="79" t="s">
        <v>72</v>
      </c>
      <c r="BL6" s="79" t="s">
        <v>73</v>
      </c>
      <c r="BM6" s="78" t="s">
        <v>74</v>
      </c>
      <c r="BN6" s="78" t="s">
        <v>75</v>
      </c>
      <c r="BO6" s="78" t="s">
        <v>76</v>
      </c>
      <c r="BP6" s="78" t="s">
        <v>77</v>
      </c>
      <c r="BQ6" s="78" t="s">
        <v>78</v>
      </c>
      <c r="BR6" s="78" t="s">
        <v>79</v>
      </c>
      <c r="BS6" s="78" t="s">
        <v>80</v>
      </c>
      <c r="BT6" s="78" t="s">
        <v>81</v>
      </c>
      <c r="BU6" s="78" t="s">
        <v>82</v>
      </c>
      <c r="BV6" s="78" t="s">
        <v>83</v>
      </c>
      <c r="BW6" s="78" t="s">
        <v>84</v>
      </c>
      <c r="BX6" s="77" t="s">
        <v>85</v>
      </c>
      <c r="BY6" s="77" t="s">
        <v>86</v>
      </c>
    </row>
    <row r="7" spans="1:77" x14ac:dyDescent="0.25">
      <c r="A7" s="23">
        <v>2010</v>
      </c>
      <c r="B7" s="23" t="s">
        <v>87</v>
      </c>
      <c r="C7" s="23" t="s">
        <v>88</v>
      </c>
      <c r="D7" s="23">
        <v>36318</v>
      </c>
      <c r="E7" s="23" t="s">
        <v>89</v>
      </c>
      <c r="F7" s="23" t="s">
        <v>90</v>
      </c>
      <c r="G7" s="76" t="s">
        <v>91</v>
      </c>
      <c r="H7" s="29">
        <v>37965</v>
      </c>
      <c r="I7" s="29">
        <v>38531</v>
      </c>
      <c r="J7" s="76" t="s">
        <v>92</v>
      </c>
      <c r="K7" s="75"/>
      <c r="L7" s="45"/>
      <c r="M7" s="45">
        <v>0</v>
      </c>
      <c r="N7" s="45">
        <v>250</v>
      </c>
      <c r="O7" s="45">
        <v>250</v>
      </c>
      <c r="P7" s="45">
        <v>0</v>
      </c>
      <c r="Q7" s="45">
        <v>143.5</v>
      </c>
      <c r="R7" s="45">
        <v>0</v>
      </c>
      <c r="S7" s="45">
        <v>393.5</v>
      </c>
      <c r="T7" s="45"/>
      <c r="U7" s="45"/>
      <c r="V7" s="45">
        <v>0</v>
      </c>
      <c r="W7" s="45">
        <v>250</v>
      </c>
      <c r="X7" s="45">
        <v>250</v>
      </c>
      <c r="Y7" s="45">
        <v>0</v>
      </c>
      <c r="Z7" s="45">
        <v>219.63</v>
      </c>
      <c r="AA7" s="45">
        <v>0</v>
      </c>
      <c r="AB7" s="45">
        <v>469.63</v>
      </c>
      <c r="AC7" s="66" t="s">
        <v>93</v>
      </c>
      <c r="AD7" s="65"/>
      <c r="AE7" s="65"/>
      <c r="AF7" s="38" t="s">
        <v>94</v>
      </c>
      <c r="AG7" s="13">
        <v>480000</v>
      </c>
      <c r="AH7" s="13">
        <v>0</v>
      </c>
      <c r="AI7" s="13">
        <v>0</v>
      </c>
      <c r="AJ7" s="13">
        <v>600000</v>
      </c>
      <c r="AK7" s="13">
        <v>600000</v>
      </c>
      <c r="AL7" s="13">
        <v>0</v>
      </c>
      <c r="AM7" s="13">
        <v>0</v>
      </c>
      <c r="AN7" s="13">
        <v>0</v>
      </c>
      <c r="AO7" s="37">
        <v>354.5</v>
      </c>
      <c r="AP7" s="37">
        <v>10784</v>
      </c>
      <c r="AQ7" s="37">
        <v>0</v>
      </c>
      <c r="AR7" s="37">
        <v>0</v>
      </c>
      <c r="AS7" s="37">
        <v>0</v>
      </c>
      <c r="AT7" s="37">
        <v>0</v>
      </c>
      <c r="AU7" s="37">
        <v>0</v>
      </c>
      <c r="AV7" s="37">
        <v>0</v>
      </c>
      <c r="AW7" s="37">
        <v>0</v>
      </c>
      <c r="AX7" s="37">
        <v>0</v>
      </c>
      <c r="AY7" s="37">
        <v>0</v>
      </c>
      <c r="AZ7" s="37">
        <v>0</v>
      </c>
      <c r="BA7" s="37">
        <v>0</v>
      </c>
      <c r="BB7" s="37">
        <v>0</v>
      </c>
      <c r="BC7" s="37">
        <v>0</v>
      </c>
      <c r="BD7" s="37">
        <v>0</v>
      </c>
      <c r="BE7" s="37">
        <v>0</v>
      </c>
      <c r="BF7" s="37">
        <v>0</v>
      </c>
      <c r="BG7" s="37">
        <v>0</v>
      </c>
      <c r="BH7" s="37">
        <v>0</v>
      </c>
      <c r="BI7" s="37">
        <v>0</v>
      </c>
      <c r="BJ7" s="37">
        <v>0</v>
      </c>
      <c r="BK7" s="37">
        <v>0</v>
      </c>
      <c r="BL7" s="37">
        <v>0</v>
      </c>
      <c r="BM7" s="37">
        <v>0</v>
      </c>
      <c r="BN7" s="37">
        <v>0</v>
      </c>
      <c r="BO7" s="37">
        <v>0</v>
      </c>
      <c r="BP7" s="37">
        <v>0</v>
      </c>
      <c r="BQ7" s="37">
        <v>0</v>
      </c>
      <c r="BR7" s="37">
        <v>0</v>
      </c>
      <c r="BS7" s="37">
        <v>0</v>
      </c>
      <c r="BT7" s="37">
        <v>0</v>
      </c>
      <c r="BU7" s="37">
        <v>0</v>
      </c>
      <c r="BV7" s="37">
        <v>0</v>
      </c>
      <c r="BW7" s="37">
        <v>0</v>
      </c>
      <c r="BX7" s="37">
        <v>0</v>
      </c>
      <c r="BY7" s="37">
        <v>0</v>
      </c>
    </row>
    <row r="8" spans="1:77" x14ac:dyDescent="0.25">
      <c r="A8" s="23">
        <v>2010</v>
      </c>
      <c r="B8" s="23">
        <v>1968</v>
      </c>
      <c r="C8" s="23" t="s">
        <v>95</v>
      </c>
      <c r="D8" s="23">
        <v>31324</v>
      </c>
      <c r="E8" s="23" t="s">
        <v>89</v>
      </c>
      <c r="F8" s="23" t="s">
        <v>96</v>
      </c>
      <c r="G8" s="76" t="s">
        <v>91</v>
      </c>
      <c r="H8" s="29">
        <v>37602</v>
      </c>
      <c r="I8" s="29">
        <v>39696</v>
      </c>
      <c r="J8" s="76" t="s">
        <v>92</v>
      </c>
      <c r="K8" s="75"/>
      <c r="L8" s="45"/>
      <c r="M8" s="45">
        <v>0</v>
      </c>
      <c r="N8" s="45">
        <v>150</v>
      </c>
      <c r="O8" s="45">
        <v>150</v>
      </c>
      <c r="P8" s="45">
        <v>0</v>
      </c>
      <c r="Q8" s="45">
        <v>0</v>
      </c>
      <c r="R8" s="45">
        <v>0</v>
      </c>
      <c r="S8" s="45">
        <v>150</v>
      </c>
      <c r="T8" s="45"/>
      <c r="U8" s="45"/>
      <c r="V8" s="45">
        <v>0</v>
      </c>
      <c r="W8" s="45">
        <v>21.475000000000001</v>
      </c>
      <c r="X8" s="45">
        <v>21.475000000000001</v>
      </c>
      <c r="Y8" s="45">
        <v>0</v>
      </c>
      <c r="Z8" s="45">
        <v>0</v>
      </c>
      <c r="AA8" s="45">
        <v>0</v>
      </c>
      <c r="AB8" s="45">
        <v>21.475000000000001</v>
      </c>
      <c r="AC8" s="66" t="s">
        <v>93</v>
      </c>
      <c r="AD8" s="65"/>
      <c r="AE8" s="65"/>
      <c r="AF8" s="38" t="s">
        <v>93</v>
      </c>
      <c r="AG8" s="13">
        <v>0</v>
      </c>
      <c r="AH8" s="13">
        <v>0</v>
      </c>
      <c r="AI8" s="13">
        <v>0</v>
      </c>
      <c r="AJ8" s="13">
        <v>0</v>
      </c>
      <c r="AK8" s="13">
        <v>0</v>
      </c>
      <c r="AL8" s="13">
        <v>0</v>
      </c>
      <c r="AM8" s="13">
        <v>0</v>
      </c>
      <c r="AN8" s="13">
        <v>0</v>
      </c>
      <c r="AO8" s="37">
        <v>0</v>
      </c>
      <c r="AP8" s="37">
        <v>0</v>
      </c>
      <c r="AQ8" s="37">
        <v>0</v>
      </c>
      <c r="AR8" s="37">
        <v>0</v>
      </c>
      <c r="AS8" s="37">
        <v>0</v>
      </c>
      <c r="AT8" s="37">
        <v>0</v>
      </c>
      <c r="AU8" s="37">
        <v>0</v>
      </c>
      <c r="AV8" s="37">
        <v>0</v>
      </c>
      <c r="AW8" s="37">
        <v>0</v>
      </c>
      <c r="AX8" s="37">
        <v>0</v>
      </c>
      <c r="AY8" s="37">
        <v>0</v>
      </c>
      <c r="AZ8" s="37">
        <v>0</v>
      </c>
      <c r="BA8" s="37">
        <v>0</v>
      </c>
      <c r="BB8" s="37">
        <v>0</v>
      </c>
      <c r="BC8" s="37">
        <v>0</v>
      </c>
      <c r="BD8" s="37">
        <v>0</v>
      </c>
      <c r="BE8" s="37">
        <v>0</v>
      </c>
      <c r="BF8" s="37">
        <v>0</v>
      </c>
      <c r="BG8" s="37">
        <v>0</v>
      </c>
      <c r="BH8" s="37">
        <v>0</v>
      </c>
      <c r="BI8" s="37">
        <v>0</v>
      </c>
      <c r="BJ8" s="37">
        <v>0</v>
      </c>
      <c r="BK8" s="37">
        <v>0</v>
      </c>
      <c r="BL8" s="37">
        <v>0</v>
      </c>
      <c r="BM8" s="37">
        <v>0</v>
      </c>
      <c r="BN8" s="37">
        <v>0</v>
      </c>
      <c r="BO8" s="37">
        <v>0</v>
      </c>
      <c r="BP8" s="37">
        <v>0</v>
      </c>
      <c r="BQ8" s="37">
        <v>0</v>
      </c>
      <c r="BR8" s="37">
        <v>0</v>
      </c>
      <c r="BS8" s="37">
        <v>0</v>
      </c>
      <c r="BT8" s="37">
        <v>0</v>
      </c>
      <c r="BU8" s="37">
        <v>0</v>
      </c>
      <c r="BV8" s="37">
        <v>0</v>
      </c>
      <c r="BW8" s="37">
        <v>0</v>
      </c>
      <c r="BX8" s="37">
        <v>0</v>
      </c>
      <c r="BY8" s="37">
        <v>0</v>
      </c>
    </row>
    <row r="9" spans="1:77" x14ac:dyDescent="0.25">
      <c r="A9" s="23">
        <v>2010</v>
      </c>
      <c r="B9" s="23">
        <v>7105</v>
      </c>
      <c r="C9" s="23" t="s">
        <v>97</v>
      </c>
      <c r="D9" s="23">
        <v>28708</v>
      </c>
      <c r="E9" s="23" t="s">
        <v>89</v>
      </c>
      <c r="F9" s="23" t="s">
        <v>98</v>
      </c>
      <c r="G9" s="22" t="s">
        <v>99</v>
      </c>
      <c r="H9" s="69">
        <v>34566</v>
      </c>
      <c r="I9" s="69">
        <v>40528</v>
      </c>
      <c r="J9" s="22" t="s">
        <v>92</v>
      </c>
      <c r="K9" s="56"/>
      <c r="L9" s="45"/>
      <c r="M9" s="45">
        <v>0</v>
      </c>
      <c r="N9" s="45">
        <v>4.82</v>
      </c>
      <c r="O9" s="45">
        <v>4.82</v>
      </c>
      <c r="P9" s="45">
        <v>27.18</v>
      </c>
      <c r="Q9" s="45">
        <v>0</v>
      </c>
      <c r="R9" s="45">
        <v>0</v>
      </c>
      <c r="S9" s="45">
        <v>32</v>
      </c>
      <c r="T9" s="45"/>
      <c r="U9" s="45"/>
      <c r="V9" s="45">
        <v>0</v>
      </c>
      <c r="W9" s="45">
        <v>4.8</v>
      </c>
      <c r="X9" s="45">
        <v>4.8</v>
      </c>
      <c r="Y9" s="45">
        <v>0</v>
      </c>
      <c r="Z9" s="45">
        <v>0</v>
      </c>
      <c r="AA9" s="45">
        <v>0</v>
      </c>
      <c r="AB9" s="45">
        <v>4.8</v>
      </c>
      <c r="AC9" s="66" t="s">
        <v>93</v>
      </c>
      <c r="AD9" s="65"/>
      <c r="AE9" s="65"/>
      <c r="AF9" s="38" t="s">
        <v>93</v>
      </c>
      <c r="AG9" s="13">
        <v>0</v>
      </c>
      <c r="AH9" s="13">
        <v>0</v>
      </c>
      <c r="AI9" s="13">
        <v>0</v>
      </c>
      <c r="AJ9" s="13">
        <v>0</v>
      </c>
      <c r="AK9" s="13">
        <v>0</v>
      </c>
      <c r="AL9" s="13">
        <v>0</v>
      </c>
      <c r="AM9" s="13">
        <v>0</v>
      </c>
      <c r="AN9" s="13">
        <v>0</v>
      </c>
      <c r="AO9" s="37">
        <v>0</v>
      </c>
      <c r="AP9" s="37">
        <v>0</v>
      </c>
      <c r="AQ9" s="37">
        <v>0</v>
      </c>
      <c r="AR9" s="37">
        <v>0</v>
      </c>
      <c r="AS9" s="37">
        <v>0</v>
      </c>
      <c r="AT9" s="37">
        <v>0</v>
      </c>
      <c r="AU9" s="37">
        <v>0</v>
      </c>
      <c r="AV9" s="37">
        <v>0</v>
      </c>
      <c r="AW9" s="37">
        <v>0</v>
      </c>
      <c r="AX9" s="37">
        <v>0</v>
      </c>
      <c r="AY9" s="37">
        <v>0</v>
      </c>
      <c r="AZ9" s="37">
        <v>0</v>
      </c>
      <c r="BA9" s="37">
        <v>0</v>
      </c>
      <c r="BB9" s="37">
        <v>0</v>
      </c>
      <c r="BC9" s="37">
        <v>0</v>
      </c>
      <c r="BD9" s="37">
        <v>0</v>
      </c>
      <c r="BE9" s="37">
        <v>0</v>
      </c>
      <c r="BF9" s="37">
        <v>0</v>
      </c>
      <c r="BG9" s="37">
        <v>0</v>
      </c>
      <c r="BH9" s="37">
        <v>0</v>
      </c>
      <c r="BI9" s="37">
        <v>0</v>
      </c>
      <c r="BJ9" s="37">
        <v>0</v>
      </c>
      <c r="BK9" s="37">
        <v>0</v>
      </c>
      <c r="BL9" s="37">
        <v>0</v>
      </c>
      <c r="BM9" s="37">
        <v>0</v>
      </c>
      <c r="BN9" s="37">
        <v>0</v>
      </c>
      <c r="BO9" s="37">
        <v>0</v>
      </c>
      <c r="BP9" s="37">
        <v>0</v>
      </c>
      <c r="BQ9" s="37">
        <v>0</v>
      </c>
      <c r="BR9" s="37">
        <v>0</v>
      </c>
      <c r="BS9" s="37">
        <v>0</v>
      </c>
      <c r="BT9" s="37">
        <v>0</v>
      </c>
      <c r="BU9" s="37">
        <v>0</v>
      </c>
      <c r="BV9" s="37">
        <v>0</v>
      </c>
      <c r="BW9" s="37">
        <v>0</v>
      </c>
      <c r="BX9" s="37">
        <v>0</v>
      </c>
      <c r="BY9" s="37">
        <v>0</v>
      </c>
    </row>
    <row r="10" spans="1:77" x14ac:dyDescent="0.25">
      <c r="A10" s="23">
        <v>2011</v>
      </c>
      <c r="B10" s="23">
        <v>7138</v>
      </c>
      <c r="C10" s="23" t="s">
        <v>100</v>
      </c>
      <c r="D10" s="23">
        <v>31901</v>
      </c>
      <c r="E10" s="23" t="s">
        <v>89</v>
      </c>
      <c r="F10" s="23" t="s">
        <v>101</v>
      </c>
      <c r="G10" s="22" t="s">
        <v>99</v>
      </c>
      <c r="H10" s="69">
        <v>35717</v>
      </c>
      <c r="I10" s="69">
        <v>38975</v>
      </c>
      <c r="J10" s="22" t="s">
        <v>92</v>
      </c>
      <c r="K10" s="56"/>
      <c r="L10" s="45"/>
      <c r="M10" s="45">
        <v>0</v>
      </c>
      <c r="N10" s="45">
        <v>30</v>
      </c>
      <c r="O10" s="45">
        <v>30</v>
      </c>
      <c r="P10" s="45">
        <v>0</v>
      </c>
      <c r="Q10" s="45">
        <v>0</v>
      </c>
      <c r="R10" s="45">
        <v>0</v>
      </c>
      <c r="S10" s="45">
        <v>30</v>
      </c>
      <c r="T10" s="45"/>
      <c r="U10" s="45"/>
      <c r="V10" s="45">
        <v>0</v>
      </c>
      <c r="W10" s="45">
        <v>30</v>
      </c>
      <c r="X10" s="45">
        <v>30</v>
      </c>
      <c r="Y10" s="45">
        <v>0</v>
      </c>
      <c r="Z10" s="45">
        <v>0</v>
      </c>
      <c r="AA10" s="45">
        <v>0</v>
      </c>
      <c r="AB10" s="45">
        <v>30</v>
      </c>
      <c r="AC10" s="66" t="s">
        <v>93</v>
      </c>
      <c r="AD10" s="65"/>
      <c r="AE10" s="65"/>
      <c r="AF10" s="38" t="s">
        <v>93</v>
      </c>
      <c r="AG10" s="13">
        <v>0</v>
      </c>
      <c r="AH10" s="13">
        <v>0</v>
      </c>
      <c r="AI10" s="13">
        <v>0</v>
      </c>
      <c r="AJ10" s="13">
        <v>0</v>
      </c>
      <c r="AK10" s="13">
        <v>0</v>
      </c>
      <c r="AL10" s="13">
        <v>0</v>
      </c>
      <c r="AM10" s="13">
        <v>0</v>
      </c>
      <c r="AN10" s="13">
        <v>0</v>
      </c>
      <c r="AO10" s="37">
        <v>0</v>
      </c>
      <c r="AP10" s="37">
        <v>0</v>
      </c>
      <c r="AQ10" s="37">
        <v>0</v>
      </c>
      <c r="AR10" s="37">
        <v>0</v>
      </c>
      <c r="AS10" s="37">
        <v>0</v>
      </c>
      <c r="AT10" s="37">
        <v>0</v>
      </c>
      <c r="AU10" s="37">
        <v>0</v>
      </c>
      <c r="AV10" s="37">
        <v>0</v>
      </c>
      <c r="AW10" s="37">
        <v>0</v>
      </c>
      <c r="AX10" s="37">
        <v>0</v>
      </c>
      <c r="AY10" s="37">
        <v>0</v>
      </c>
      <c r="AZ10" s="37">
        <v>0</v>
      </c>
      <c r="BA10" s="37">
        <v>0</v>
      </c>
      <c r="BB10" s="37">
        <v>0</v>
      </c>
      <c r="BC10" s="37">
        <v>0</v>
      </c>
      <c r="BD10" s="37">
        <v>0</v>
      </c>
      <c r="BE10" s="37">
        <v>0</v>
      </c>
      <c r="BF10" s="37">
        <v>0</v>
      </c>
      <c r="BG10" s="37">
        <v>0</v>
      </c>
      <c r="BH10" s="37">
        <v>0</v>
      </c>
      <c r="BI10" s="37">
        <v>0</v>
      </c>
      <c r="BJ10" s="37">
        <v>0</v>
      </c>
      <c r="BK10" s="37">
        <v>0</v>
      </c>
      <c r="BL10" s="37">
        <v>0</v>
      </c>
      <c r="BM10" s="37">
        <v>0</v>
      </c>
      <c r="BN10" s="37">
        <v>0</v>
      </c>
      <c r="BO10" s="37">
        <v>0</v>
      </c>
      <c r="BP10" s="37">
        <v>0</v>
      </c>
      <c r="BQ10" s="37">
        <v>0</v>
      </c>
      <c r="BR10" s="37">
        <v>0</v>
      </c>
      <c r="BS10" s="37">
        <v>0</v>
      </c>
      <c r="BT10" s="37">
        <v>0</v>
      </c>
      <c r="BU10" s="37">
        <v>0</v>
      </c>
      <c r="BV10" s="37">
        <v>0</v>
      </c>
      <c r="BW10" s="37">
        <v>0</v>
      </c>
      <c r="BX10" s="37">
        <v>0</v>
      </c>
      <c r="BY10" s="37">
        <v>0</v>
      </c>
    </row>
    <row r="11" spans="1:77" x14ac:dyDescent="0.25">
      <c r="A11" s="23">
        <v>2011</v>
      </c>
      <c r="B11" s="23">
        <v>2169</v>
      </c>
      <c r="C11" s="23" t="s">
        <v>102</v>
      </c>
      <c r="D11" s="23">
        <v>38926</v>
      </c>
      <c r="E11" s="23" t="s">
        <v>89</v>
      </c>
      <c r="F11" s="23" t="s">
        <v>103</v>
      </c>
      <c r="G11" s="22" t="s">
        <v>99</v>
      </c>
      <c r="H11" s="69">
        <v>38461</v>
      </c>
      <c r="I11" s="69" t="s">
        <v>104</v>
      </c>
      <c r="J11" s="22" t="s">
        <v>92</v>
      </c>
      <c r="K11" s="56"/>
      <c r="L11" s="45"/>
      <c r="M11" s="45">
        <v>0</v>
      </c>
      <c r="N11" s="45">
        <v>50</v>
      </c>
      <c r="O11" s="45">
        <v>50</v>
      </c>
      <c r="P11" s="45">
        <v>0</v>
      </c>
      <c r="Q11" s="45">
        <v>0</v>
      </c>
      <c r="R11" s="45">
        <v>0</v>
      </c>
      <c r="S11" s="45">
        <v>50</v>
      </c>
      <c r="T11" s="45"/>
      <c r="U11" s="45"/>
      <c r="V11" s="45">
        <v>0</v>
      </c>
      <c r="W11" s="45">
        <v>50</v>
      </c>
      <c r="X11" s="45">
        <v>50</v>
      </c>
      <c r="Y11" s="45">
        <v>0</v>
      </c>
      <c r="Z11" s="45">
        <v>0</v>
      </c>
      <c r="AA11" s="45">
        <v>0</v>
      </c>
      <c r="AB11" s="45">
        <v>50</v>
      </c>
      <c r="AC11" s="66" t="s">
        <v>93</v>
      </c>
      <c r="AD11" s="65"/>
      <c r="AE11" s="65"/>
      <c r="AF11" s="38" t="s">
        <v>93</v>
      </c>
      <c r="AG11" s="13">
        <v>0</v>
      </c>
      <c r="AH11" s="13">
        <v>0</v>
      </c>
      <c r="AI11" s="13">
        <v>0</v>
      </c>
      <c r="AJ11" s="13">
        <v>0</v>
      </c>
      <c r="AK11" s="13">
        <v>0</v>
      </c>
      <c r="AL11" s="13">
        <v>0</v>
      </c>
      <c r="AM11" s="13">
        <v>0</v>
      </c>
      <c r="AN11" s="13">
        <v>0</v>
      </c>
      <c r="AO11" s="37">
        <v>0</v>
      </c>
      <c r="AP11" s="37">
        <v>0</v>
      </c>
      <c r="AQ11" s="37">
        <v>0</v>
      </c>
      <c r="AR11" s="37">
        <v>0</v>
      </c>
      <c r="AS11" s="37">
        <v>0</v>
      </c>
      <c r="AT11" s="37">
        <v>0</v>
      </c>
      <c r="AU11" s="37">
        <v>0</v>
      </c>
      <c r="AV11" s="37">
        <v>0</v>
      </c>
      <c r="AW11" s="37">
        <v>0</v>
      </c>
      <c r="AX11" s="37">
        <v>0</v>
      </c>
      <c r="AY11" s="37">
        <v>0</v>
      </c>
      <c r="AZ11" s="37">
        <v>0</v>
      </c>
      <c r="BA11" s="37">
        <v>0</v>
      </c>
      <c r="BB11" s="37">
        <v>0</v>
      </c>
      <c r="BC11" s="37">
        <v>0</v>
      </c>
      <c r="BD11" s="37">
        <v>0</v>
      </c>
      <c r="BE11" s="37">
        <v>0</v>
      </c>
      <c r="BF11" s="37">
        <v>0</v>
      </c>
      <c r="BG11" s="37">
        <v>0</v>
      </c>
      <c r="BH11" s="37">
        <v>0</v>
      </c>
      <c r="BI11" s="37">
        <v>0</v>
      </c>
      <c r="BJ11" s="37">
        <v>0</v>
      </c>
      <c r="BK11" s="37">
        <v>0</v>
      </c>
      <c r="BL11" s="37">
        <v>0</v>
      </c>
      <c r="BM11" s="37">
        <v>0</v>
      </c>
      <c r="BN11" s="37">
        <v>0</v>
      </c>
      <c r="BO11" s="37">
        <v>0</v>
      </c>
      <c r="BP11" s="37">
        <v>0</v>
      </c>
      <c r="BQ11" s="37">
        <v>0</v>
      </c>
      <c r="BR11" s="37">
        <v>0</v>
      </c>
      <c r="BS11" s="37">
        <v>0</v>
      </c>
      <c r="BT11" s="37">
        <v>0</v>
      </c>
      <c r="BU11" s="37">
        <v>0</v>
      </c>
      <c r="BV11" s="37">
        <v>0</v>
      </c>
      <c r="BW11" s="37">
        <v>0</v>
      </c>
      <c r="BX11" s="37">
        <v>0</v>
      </c>
      <c r="BY11" s="37">
        <v>0</v>
      </c>
    </row>
    <row r="12" spans="1:77" x14ac:dyDescent="0.25">
      <c r="A12" s="23">
        <v>2011</v>
      </c>
      <c r="B12" s="23">
        <v>1958</v>
      </c>
      <c r="C12" s="23" t="s">
        <v>105</v>
      </c>
      <c r="D12" s="23">
        <v>34263</v>
      </c>
      <c r="E12" s="23" t="s">
        <v>89</v>
      </c>
      <c r="F12" s="23" t="s">
        <v>106</v>
      </c>
      <c r="G12" s="22" t="s">
        <v>91</v>
      </c>
      <c r="H12" s="69">
        <v>37595</v>
      </c>
      <c r="I12" s="69">
        <v>38805</v>
      </c>
      <c r="J12" s="22" t="s">
        <v>92</v>
      </c>
      <c r="K12" s="56"/>
      <c r="L12" s="45"/>
      <c r="M12" s="45">
        <v>0</v>
      </c>
      <c r="N12" s="45">
        <v>30</v>
      </c>
      <c r="O12" s="45">
        <v>30</v>
      </c>
      <c r="P12" s="45">
        <v>0</v>
      </c>
      <c r="Q12" s="45">
        <v>0</v>
      </c>
      <c r="R12" s="45">
        <v>0</v>
      </c>
      <c r="S12" s="45">
        <v>30</v>
      </c>
      <c r="T12" s="45"/>
      <c r="U12" s="45"/>
      <c r="V12" s="45">
        <v>0</v>
      </c>
      <c r="W12" s="45">
        <v>30</v>
      </c>
      <c r="X12" s="45">
        <v>30</v>
      </c>
      <c r="Y12" s="45">
        <v>0</v>
      </c>
      <c r="Z12" s="45">
        <v>0</v>
      </c>
      <c r="AA12" s="45">
        <v>0</v>
      </c>
      <c r="AB12" s="45">
        <v>30</v>
      </c>
      <c r="AC12" s="66" t="s">
        <v>93</v>
      </c>
      <c r="AD12" s="65"/>
      <c r="AE12" s="65"/>
      <c r="AF12" s="38" t="s">
        <v>94</v>
      </c>
      <c r="AG12" s="13">
        <v>0</v>
      </c>
      <c r="AH12" s="13">
        <v>0</v>
      </c>
      <c r="AI12" s="13">
        <v>0</v>
      </c>
      <c r="AJ12" s="13">
        <v>0</v>
      </c>
      <c r="AK12" s="13">
        <v>0</v>
      </c>
      <c r="AL12" s="13">
        <v>0</v>
      </c>
      <c r="AM12" s="13">
        <v>0</v>
      </c>
      <c r="AN12" s="13">
        <v>0</v>
      </c>
      <c r="AO12" s="37">
        <v>0</v>
      </c>
      <c r="AP12" s="37">
        <v>0</v>
      </c>
      <c r="AQ12" s="37">
        <v>3743594</v>
      </c>
      <c r="AR12" s="37">
        <v>0</v>
      </c>
      <c r="AS12" s="37">
        <v>0</v>
      </c>
      <c r="AT12" s="37">
        <v>0</v>
      </c>
      <c r="AU12" s="37">
        <v>0</v>
      </c>
      <c r="AV12" s="37">
        <v>0</v>
      </c>
      <c r="AW12" s="37">
        <v>0</v>
      </c>
      <c r="AX12" s="37">
        <v>0</v>
      </c>
      <c r="AY12" s="37">
        <v>0</v>
      </c>
      <c r="AZ12" s="37">
        <v>0</v>
      </c>
      <c r="BA12" s="37">
        <v>0</v>
      </c>
      <c r="BB12" s="37">
        <v>0</v>
      </c>
      <c r="BC12" s="37">
        <v>0</v>
      </c>
      <c r="BD12" s="37">
        <v>0</v>
      </c>
      <c r="BE12" s="37">
        <v>0</v>
      </c>
      <c r="BF12" s="37">
        <v>0</v>
      </c>
      <c r="BG12" s="37">
        <v>0</v>
      </c>
      <c r="BH12" s="37">
        <v>0</v>
      </c>
      <c r="BI12" s="37">
        <v>0</v>
      </c>
      <c r="BJ12" s="37">
        <v>0</v>
      </c>
      <c r="BK12" s="37">
        <v>0</v>
      </c>
      <c r="BL12" s="37">
        <v>0</v>
      </c>
      <c r="BM12" s="37">
        <v>0</v>
      </c>
      <c r="BN12" s="37">
        <v>0</v>
      </c>
      <c r="BO12" s="37">
        <v>0</v>
      </c>
      <c r="BP12" s="37">
        <v>0</v>
      </c>
      <c r="BQ12" s="37">
        <v>0</v>
      </c>
      <c r="BR12" s="37">
        <v>0</v>
      </c>
      <c r="BS12" s="37">
        <v>0</v>
      </c>
      <c r="BT12" s="37">
        <v>0</v>
      </c>
      <c r="BU12" s="37">
        <v>0</v>
      </c>
      <c r="BV12" s="37">
        <v>0</v>
      </c>
      <c r="BW12" s="37">
        <v>0</v>
      </c>
      <c r="BX12" s="37">
        <v>0</v>
      </c>
      <c r="BY12" s="37">
        <v>0</v>
      </c>
    </row>
    <row r="13" spans="1:77" x14ac:dyDescent="0.25">
      <c r="A13" s="23">
        <v>2011</v>
      </c>
      <c r="B13" s="23">
        <v>1959</v>
      </c>
      <c r="C13" s="23" t="s">
        <v>107</v>
      </c>
      <c r="D13" s="23">
        <v>34263</v>
      </c>
      <c r="E13" s="23" t="s">
        <v>89</v>
      </c>
      <c r="F13" s="23" t="s">
        <v>108</v>
      </c>
      <c r="G13" s="22" t="s">
        <v>91</v>
      </c>
      <c r="H13" s="69">
        <v>37595</v>
      </c>
      <c r="I13" s="69">
        <v>38805</v>
      </c>
      <c r="J13" s="22" t="s">
        <v>92</v>
      </c>
      <c r="K13" s="56"/>
      <c r="L13" s="45"/>
      <c r="M13" s="45">
        <v>0</v>
      </c>
      <c r="N13" s="45">
        <v>150</v>
      </c>
      <c r="O13" s="45">
        <v>150</v>
      </c>
      <c r="P13" s="45">
        <v>0</v>
      </c>
      <c r="Q13" s="45">
        <v>141.80000000000001</v>
      </c>
      <c r="R13" s="45">
        <v>0</v>
      </c>
      <c r="S13" s="45">
        <v>291.8</v>
      </c>
      <c r="T13" s="45"/>
      <c r="U13" s="45"/>
      <c r="V13" s="45">
        <v>0</v>
      </c>
      <c r="W13" s="45">
        <v>164.1</v>
      </c>
      <c r="X13" s="45">
        <v>164.1</v>
      </c>
      <c r="Y13" s="45">
        <v>0</v>
      </c>
      <c r="Z13" s="45">
        <v>135.19999999999999</v>
      </c>
      <c r="AA13" s="45">
        <v>0</v>
      </c>
      <c r="AB13" s="45">
        <v>299.29999999999995</v>
      </c>
      <c r="AC13" s="66" t="s">
        <v>93</v>
      </c>
      <c r="AD13" s="65"/>
      <c r="AE13" s="65"/>
      <c r="AF13" s="38" t="s">
        <v>94</v>
      </c>
      <c r="AG13" s="13">
        <v>0</v>
      </c>
      <c r="AH13" s="13">
        <v>0</v>
      </c>
      <c r="AI13" s="13">
        <v>0</v>
      </c>
      <c r="AJ13" s="13">
        <v>0</v>
      </c>
      <c r="AK13" s="13">
        <v>0</v>
      </c>
      <c r="AL13" s="13">
        <v>0</v>
      </c>
      <c r="AM13" s="13">
        <v>0</v>
      </c>
      <c r="AN13" s="13">
        <v>0</v>
      </c>
      <c r="AO13" s="37">
        <v>0</v>
      </c>
      <c r="AP13" s="37">
        <v>0</v>
      </c>
      <c r="AQ13" s="37">
        <v>0</v>
      </c>
      <c r="AR13" s="37">
        <v>0</v>
      </c>
      <c r="AS13" s="37">
        <v>1603</v>
      </c>
      <c r="AT13" s="37">
        <v>0</v>
      </c>
      <c r="AU13" s="37">
        <v>1603</v>
      </c>
      <c r="AV13" s="37">
        <v>0</v>
      </c>
      <c r="AW13" s="37">
        <v>1603</v>
      </c>
      <c r="AX13" s="37">
        <v>0</v>
      </c>
      <c r="AY13" s="37">
        <v>0</v>
      </c>
      <c r="AZ13" s="37">
        <v>0</v>
      </c>
      <c r="BA13" s="37">
        <v>0</v>
      </c>
      <c r="BB13" s="37">
        <v>0</v>
      </c>
      <c r="BC13" s="37">
        <v>0</v>
      </c>
      <c r="BD13" s="37">
        <v>0</v>
      </c>
      <c r="BE13" s="37">
        <v>0</v>
      </c>
      <c r="BF13" s="37">
        <v>0</v>
      </c>
      <c r="BG13" s="37">
        <v>0</v>
      </c>
      <c r="BH13" s="37">
        <v>0</v>
      </c>
      <c r="BI13" s="37">
        <v>0</v>
      </c>
      <c r="BJ13" s="37">
        <v>0</v>
      </c>
      <c r="BK13" s="37">
        <v>0</v>
      </c>
      <c r="BL13" s="37">
        <v>0</v>
      </c>
      <c r="BM13" s="37">
        <v>0</v>
      </c>
      <c r="BN13" s="37">
        <v>0</v>
      </c>
      <c r="BO13" s="37">
        <v>0</v>
      </c>
      <c r="BP13" s="37">
        <v>0</v>
      </c>
      <c r="BQ13" s="37">
        <v>0</v>
      </c>
      <c r="BR13" s="37">
        <v>0</v>
      </c>
      <c r="BS13" s="37">
        <v>0</v>
      </c>
      <c r="BT13" s="37">
        <v>0</v>
      </c>
      <c r="BU13" s="37">
        <v>0</v>
      </c>
      <c r="BV13" s="37">
        <v>0</v>
      </c>
      <c r="BW13" s="37">
        <v>0</v>
      </c>
      <c r="BX13" s="37">
        <v>0</v>
      </c>
      <c r="BY13" s="37">
        <v>0</v>
      </c>
    </row>
    <row r="14" spans="1:77" x14ac:dyDescent="0.25">
      <c r="A14" s="23">
        <v>2011</v>
      </c>
      <c r="B14" s="23">
        <v>1556</v>
      </c>
      <c r="C14" s="23" t="s">
        <v>109</v>
      </c>
      <c r="D14" s="23">
        <v>23241</v>
      </c>
      <c r="E14" s="23" t="s">
        <v>89</v>
      </c>
      <c r="F14" s="23" t="s">
        <v>110</v>
      </c>
      <c r="G14" s="22" t="s">
        <v>111</v>
      </c>
      <c r="H14" s="69">
        <v>35702</v>
      </c>
      <c r="I14" s="69">
        <v>40695</v>
      </c>
      <c r="J14" s="22" t="s">
        <v>92</v>
      </c>
      <c r="K14" s="56"/>
      <c r="L14" s="45"/>
      <c r="M14" s="45">
        <v>0</v>
      </c>
      <c r="N14" s="45">
        <v>97.8</v>
      </c>
      <c r="O14" s="45">
        <v>97.8</v>
      </c>
      <c r="P14" s="45">
        <v>0</v>
      </c>
      <c r="Q14" s="45">
        <v>55.3</v>
      </c>
      <c r="R14" s="45">
        <v>0</v>
      </c>
      <c r="S14" s="45">
        <v>153.1</v>
      </c>
      <c r="T14" s="45"/>
      <c r="U14" s="45"/>
      <c r="V14" s="45">
        <v>0</v>
      </c>
      <c r="W14" s="45">
        <v>43.42</v>
      </c>
      <c r="X14" s="45">
        <v>43.42</v>
      </c>
      <c r="Y14" s="45">
        <v>0</v>
      </c>
      <c r="Z14" s="45">
        <v>73.760000000000005</v>
      </c>
      <c r="AA14" s="45">
        <v>0</v>
      </c>
      <c r="AB14" s="45">
        <v>117.18</v>
      </c>
      <c r="AC14" s="66" t="s">
        <v>93</v>
      </c>
      <c r="AD14" s="65"/>
      <c r="AE14" s="65"/>
      <c r="AF14" s="38" t="s">
        <v>93</v>
      </c>
      <c r="AG14" s="13">
        <v>0</v>
      </c>
      <c r="AH14" s="13">
        <v>0</v>
      </c>
      <c r="AI14" s="13">
        <v>0</v>
      </c>
      <c r="AJ14" s="13">
        <v>0</v>
      </c>
      <c r="AK14" s="13">
        <v>0</v>
      </c>
      <c r="AL14" s="13">
        <v>0</v>
      </c>
      <c r="AM14" s="13">
        <v>0</v>
      </c>
      <c r="AN14" s="13">
        <v>0</v>
      </c>
      <c r="AO14" s="37">
        <v>0</v>
      </c>
      <c r="AP14" s="37">
        <v>0</v>
      </c>
      <c r="AQ14" s="37">
        <v>0</v>
      </c>
      <c r="AR14" s="37">
        <v>0</v>
      </c>
      <c r="AS14" s="37">
        <v>0</v>
      </c>
      <c r="AT14" s="37">
        <v>0</v>
      </c>
      <c r="AU14" s="37">
        <v>0</v>
      </c>
      <c r="AV14" s="37">
        <v>0</v>
      </c>
      <c r="AW14" s="37">
        <v>0</v>
      </c>
      <c r="AX14" s="37">
        <v>0</v>
      </c>
      <c r="AY14" s="37">
        <v>0</v>
      </c>
      <c r="AZ14" s="37">
        <v>0</v>
      </c>
      <c r="BA14" s="37">
        <v>0</v>
      </c>
      <c r="BB14" s="37">
        <v>0</v>
      </c>
      <c r="BC14" s="37">
        <v>0</v>
      </c>
      <c r="BD14" s="37">
        <v>0</v>
      </c>
      <c r="BE14" s="37">
        <v>0</v>
      </c>
      <c r="BF14" s="37">
        <v>0</v>
      </c>
      <c r="BG14" s="37">
        <v>0</v>
      </c>
      <c r="BH14" s="37">
        <v>0</v>
      </c>
      <c r="BI14" s="37">
        <v>0</v>
      </c>
      <c r="BJ14" s="37">
        <v>0</v>
      </c>
      <c r="BK14" s="37">
        <v>0</v>
      </c>
      <c r="BL14" s="37">
        <v>0</v>
      </c>
      <c r="BM14" s="37">
        <v>0</v>
      </c>
      <c r="BN14" s="37">
        <v>0</v>
      </c>
      <c r="BO14" s="37">
        <v>0</v>
      </c>
      <c r="BP14" s="37">
        <v>0</v>
      </c>
      <c r="BQ14" s="37">
        <v>0</v>
      </c>
      <c r="BR14" s="37">
        <v>0</v>
      </c>
      <c r="BS14" s="37">
        <v>0</v>
      </c>
      <c r="BT14" s="37">
        <v>0</v>
      </c>
      <c r="BU14" s="37">
        <v>0</v>
      </c>
      <c r="BV14" s="37">
        <v>0</v>
      </c>
      <c r="BW14" s="37">
        <v>0</v>
      </c>
      <c r="BX14" s="37">
        <v>0</v>
      </c>
      <c r="BY14" s="37">
        <v>0</v>
      </c>
    </row>
    <row r="15" spans="1:77" x14ac:dyDescent="0.25">
      <c r="A15" s="23">
        <v>2011</v>
      </c>
      <c r="B15" s="23">
        <v>1557</v>
      </c>
      <c r="C15" s="23" t="s">
        <v>112</v>
      </c>
      <c r="D15" s="23">
        <v>23241</v>
      </c>
      <c r="E15" s="23" t="s">
        <v>89</v>
      </c>
      <c r="F15" s="23" t="s">
        <v>110</v>
      </c>
      <c r="G15" s="22" t="s">
        <v>111</v>
      </c>
      <c r="H15" s="69">
        <v>35702</v>
      </c>
      <c r="I15" s="69">
        <v>37510</v>
      </c>
      <c r="J15" s="22" t="s">
        <v>92</v>
      </c>
      <c r="K15" s="56"/>
      <c r="L15" s="45"/>
      <c r="M15" s="45">
        <v>0</v>
      </c>
      <c r="N15" s="45">
        <v>15.2</v>
      </c>
      <c r="O15" s="45">
        <v>15.2</v>
      </c>
      <c r="P15" s="45">
        <v>0</v>
      </c>
      <c r="Q15" s="45">
        <v>39.9</v>
      </c>
      <c r="R15" s="45">
        <v>36.799999999999997</v>
      </c>
      <c r="S15" s="45">
        <v>91.899999999999991</v>
      </c>
      <c r="T15" s="45"/>
      <c r="U15" s="45"/>
      <c r="V15" s="45">
        <v>0</v>
      </c>
      <c r="W15" s="45">
        <v>4.51</v>
      </c>
      <c r="X15" s="45">
        <v>4.51</v>
      </c>
      <c r="Y15" s="45">
        <v>0</v>
      </c>
      <c r="Z15" s="45">
        <v>17.34</v>
      </c>
      <c r="AA15" s="45">
        <v>96.5</v>
      </c>
      <c r="AB15" s="45">
        <v>118.35</v>
      </c>
      <c r="AC15" s="66" t="s">
        <v>93</v>
      </c>
      <c r="AD15" s="65"/>
      <c r="AE15" s="65"/>
      <c r="AF15" s="38" t="s">
        <v>93</v>
      </c>
      <c r="AG15" s="13">
        <v>0</v>
      </c>
      <c r="AH15" s="13">
        <v>0</v>
      </c>
      <c r="AI15" s="13">
        <v>0</v>
      </c>
      <c r="AJ15" s="13">
        <v>0</v>
      </c>
      <c r="AK15" s="13">
        <v>0</v>
      </c>
      <c r="AL15" s="13">
        <v>0</v>
      </c>
      <c r="AM15" s="13">
        <v>0</v>
      </c>
      <c r="AN15" s="13">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c r="BK15" s="37">
        <v>0</v>
      </c>
      <c r="BL15" s="37">
        <v>0</v>
      </c>
      <c r="BM15" s="37">
        <v>0</v>
      </c>
      <c r="BN15" s="37">
        <v>0</v>
      </c>
      <c r="BO15" s="37">
        <v>0</v>
      </c>
      <c r="BP15" s="37">
        <v>0</v>
      </c>
      <c r="BQ15" s="37">
        <v>0</v>
      </c>
      <c r="BR15" s="37">
        <v>0</v>
      </c>
      <c r="BS15" s="37">
        <v>0</v>
      </c>
      <c r="BT15" s="37">
        <v>0</v>
      </c>
      <c r="BU15" s="37">
        <v>0</v>
      </c>
      <c r="BV15" s="37">
        <v>0</v>
      </c>
      <c r="BW15" s="37">
        <v>0</v>
      </c>
      <c r="BX15" s="37">
        <v>0</v>
      </c>
      <c r="BY15" s="37">
        <v>0</v>
      </c>
    </row>
    <row r="16" spans="1:77" x14ac:dyDescent="0.25">
      <c r="A16" s="23">
        <v>2011</v>
      </c>
      <c r="B16" s="23">
        <v>2018</v>
      </c>
      <c r="C16" s="23" t="s">
        <v>113</v>
      </c>
      <c r="D16" s="23">
        <v>36320</v>
      </c>
      <c r="E16" s="23" t="s">
        <v>89</v>
      </c>
      <c r="F16" s="23" t="s">
        <v>110</v>
      </c>
      <c r="G16" s="22" t="s">
        <v>111</v>
      </c>
      <c r="H16" s="69">
        <v>37945</v>
      </c>
      <c r="I16" s="69">
        <v>39994</v>
      </c>
      <c r="J16" s="22" t="s">
        <v>92</v>
      </c>
      <c r="K16" s="56"/>
      <c r="L16" s="45"/>
      <c r="M16" s="45">
        <v>0</v>
      </c>
      <c r="N16" s="45">
        <v>400</v>
      </c>
      <c r="O16" s="45">
        <v>400</v>
      </c>
      <c r="P16" s="45">
        <v>0</v>
      </c>
      <c r="Q16" s="45">
        <v>0</v>
      </c>
      <c r="R16" s="45">
        <v>171</v>
      </c>
      <c r="S16" s="45">
        <v>571</v>
      </c>
      <c r="T16" s="45"/>
      <c r="U16" s="45"/>
      <c r="V16" s="45">
        <v>0</v>
      </c>
      <c r="W16" s="45">
        <v>366.4</v>
      </c>
      <c r="X16" s="45">
        <v>366.4</v>
      </c>
      <c r="Y16" s="45">
        <v>0</v>
      </c>
      <c r="Z16" s="45">
        <v>0</v>
      </c>
      <c r="AA16" s="45">
        <v>144.30000000000001</v>
      </c>
      <c r="AB16" s="45">
        <v>510.7</v>
      </c>
      <c r="AC16" s="66" t="s">
        <v>93</v>
      </c>
      <c r="AD16" s="65"/>
      <c r="AE16" s="65"/>
      <c r="AF16" s="38" t="s">
        <v>94</v>
      </c>
      <c r="AG16" s="13">
        <v>0</v>
      </c>
      <c r="AH16" s="13">
        <v>0</v>
      </c>
      <c r="AI16" s="13">
        <v>0</v>
      </c>
      <c r="AJ16" s="13">
        <v>0</v>
      </c>
      <c r="AK16" s="13">
        <v>0</v>
      </c>
      <c r="AL16" s="13">
        <v>0</v>
      </c>
      <c r="AM16" s="13">
        <v>0</v>
      </c>
      <c r="AN16" s="13">
        <v>0</v>
      </c>
      <c r="AO16" s="37">
        <v>0</v>
      </c>
      <c r="AP16" s="37">
        <v>0</v>
      </c>
      <c r="AQ16" s="37">
        <v>2281975</v>
      </c>
      <c r="AR16" s="37">
        <v>0</v>
      </c>
      <c r="AS16" s="37">
        <v>9575</v>
      </c>
      <c r="AT16" s="37">
        <v>0</v>
      </c>
      <c r="AU16" s="37">
        <v>9575</v>
      </c>
      <c r="AV16" s="37">
        <v>9575</v>
      </c>
      <c r="AW16" s="37">
        <v>0</v>
      </c>
      <c r="AX16" s="37">
        <v>0</v>
      </c>
      <c r="AY16" s="37">
        <v>0</v>
      </c>
      <c r="AZ16" s="37">
        <v>0</v>
      </c>
      <c r="BA16" s="37">
        <v>0</v>
      </c>
      <c r="BB16" s="37">
        <v>0</v>
      </c>
      <c r="BC16" s="37">
        <v>0</v>
      </c>
      <c r="BD16" s="37">
        <v>0</v>
      </c>
      <c r="BE16" s="37">
        <v>0</v>
      </c>
      <c r="BF16" s="37">
        <v>0</v>
      </c>
      <c r="BG16" s="37">
        <v>0</v>
      </c>
      <c r="BH16" s="37">
        <v>0</v>
      </c>
      <c r="BI16" s="37">
        <v>0</v>
      </c>
      <c r="BJ16" s="37">
        <v>0</v>
      </c>
      <c r="BK16" s="37">
        <v>0</v>
      </c>
      <c r="BL16" s="37">
        <v>0</v>
      </c>
      <c r="BM16" s="37">
        <v>0</v>
      </c>
      <c r="BN16" s="37">
        <v>0</v>
      </c>
      <c r="BO16" s="37">
        <v>0</v>
      </c>
      <c r="BP16" s="37">
        <v>0</v>
      </c>
      <c r="BQ16" s="37">
        <v>0</v>
      </c>
      <c r="BR16" s="37">
        <v>0</v>
      </c>
      <c r="BS16" s="37">
        <v>0</v>
      </c>
      <c r="BT16" s="37">
        <v>0</v>
      </c>
      <c r="BU16" s="37">
        <v>0</v>
      </c>
      <c r="BV16" s="37">
        <v>0</v>
      </c>
      <c r="BW16" s="37">
        <v>0</v>
      </c>
      <c r="BX16" s="37">
        <v>0</v>
      </c>
      <c r="BY16" s="37">
        <v>0</v>
      </c>
    </row>
    <row r="17" spans="1:77" x14ac:dyDescent="0.25">
      <c r="A17" s="23">
        <v>2011</v>
      </c>
      <c r="B17" s="23">
        <v>1647</v>
      </c>
      <c r="C17" s="23" t="s">
        <v>114</v>
      </c>
      <c r="D17" s="23">
        <v>29120</v>
      </c>
      <c r="E17" s="23" t="s">
        <v>89</v>
      </c>
      <c r="F17" s="23" t="s">
        <v>110</v>
      </c>
      <c r="G17" s="22" t="s">
        <v>111</v>
      </c>
      <c r="H17" s="69">
        <v>36132</v>
      </c>
      <c r="I17" s="69">
        <v>39975</v>
      </c>
      <c r="J17" s="22" t="s">
        <v>92</v>
      </c>
      <c r="K17" s="56"/>
      <c r="L17" s="45"/>
      <c r="M17" s="45">
        <v>0</v>
      </c>
      <c r="N17" s="45">
        <v>250</v>
      </c>
      <c r="O17" s="45">
        <v>250</v>
      </c>
      <c r="P17" s="45">
        <v>0</v>
      </c>
      <c r="Q17" s="45">
        <v>143</v>
      </c>
      <c r="R17" s="45">
        <v>0</v>
      </c>
      <c r="S17" s="45">
        <v>393</v>
      </c>
      <c r="T17" s="45"/>
      <c r="U17" s="45"/>
      <c r="V17" s="45">
        <v>0</v>
      </c>
      <c r="W17" s="45">
        <v>250</v>
      </c>
      <c r="X17" s="45">
        <v>250</v>
      </c>
      <c r="Y17" s="45">
        <v>0</v>
      </c>
      <c r="Z17" s="45">
        <v>195.95</v>
      </c>
      <c r="AA17" s="45">
        <v>0</v>
      </c>
      <c r="AB17" s="45">
        <v>445.95</v>
      </c>
      <c r="AC17" s="66" t="s">
        <v>93</v>
      </c>
      <c r="AD17" s="65"/>
      <c r="AE17" s="65"/>
      <c r="AF17" s="38" t="s">
        <v>94</v>
      </c>
      <c r="AG17" s="13">
        <v>0</v>
      </c>
      <c r="AH17" s="13">
        <v>0</v>
      </c>
      <c r="AI17" s="13">
        <v>0</v>
      </c>
      <c r="AJ17" s="13">
        <v>0</v>
      </c>
      <c r="AK17" s="13">
        <v>0</v>
      </c>
      <c r="AL17" s="13">
        <v>0</v>
      </c>
      <c r="AM17" s="13">
        <v>0</v>
      </c>
      <c r="AN17" s="13">
        <v>0</v>
      </c>
      <c r="AO17" s="37">
        <v>0</v>
      </c>
      <c r="AP17" s="37">
        <v>0</v>
      </c>
      <c r="AQ17" s="37">
        <v>0</v>
      </c>
      <c r="AR17" s="37">
        <v>0</v>
      </c>
      <c r="AS17" s="37">
        <v>96</v>
      </c>
      <c r="AT17" s="37">
        <v>0</v>
      </c>
      <c r="AU17" s="37">
        <v>96</v>
      </c>
      <c r="AV17" s="37">
        <v>0</v>
      </c>
      <c r="AW17" s="37">
        <v>96</v>
      </c>
      <c r="AX17" s="37">
        <v>0</v>
      </c>
      <c r="AY17" s="37">
        <v>0</v>
      </c>
      <c r="AZ17" s="37">
        <v>0</v>
      </c>
      <c r="BA17" s="37">
        <v>1284404</v>
      </c>
      <c r="BB17" s="37">
        <v>0</v>
      </c>
      <c r="BC17" s="37">
        <v>1284404</v>
      </c>
      <c r="BD17" s="37">
        <v>642202</v>
      </c>
      <c r="BE17" s="37">
        <v>169.5</v>
      </c>
      <c r="BF17" s="37">
        <v>1763</v>
      </c>
      <c r="BG17" s="37">
        <v>0</v>
      </c>
      <c r="BH17" s="37">
        <v>0</v>
      </c>
      <c r="BI17" s="37">
        <v>0</v>
      </c>
      <c r="BJ17" s="37">
        <v>0</v>
      </c>
      <c r="BK17" s="37">
        <v>0</v>
      </c>
      <c r="BL17" s="37">
        <v>0</v>
      </c>
      <c r="BM17" s="37">
        <v>0</v>
      </c>
      <c r="BN17" s="37">
        <v>0</v>
      </c>
      <c r="BO17" s="37">
        <v>0</v>
      </c>
      <c r="BP17" s="37">
        <v>0</v>
      </c>
      <c r="BQ17" s="37">
        <v>0</v>
      </c>
      <c r="BR17" s="37">
        <v>0</v>
      </c>
      <c r="BS17" s="37">
        <v>0</v>
      </c>
      <c r="BT17" s="37">
        <v>0</v>
      </c>
      <c r="BU17" s="37">
        <v>0</v>
      </c>
      <c r="BV17" s="37">
        <v>0</v>
      </c>
      <c r="BW17" s="37">
        <v>0</v>
      </c>
      <c r="BX17" s="37">
        <v>0</v>
      </c>
      <c r="BY17" s="37">
        <v>0</v>
      </c>
    </row>
    <row r="18" spans="1:77" x14ac:dyDescent="0.25">
      <c r="A18" s="23">
        <v>2012</v>
      </c>
      <c r="B18" s="23" t="s">
        <v>115</v>
      </c>
      <c r="C18" s="23" t="s">
        <v>116</v>
      </c>
      <c r="D18" s="23" t="s">
        <v>117</v>
      </c>
      <c r="E18" s="23" t="s">
        <v>89</v>
      </c>
      <c r="F18" s="23" t="s">
        <v>103</v>
      </c>
      <c r="G18" s="22" t="s">
        <v>99</v>
      </c>
      <c r="H18" s="69">
        <v>39189</v>
      </c>
      <c r="I18" s="69">
        <v>39209</v>
      </c>
      <c r="J18" s="22" t="s">
        <v>92</v>
      </c>
      <c r="K18" s="56"/>
      <c r="L18" s="47"/>
      <c r="M18" s="47">
        <v>0</v>
      </c>
      <c r="N18" s="47">
        <v>79.340999999999994</v>
      </c>
      <c r="O18" s="45">
        <v>79.340999999999994</v>
      </c>
      <c r="P18" s="47">
        <v>0</v>
      </c>
      <c r="Q18" s="47">
        <v>0</v>
      </c>
      <c r="R18" s="45">
        <v>0</v>
      </c>
      <c r="S18" s="45">
        <v>79.340999999999994</v>
      </c>
      <c r="T18" s="45"/>
      <c r="U18" s="44"/>
      <c r="V18" s="44">
        <v>0</v>
      </c>
      <c r="W18" s="44">
        <v>36.441204999999997</v>
      </c>
      <c r="X18" s="45">
        <v>36.441204999999997</v>
      </c>
      <c r="Y18" s="44">
        <v>0</v>
      </c>
      <c r="Z18" s="74">
        <v>0</v>
      </c>
      <c r="AA18" s="74">
        <v>29.95289330237312</v>
      </c>
      <c r="AB18" s="73">
        <v>66.394098302373123</v>
      </c>
      <c r="AC18" s="72" t="s">
        <v>93</v>
      </c>
      <c r="AD18" s="71"/>
      <c r="AE18" s="71"/>
      <c r="AF18" s="38" t="s">
        <v>94</v>
      </c>
      <c r="AG18" s="13">
        <v>105000</v>
      </c>
      <c r="AH18" s="13">
        <v>0</v>
      </c>
      <c r="AI18" s="13">
        <v>0</v>
      </c>
      <c r="AJ18" s="13">
        <v>0</v>
      </c>
      <c r="AK18" s="13">
        <v>0</v>
      </c>
      <c r="AL18" s="13">
        <v>0</v>
      </c>
      <c r="AM18" s="13">
        <v>79.150000000000006</v>
      </c>
      <c r="AN18" s="13">
        <v>3.3</v>
      </c>
      <c r="AO18" s="37">
        <v>0</v>
      </c>
      <c r="AP18" s="37">
        <v>0</v>
      </c>
      <c r="AQ18" s="64">
        <v>0</v>
      </c>
      <c r="AR18" s="37">
        <v>0</v>
      </c>
      <c r="AS18" s="64">
        <v>0</v>
      </c>
      <c r="AT18" s="64">
        <v>0</v>
      </c>
      <c r="AU18" s="64">
        <v>0</v>
      </c>
      <c r="AV18" s="37">
        <v>0</v>
      </c>
      <c r="AW18" s="37">
        <v>0</v>
      </c>
      <c r="AX18" s="37">
        <v>0</v>
      </c>
      <c r="AY18" s="37">
        <v>0</v>
      </c>
      <c r="AZ18" s="37">
        <v>0</v>
      </c>
      <c r="BA18" s="37">
        <v>0</v>
      </c>
      <c r="BB18" s="37">
        <v>0</v>
      </c>
      <c r="BC18" s="37">
        <v>0</v>
      </c>
      <c r="BD18" s="37">
        <v>0</v>
      </c>
      <c r="BE18" s="37">
        <v>0</v>
      </c>
      <c r="BF18" s="37">
        <v>0</v>
      </c>
      <c r="BG18" s="37">
        <v>0</v>
      </c>
      <c r="BH18" s="37">
        <v>0</v>
      </c>
      <c r="BI18" s="37">
        <v>0</v>
      </c>
      <c r="BJ18" s="37">
        <v>0</v>
      </c>
      <c r="BK18" s="37">
        <v>0</v>
      </c>
      <c r="BL18" s="37">
        <v>0</v>
      </c>
      <c r="BM18" s="37">
        <v>0</v>
      </c>
      <c r="BN18" s="37">
        <v>0</v>
      </c>
      <c r="BO18" s="37">
        <v>0</v>
      </c>
      <c r="BP18" s="37">
        <v>0</v>
      </c>
      <c r="BQ18" s="37">
        <v>0</v>
      </c>
      <c r="BR18" s="37">
        <v>0</v>
      </c>
      <c r="BS18" s="37">
        <v>0</v>
      </c>
      <c r="BT18" s="37">
        <v>0</v>
      </c>
      <c r="BU18" s="37">
        <v>0</v>
      </c>
      <c r="BV18" s="37">
        <v>0</v>
      </c>
      <c r="BW18" s="37">
        <v>0</v>
      </c>
      <c r="BX18" s="37">
        <v>0</v>
      </c>
      <c r="BY18" s="37">
        <v>0</v>
      </c>
    </row>
    <row r="19" spans="1:77" x14ac:dyDescent="0.25">
      <c r="A19" s="23">
        <v>2012</v>
      </c>
      <c r="B19" s="23" t="s">
        <v>118</v>
      </c>
      <c r="C19" s="23" t="s">
        <v>119</v>
      </c>
      <c r="D19" s="23" t="s">
        <v>120</v>
      </c>
      <c r="E19" s="23" t="s">
        <v>89</v>
      </c>
      <c r="F19" s="23" t="s">
        <v>121</v>
      </c>
      <c r="G19" s="22" t="s">
        <v>99</v>
      </c>
      <c r="H19" s="69">
        <v>38930</v>
      </c>
      <c r="I19" s="69">
        <v>39290</v>
      </c>
      <c r="J19" s="22" t="s">
        <v>92</v>
      </c>
      <c r="K19" s="56"/>
      <c r="L19" s="47"/>
      <c r="M19" s="47">
        <v>0</v>
      </c>
      <c r="N19" s="47">
        <v>336</v>
      </c>
      <c r="O19" s="45">
        <v>336</v>
      </c>
      <c r="P19" s="47">
        <v>0</v>
      </c>
      <c r="Q19" s="47">
        <v>0</v>
      </c>
      <c r="R19" s="45">
        <v>0</v>
      </c>
      <c r="S19" s="45">
        <v>336</v>
      </c>
      <c r="T19" s="45"/>
      <c r="U19" s="44"/>
      <c r="V19" s="44">
        <v>0</v>
      </c>
      <c r="W19" s="44">
        <v>150</v>
      </c>
      <c r="X19" s="45">
        <v>150</v>
      </c>
      <c r="Y19" s="44">
        <v>0</v>
      </c>
      <c r="Z19" s="44">
        <v>0</v>
      </c>
      <c r="AA19" s="44">
        <v>0</v>
      </c>
      <c r="AB19" s="45">
        <v>150</v>
      </c>
      <c r="AC19" s="66" t="s">
        <v>93</v>
      </c>
      <c r="AD19" s="65"/>
      <c r="AE19" s="65"/>
      <c r="AF19" s="38" t="s">
        <v>94</v>
      </c>
      <c r="AG19" s="70">
        <v>0</v>
      </c>
      <c r="AH19" s="70">
        <v>0</v>
      </c>
      <c r="AI19" s="13">
        <v>0</v>
      </c>
      <c r="AJ19" s="13">
        <v>0</v>
      </c>
      <c r="AK19" s="13">
        <v>0</v>
      </c>
      <c r="AL19" s="13">
        <v>0</v>
      </c>
      <c r="AM19" s="13">
        <v>4082.6633782306812</v>
      </c>
      <c r="AN19" s="13">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0</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row>
    <row r="20" spans="1:77" x14ac:dyDescent="0.25">
      <c r="A20" s="23">
        <v>2012</v>
      </c>
      <c r="B20" s="23" t="s">
        <v>122</v>
      </c>
      <c r="C20" s="23" t="s">
        <v>123</v>
      </c>
      <c r="D20" s="23" t="s">
        <v>124</v>
      </c>
      <c r="E20" s="23" t="s">
        <v>89</v>
      </c>
      <c r="F20" s="23" t="s">
        <v>121</v>
      </c>
      <c r="G20" s="22" t="s">
        <v>99</v>
      </c>
      <c r="H20" s="69">
        <v>39555</v>
      </c>
      <c r="I20" s="69">
        <v>39974</v>
      </c>
      <c r="J20" s="22" t="s">
        <v>92</v>
      </c>
      <c r="K20" s="56"/>
      <c r="L20" s="47"/>
      <c r="M20" s="47">
        <v>0</v>
      </c>
      <c r="N20" s="47">
        <v>110</v>
      </c>
      <c r="O20" s="45">
        <v>110</v>
      </c>
      <c r="P20" s="47">
        <v>0</v>
      </c>
      <c r="Q20" s="47">
        <v>0</v>
      </c>
      <c r="R20" s="45">
        <v>0</v>
      </c>
      <c r="S20" s="45">
        <v>110</v>
      </c>
      <c r="T20" s="45"/>
      <c r="U20" s="44"/>
      <c r="V20" s="44">
        <v>0</v>
      </c>
      <c r="W20" s="44">
        <v>45</v>
      </c>
      <c r="X20" s="45">
        <v>45</v>
      </c>
      <c r="Y20" s="44">
        <v>0</v>
      </c>
      <c r="Z20" s="44">
        <v>0</v>
      </c>
      <c r="AA20" s="44">
        <v>0</v>
      </c>
      <c r="AB20" s="45">
        <v>45</v>
      </c>
      <c r="AC20" s="66" t="s">
        <v>93</v>
      </c>
      <c r="AD20" s="65"/>
      <c r="AE20" s="65"/>
      <c r="AF20" s="38" t="s">
        <v>94</v>
      </c>
      <c r="AG20" s="13">
        <v>69000</v>
      </c>
      <c r="AH20" s="13">
        <v>0</v>
      </c>
      <c r="AI20" s="13">
        <v>0</v>
      </c>
      <c r="AJ20" s="13">
        <v>0</v>
      </c>
      <c r="AK20" s="13">
        <v>0</v>
      </c>
      <c r="AL20" s="13">
        <v>0</v>
      </c>
      <c r="AM20" s="13">
        <v>50.4</v>
      </c>
      <c r="AN20" s="13">
        <v>172.8</v>
      </c>
      <c r="AO20" s="37">
        <v>0</v>
      </c>
      <c r="AP20" s="37">
        <v>0</v>
      </c>
      <c r="AQ20" s="37">
        <v>0</v>
      </c>
      <c r="AR20" s="37">
        <v>0</v>
      </c>
      <c r="AS20" s="64">
        <v>0</v>
      </c>
      <c r="AT20" s="37">
        <v>0</v>
      </c>
      <c r="AU20" s="64">
        <v>0</v>
      </c>
      <c r="AV20" s="64">
        <v>0</v>
      </c>
      <c r="AW20" s="37">
        <v>0</v>
      </c>
      <c r="AX20" s="37">
        <v>0</v>
      </c>
      <c r="AY20" s="37">
        <v>0</v>
      </c>
      <c r="AZ20" s="37">
        <v>0</v>
      </c>
      <c r="BA20" s="37">
        <v>0</v>
      </c>
      <c r="BB20" s="37">
        <v>0</v>
      </c>
      <c r="BC20" s="37">
        <v>0</v>
      </c>
      <c r="BD20" s="37">
        <v>0</v>
      </c>
      <c r="BE20" s="37">
        <v>0</v>
      </c>
      <c r="BF20" s="37">
        <v>0</v>
      </c>
      <c r="BG20" s="37">
        <v>0</v>
      </c>
      <c r="BH20" s="37">
        <v>0</v>
      </c>
      <c r="BI20" s="37">
        <v>0</v>
      </c>
      <c r="BJ20" s="37">
        <v>0</v>
      </c>
      <c r="BK20" s="37">
        <v>0</v>
      </c>
      <c r="BL20" s="37">
        <v>0</v>
      </c>
      <c r="BM20" s="37">
        <v>0</v>
      </c>
      <c r="BN20" s="37">
        <v>0</v>
      </c>
      <c r="BO20" s="37">
        <v>0</v>
      </c>
      <c r="BP20" s="37">
        <v>0</v>
      </c>
      <c r="BQ20" s="37">
        <v>0</v>
      </c>
      <c r="BR20" s="37">
        <v>0</v>
      </c>
      <c r="BS20" s="37">
        <v>0</v>
      </c>
      <c r="BT20" s="37">
        <v>0</v>
      </c>
      <c r="BU20" s="37">
        <v>0</v>
      </c>
      <c r="BV20" s="37">
        <v>0</v>
      </c>
      <c r="BW20" s="37">
        <v>0</v>
      </c>
      <c r="BX20" s="37">
        <v>0</v>
      </c>
      <c r="BY20" s="37">
        <v>0</v>
      </c>
    </row>
    <row r="21" spans="1:77" x14ac:dyDescent="0.25">
      <c r="A21" s="23">
        <v>2012</v>
      </c>
      <c r="B21" s="23" t="s">
        <v>125</v>
      </c>
      <c r="C21" s="23" t="s">
        <v>126</v>
      </c>
      <c r="D21" s="23" t="s">
        <v>127</v>
      </c>
      <c r="E21" s="23" t="s">
        <v>89</v>
      </c>
      <c r="F21" s="23" t="s">
        <v>121</v>
      </c>
      <c r="G21" s="22" t="s">
        <v>99</v>
      </c>
      <c r="H21" s="67">
        <v>39555</v>
      </c>
      <c r="I21" s="67">
        <v>40633</v>
      </c>
      <c r="J21" s="22" t="s">
        <v>92</v>
      </c>
      <c r="K21" s="56"/>
      <c r="L21" s="54"/>
      <c r="M21" s="54">
        <v>0</v>
      </c>
      <c r="N21" s="54">
        <v>105</v>
      </c>
      <c r="O21" s="45">
        <v>105</v>
      </c>
      <c r="P21" s="54">
        <v>0</v>
      </c>
      <c r="Q21" s="54">
        <v>0</v>
      </c>
      <c r="R21" s="45">
        <v>0</v>
      </c>
      <c r="S21" s="45">
        <v>105</v>
      </c>
      <c r="T21" s="45"/>
      <c r="U21" s="53"/>
      <c r="V21" s="53">
        <v>0</v>
      </c>
      <c r="W21" s="53">
        <v>40</v>
      </c>
      <c r="X21" s="45">
        <v>40</v>
      </c>
      <c r="Y21" s="53">
        <v>0</v>
      </c>
      <c r="Z21" s="53">
        <v>0</v>
      </c>
      <c r="AA21" s="53">
        <v>0</v>
      </c>
      <c r="AB21" s="45">
        <v>40</v>
      </c>
      <c r="AC21" s="66" t="s">
        <v>93</v>
      </c>
      <c r="AD21" s="65"/>
      <c r="AE21" s="65"/>
      <c r="AF21" s="38" t="s">
        <v>94</v>
      </c>
      <c r="AG21" s="13">
        <v>183000</v>
      </c>
      <c r="AH21" s="13">
        <v>0</v>
      </c>
      <c r="AI21" s="13">
        <v>0</v>
      </c>
      <c r="AJ21" s="13">
        <v>0</v>
      </c>
      <c r="AK21" s="13">
        <v>0</v>
      </c>
      <c r="AL21" s="13">
        <v>0</v>
      </c>
      <c r="AM21" s="13">
        <v>122.4</v>
      </c>
      <c r="AN21" s="13">
        <v>0</v>
      </c>
      <c r="AO21" s="37">
        <v>0</v>
      </c>
      <c r="AP21" s="37">
        <v>0</v>
      </c>
      <c r="AQ21" s="68">
        <v>0</v>
      </c>
      <c r="AR21" s="37">
        <v>0</v>
      </c>
      <c r="AS21" s="68">
        <v>0</v>
      </c>
      <c r="AT21" s="68">
        <v>0</v>
      </c>
      <c r="AU21" s="37">
        <v>0</v>
      </c>
      <c r="AV21" s="37">
        <v>0</v>
      </c>
      <c r="AW21" s="37">
        <v>0</v>
      </c>
      <c r="AX21" s="37">
        <v>0</v>
      </c>
      <c r="AY21" s="37">
        <v>0</v>
      </c>
      <c r="AZ21" s="37">
        <v>0</v>
      </c>
      <c r="BA21" s="37">
        <v>0</v>
      </c>
      <c r="BB21" s="37">
        <v>0</v>
      </c>
      <c r="BC21" s="37">
        <v>0</v>
      </c>
      <c r="BD21" s="37">
        <v>0</v>
      </c>
      <c r="BE21" s="37">
        <v>0</v>
      </c>
      <c r="BF21" s="37">
        <v>0</v>
      </c>
      <c r="BG21" s="37">
        <v>0</v>
      </c>
      <c r="BH21" s="37">
        <v>0</v>
      </c>
      <c r="BI21" s="37">
        <v>0</v>
      </c>
      <c r="BJ21" s="37">
        <v>0</v>
      </c>
      <c r="BK21" s="37">
        <v>0</v>
      </c>
      <c r="BL21" s="37">
        <v>0</v>
      </c>
      <c r="BM21" s="37">
        <v>0</v>
      </c>
      <c r="BN21" s="37">
        <v>0</v>
      </c>
      <c r="BO21" s="37">
        <v>0</v>
      </c>
      <c r="BP21" s="37">
        <v>0</v>
      </c>
      <c r="BQ21" s="37">
        <v>0</v>
      </c>
      <c r="BR21" s="37">
        <v>0</v>
      </c>
      <c r="BS21" s="37">
        <v>0</v>
      </c>
      <c r="BT21" s="37">
        <v>0</v>
      </c>
      <c r="BU21" s="37">
        <v>0</v>
      </c>
      <c r="BV21" s="37">
        <v>0</v>
      </c>
      <c r="BW21" s="37">
        <v>0</v>
      </c>
      <c r="BX21" s="37">
        <v>0</v>
      </c>
      <c r="BY21" s="37">
        <v>0</v>
      </c>
    </row>
    <row r="22" spans="1:77" x14ac:dyDescent="0.25">
      <c r="A22" s="23">
        <v>2012</v>
      </c>
      <c r="B22" s="23">
        <v>7227</v>
      </c>
      <c r="C22" s="23" t="s">
        <v>128</v>
      </c>
      <c r="D22" s="23" t="s">
        <v>129</v>
      </c>
      <c r="E22" s="23" t="s">
        <v>89</v>
      </c>
      <c r="F22" s="23" t="s">
        <v>130</v>
      </c>
      <c r="G22" s="22" t="s">
        <v>99</v>
      </c>
      <c r="H22" s="67">
        <v>38734</v>
      </c>
      <c r="I22" s="67" t="s">
        <v>104</v>
      </c>
      <c r="J22" s="22" t="s">
        <v>92</v>
      </c>
      <c r="K22" s="56"/>
      <c r="L22" s="54"/>
      <c r="M22" s="54">
        <v>0</v>
      </c>
      <c r="N22" s="54">
        <v>2.6</v>
      </c>
      <c r="O22" s="45">
        <v>2.6</v>
      </c>
      <c r="P22" s="54">
        <v>0</v>
      </c>
      <c r="Q22" s="54">
        <v>0</v>
      </c>
      <c r="R22" s="45">
        <v>0</v>
      </c>
      <c r="S22" s="45">
        <v>2.6</v>
      </c>
      <c r="T22" s="45"/>
      <c r="U22" s="53"/>
      <c r="V22" s="53">
        <v>0</v>
      </c>
      <c r="W22" s="53">
        <v>2.6815642458100557</v>
      </c>
      <c r="X22" s="45">
        <v>2.6815642458100557</v>
      </c>
      <c r="Y22" s="53">
        <v>0</v>
      </c>
      <c r="Z22" s="53">
        <v>0</v>
      </c>
      <c r="AA22" s="53">
        <v>21.855160575512624</v>
      </c>
      <c r="AB22" s="45">
        <v>24.536724821322679</v>
      </c>
      <c r="AC22" s="66" t="s">
        <v>93</v>
      </c>
      <c r="AD22" s="65"/>
      <c r="AE22" s="65"/>
      <c r="AF22" s="38" t="s">
        <v>94</v>
      </c>
      <c r="AG22" s="13">
        <v>0</v>
      </c>
      <c r="AH22" s="13">
        <v>0</v>
      </c>
      <c r="AI22" s="13">
        <v>0</v>
      </c>
      <c r="AJ22" s="13">
        <v>0</v>
      </c>
      <c r="AK22" s="13">
        <v>0</v>
      </c>
      <c r="AL22" s="13">
        <v>0</v>
      </c>
      <c r="AM22" s="13">
        <v>0</v>
      </c>
      <c r="AN22" s="13">
        <v>0</v>
      </c>
      <c r="AO22" s="37">
        <v>226.70000000000002</v>
      </c>
      <c r="AP22" s="37">
        <v>0</v>
      </c>
      <c r="AQ22" s="68">
        <v>0</v>
      </c>
      <c r="AR22" s="37">
        <v>0</v>
      </c>
      <c r="AS22" s="68">
        <v>0</v>
      </c>
      <c r="AT22" s="68">
        <v>0</v>
      </c>
      <c r="AU22" s="37">
        <v>0</v>
      </c>
      <c r="AV22" s="37">
        <v>0</v>
      </c>
      <c r="AW22" s="37">
        <v>0</v>
      </c>
      <c r="AX22" s="37">
        <v>0</v>
      </c>
      <c r="AY22" s="37">
        <v>0</v>
      </c>
      <c r="AZ22" s="37">
        <v>0</v>
      </c>
      <c r="BA22" s="37">
        <v>0</v>
      </c>
      <c r="BB22" s="37">
        <v>0</v>
      </c>
      <c r="BC22" s="37">
        <v>0</v>
      </c>
      <c r="BD22" s="37">
        <v>0</v>
      </c>
      <c r="BE22" s="37">
        <v>0</v>
      </c>
      <c r="BF22" s="37">
        <v>0</v>
      </c>
      <c r="BG22" s="37">
        <v>0</v>
      </c>
      <c r="BH22" s="37">
        <v>0</v>
      </c>
      <c r="BI22" s="37">
        <v>0</v>
      </c>
      <c r="BJ22" s="37">
        <v>0</v>
      </c>
      <c r="BK22" s="37">
        <v>0</v>
      </c>
      <c r="BL22" s="37">
        <v>0</v>
      </c>
      <c r="BM22" s="37">
        <v>0</v>
      </c>
      <c r="BN22" s="37">
        <v>0</v>
      </c>
      <c r="BO22" s="37">
        <v>0</v>
      </c>
      <c r="BP22" s="37">
        <v>0</v>
      </c>
      <c r="BQ22" s="37">
        <v>0</v>
      </c>
      <c r="BR22" s="37">
        <v>0</v>
      </c>
      <c r="BS22" s="37">
        <v>0</v>
      </c>
      <c r="BT22" s="37">
        <v>0</v>
      </c>
      <c r="BU22" s="37">
        <v>0</v>
      </c>
      <c r="BV22" s="37">
        <v>0</v>
      </c>
      <c r="BW22" s="37">
        <v>0</v>
      </c>
      <c r="BX22" s="37">
        <v>0</v>
      </c>
      <c r="BY22" s="37">
        <v>0</v>
      </c>
    </row>
    <row r="23" spans="1:77" x14ac:dyDescent="0.25">
      <c r="A23" s="23">
        <v>2012</v>
      </c>
      <c r="B23" s="23">
        <v>1870</v>
      </c>
      <c r="C23" s="23" t="s">
        <v>131</v>
      </c>
      <c r="D23" s="23" t="s">
        <v>132</v>
      </c>
      <c r="E23" s="23" t="s">
        <v>89</v>
      </c>
      <c r="F23" s="23" t="s">
        <v>110</v>
      </c>
      <c r="G23" s="22" t="s">
        <v>91</v>
      </c>
      <c r="H23" s="67">
        <v>37236</v>
      </c>
      <c r="I23" s="67">
        <v>40717</v>
      </c>
      <c r="J23" s="22" t="s">
        <v>92</v>
      </c>
      <c r="K23" s="56"/>
      <c r="L23" s="47"/>
      <c r="M23" s="47">
        <v>0</v>
      </c>
      <c r="N23" s="47">
        <v>210</v>
      </c>
      <c r="O23" s="45">
        <v>210</v>
      </c>
      <c r="P23" s="47">
        <v>0</v>
      </c>
      <c r="Q23" s="47">
        <v>113</v>
      </c>
      <c r="R23" s="45">
        <v>0</v>
      </c>
      <c r="S23" s="45">
        <v>323</v>
      </c>
      <c r="T23" s="45"/>
      <c r="U23" s="44"/>
      <c r="V23" s="44">
        <v>0</v>
      </c>
      <c r="W23" s="44">
        <v>79.2</v>
      </c>
      <c r="X23" s="45">
        <v>79.2</v>
      </c>
      <c r="Y23" s="44">
        <v>0</v>
      </c>
      <c r="Z23" s="44">
        <v>54.4</v>
      </c>
      <c r="AA23" s="44">
        <v>0</v>
      </c>
      <c r="AB23" s="45">
        <v>133.6</v>
      </c>
      <c r="AC23" s="66" t="s">
        <v>93</v>
      </c>
      <c r="AD23" s="65"/>
      <c r="AE23" s="65"/>
      <c r="AF23" s="38" t="s">
        <v>94</v>
      </c>
      <c r="AG23" s="13">
        <v>0</v>
      </c>
      <c r="AH23" s="13">
        <v>0</v>
      </c>
      <c r="AI23" s="13">
        <v>0</v>
      </c>
      <c r="AJ23" s="13">
        <v>0</v>
      </c>
      <c r="AK23" s="13">
        <v>0</v>
      </c>
      <c r="AL23" s="13">
        <v>0</v>
      </c>
      <c r="AM23" s="13">
        <v>0</v>
      </c>
      <c r="AN23" s="13">
        <v>0</v>
      </c>
      <c r="AO23" s="37">
        <v>0</v>
      </c>
      <c r="AP23" s="37">
        <v>0</v>
      </c>
      <c r="AQ23" s="37">
        <v>482934</v>
      </c>
      <c r="AR23" s="37">
        <v>0</v>
      </c>
      <c r="AS23" s="37">
        <v>230.94</v>
      </c>
      <c r="AT23" s="37">
        <v>149.22</v>
      </c>
      <c r="AU23" s="37">
        <v>81.72</v>
      </c>
      <c r="AV23" s="37">
        <v>230.94</v>
      </c>
      <c r="AW23" s="37">
        <v>0</v>
      </c>
      <c r="AX23" s="37">
        <v>0</v>
      </c>
      <c r="AY23" s="37">
        <v>0</v>
      </c>
      <c r="AZ23" s="37">
        <v>0</v>
      </c>
      <c r="BA23" s="37">
        <v>0</v>
      </c>
      <c r="BB23" s="37">
        <v>0</v>
      </c>
      <c r="BC23" s="37">
        <v>0</v>
      </c>
      <c r="BD23" s="37">
        <v>0</v>
      </c>
      <c r="BE23" s="37">
        <v>0</v>
      </c>
      <c r="BF23" s="37">
        <v>0</v>
      </c>
      <c r="BG23" s="37">
        <v>0</v>
      </c>
      <c r="BH23" s="37">
        <v>0</v>
      </c>
      <c r="BI23" s="37">
        <v>0</v>
      </c>
      <c r="BJ23" s="37">
        <v>0</v>
      </c>
      <c r="BK23" s="37">
        <v>0</v>
      </c>
      <c r="BL23" s="64">
        <v>0</v>
      </c>
      <c r="BM23" s="37">
        <v>0</v>
      </c>
      <c r="BN23" s="37">
        <v>0</v>
      </c>
      <c r="BO23" s="37">
        <v>0</v>
      </c>
      <c r="BP23" s="37">
        <v>0</v>
      </c>
      <c r="BQ23" s="37">
        <v>0</v>
      </c>
      <c r="BR23" s="37">
        <v>0</v>
      </c>
      <c r="BS23" s="37">
        <v>0</v>
      </c>
      <c r="BT23" s="37">
        <v>0</v>
      </c>
      <c r="BU23" s="37">
        <v>0</v>
      </c>
      <c r="BV23" s="37">
        <v>0</v>
      </c>
      <c r="BW23" s="37">
        <v>0</v>
      </c>
      <c r="BX23" s="37">
        <v>0</v>
      </c>
      <c r="BY23" s="37">
        <v>9279000</v>
      </c>
    </row>
    <row r="24" spans="1:77" x14ac:dyDescent="0.25">
      <c r="A24" s="23">
        <v>2012</v>
      </c>
      <c r="B24" s="23">
        <v>1944</v>
      </c>
      <c r="C24" s="23" t="s">
        <v>133</v>
      </c>
      <c r="D24" s="23" t="s">
        <v>134</v>
      </c>
      <c r="E24" s="23" t="s">
        <v>89</v>
      </c>
      <c r="F24" s="23" t="s">
        <v>110</v>
      </c>
      <c r="G24" s="22" t="s">
        <v>91</v>
      </c>
      <c r="H24" s="63">
        <v>37586</v>
      </c>
      <c r="I24" s="63">
        <v>40049</v>
      </c>
      <c r="J24" s="20" t="s">
        <v>92</v>
      </c>
      <c r="K24" s="19"/>
      <c r="L24" s="62"/>
      <c r="M24" s="62">
        <v>0</v>
      </c>
      <c r="N24" s="62">
        <v>320</v>
      </c>
      <c r="O24" s="62">
        <v>320</v>
      </c>
      <c r="P24" s="47">
        <v>0</v>
      </c>
      <c r="Q24" s="62">
        <v>211</v>
      </c>
      <c r="R24" s="62">
        <v>45</v>
      </c>
      <c r="S24" s="45">
        <v>576</v>
      </c>
      <c r="T24" s="45"/>
      <c r="U24" s="44"/>
      <c r="V24" s="44">
        <v>0</v>
      </c>
      <c r="W24" s="41">
        <v>320</v>
      </c>
      <c r="X24" s="41">
        <v>320</v>
      </c>
      <c r="Y24" s="41">
        <v>0</v>
      </c>
      <c r="Z24" s="41">
        <v>260.3</v>
      </c>
      <c r="AA24" s="41">
        <v>63.9</v>
      </c>
      <c r="AB24" s="41">
        <v>644.19999999999993</v>
      </c>
      <c r="AC24" s="40" t="s">
        <v>93</v>
      </c>
      <c r="AD24" s="39"/>
      <c r="AE24" s="39"/>
      <c r="AF24" s="38" t="s">
        <v>94</v>
      </c>
      <c r="AG24" s="13">
        <v>0</v>
      </c>
      <c r="AH24" s="13">
        <v>0</v>
      </c>
      <c r="AI24" s="13">
        <v>0</v>
      </c>
      <c r="AJ24" s="13">
        <v>0</v>
      </c>
      <c r="AK24" s="13">
        <v>0</v>
      </c>
      <c r="AL24" s="13">
        <v>0</v>
      </c>
      <c r="AM24" s="13">
        <v>0</v>
      </c>
      <c r="AN24" s="13">
        <v>0</v>
      </c>
      <c r="AO24" s="37">
        <v>0</v>
      </c>
      <c r="AP24" s="37">
        <v>0</v>
      </c>
      <c r="AQ24" s="37">
        <v>1946073</v>
      </c>
      <c r="AR24" s="37">
        <v>0</v>
      </c>
      <c r="AS24" s="37">
        <v>503</v>
      </c>
      <c r="AT24" s="37">
        <v>503</v>
      </c>
      <c r="AU24" s="37">
        <v>0</v>
      </c>
      <c r="AV24" s="37">
        <v>503</v>
      </c>
      <c r="AW24" s="37">
        <v>0</v>
      </c>
      <c r="AX24" s="37">
        <v>0</v>
      </c>
      <c r="AY24" s="37">
        <v>0</v>
      </c>
      <c r="AZ24" s="37">
        <v>0</v>
      </c>
      <c r="BA24" s="37">
        <v>0</v>
      </c>
      <c r="BB24" s="37">
        <v>0</v>
      </c>
      <c r="BC24" s="37">
        <v>0</v>
      </c>
      <c r="BD24" s="37">
        <v>0</v>
      </c>
      <c r="BE24" s="37">
        <v>0</v>
      </c>
      <c r="BF24" s="37">
        <v>0</v>
      </c>
      <c r="BG24" s="37">
        <v>0</v>
      </c>
      <c r="BH24" s="37">
        <v>0</v>
      </c>
      <c r="BI24" s="37">
        <v>0</v>
      </c>
      <c r="BJ24" s="37">
        <v>0</v>
      </c>
      <c r="BK24" s="37">
        <v>0</v>
      </c>
      <c r="BL24" s="37">
        <v>0</v>
      </c>
      <c r="BM24" s="37">
        <v>0</v>
      </c>
      <c r="BN24" s="37">
        <v>0</v>
      </c>
      <c r="BO24" s="37">
        <v>0</v>
      </c>
      <c r="BP24" s="37">
        <v>0</v>
      </c>
      <c r="BQ24" s="37">
        <v>0</v>
      </c>
      <c r="BR24" s="37">
        <v>0</v>
      </c>
      <c r="BS24" s="37">
        <v>0</v>
      </c>
      <c r="BT24" s="37">
        <v>0</v>
      </c>
      <c r="BU24" s="37">
        <v>0</v>
      </c>
      <c r="BV24" s="37">
        <v>0</v>
      </c>
      <c r="BW24" s="37">
        <v>0</v>
      </c>
      <c r="BX24" s="37">
        <v>0</v>
      </c>
      <c r="BY24" s="37">
        <v>0</v>
      </c>
    </row>
    <row r="25" spans="1:77" x14ac:dyDescent="0.25">
      <c r="A25" s="23">
        <v>2012</v>
      </c>
      <c r="B25" s="23">
        <v>2248</v>
      </c>
      <c r="C25" s="23" t="s">
        <v>135</v>
      </c>
      <c r="D25" s="23" t="s">
        <v>136</v>
      </c>
      <c r="E25" s="23" t="s">
        <v>89</v>
      </c>
      <c r="F25" s="23" t="s">
        <v>137</v>
      </c>
      <c r="G25" s="22" t="s">
        <v>91</v>
      </c>
      <c r="H25" s="57">
        <v>38929</v>
      </c>
      <c r="I25" s="61">
        <v>40095</v>
      </c>
      <c r="J25" s="60" t="s">
        <v>92</v>
      </c>
      <c r="K25" s="59"/>
      <c r="L25" s="18"/>
      <c r="M25" s="18">
        <v>0</v>
      </c>
      <c r="N25" s="18">
        <v>180</v>
      </c>
      <c r="O25" s="18">
        <v>180</v>
      </c>
      <c r="P25" s="18">
        <v>0</v>
      </c>
      <c r="Q25" s="18">
        <v>56</v>
      </c>
      <c r="R25" s="18">
        <v>0</v>
      </c>
      <c r="S25" s="45">
        <v>236</v>
      </c>
      <c r="T25" s="45"/>
      <c r="U25" s="44"/>
      <c r="V25" s="44">
        <v>0</v>
      </c>
      <c r="W25" s="17">
        <v>173.9</v>
      </c>
      <c r="X25" s="17">
        <v>173.9</v>
      </c>
      <c r="Y25" s="17">
        <v>0</v>
      </c>
      <c r="Z25" s="17">
        <v>59.5</v>
      </c>
      <c r="AA25" s="41">
        <v>0</v>
      </c>
      <c r="AB25" s="41">
        <v>233.4</v>
      </c>
      <c r="AC25" s="40" t="s">
        <v>93</v>
      </c>
      <c r="AD25" s="39"/>
      <c r="AE25" s="39"/>
      <c r="AF25" s="38" t="s">
        <v>94</v>
      </c>
      <c r="AG25" s="13">
        <v>0</v>
      </c>
      <c r="AH25" s="13">
        <v>0</v>
      </c>
      <c r="AI25" s="13">
        <v>0</v>
      </c>
      <c r="AJ25" s="13">
        <v>0</v>
      </c>
      <c r="AK25" s="13">
        <v>0</v>
      </c>
      <c r="AL25" s="13">
        <v>0</v>
      </c>
      <c r="AM25" s="13">
        <v>0</v>
      </c>
      <c r="AN25" s="13">
        <v>0</v>
      </c>
      <c r="AO25" s="37">
        <v>0</v>
      </c>
      <c r="AP25" s="37">
        <v>0</v>
      </c>
      <c r="AQ25" s="37">
        <v>516763</v>
      </c>
      <c r="AR25" s="37">
        <v>0</v>
      </c>
      <c r="AS25" s="37">
        <v>2927.13</v>
      </c>
      <c r="AT25" s="37">
        <v>0</v>
      </c>
      <c r="AU25" s="37">
        <v>2927.13</v>
      </c>
      <c r="AV25" s="37">
        <v>2927.13</v>
      </c>
      <c r="AW25" s="37">
        <v>0</v>
      </c>
      <c r="AX25" s="37">
        <v>0</v>
      </c>
      <c r="AY25" s="37">
        <v>0</v>
      </c>
      <c r="AZ25" s="37">
        <v>0</v>
      </c>
      <c r="BA25" s="37">
        <v>0</v>
      </c>
      <c r="BB25" s="37">
        <v>0</v>
      </c>
      <c r="BC25" s="37">
        <v>0</v>
      </c>
      <c r="BD25" s="37">
        <v>0</v>
      </c>
      <c r="BE25" s="37">
        <v>0</v>
      </c>
      <c r="BF25" s="37">
        <v>0</v>
      </c>
      <c r="BG25" s="37">
        <v>0</v>
      </c>
      <c r="BH25" s="37">
        <v>0</v>
      </c>
      <c r="BI25" s="37">
        <v>0</v>
      </c>
      <c r="BJ25" s="37">
        <v>0</v>
      </c>
      <c r="BK25" s="37">
        <v>0</v>
      </c>
      <c r="BL25" s="37">
        <v>0</v>
      </c>
      <c r="BM25" s="37">
        <v>0</v>
      </c>
      <c r="BN25" s="37">
        <v>0</v>
      </c>
      <c r="BO25" s="37">
        <v>0</v>
      </c>
      <c r="BP25" s="37">
        <v>0</v>
      </c>
      <c r="BQ25" s="37">
        <v>0</v>
      </c>
      <c r="BR25" s="37">
        <v>0</v>
      </c>
      <c r="BS25" s="37">
        <v>0</v>
      </c>
      <c r="BT25" s="37">
        <v>0</v>
      </c>
      <c r="BU25" s="37">
        <v>0</v>
      </c>
      <c r="BV25" s="37">
        <v>0</v>
      </c>
      <c r="BW25" s="37">
        <v>0</v>
      </c>
      <c r="BX25" s="37">
        <v>0</v>
      </c>
      <c r="BY25" s="37">
        <v>0</v>
      </c>
    </row>
    <row r="26" spans="1:77" x14ac:dyDescent="0.25">
      <c r="A26" s="23">
        <v>2012</v>
      </c>
      <c r="B26" s="23">
        <v>2414</v>
      </c>
      <c r="C26" s="23" t="s">
        <v>138</v>
      </c>
      <c r="D26" s="23" t="s">
        <v>139</v>
      </c>
      <c r="E26" s="23" t="s">
        <v>89</v>
      </c>
      <c r="F26" s="23" t="s">
        <v>137</v>
      </c>
      <c r="G26" s="22" t="s">
        <v>91</v>
      </c>
      <c r="H26" s="57">
        <v>39524</v>
      </c>
      <c r="I26" s="61">
        <v>40640</v>
      </c>
      <c r="J26" s="60" t="s">
        <v>92</v>
      </c>
      <c r="K26" s="59"/>
      <c r="L26" s="18"/>
      <c r="M26" s="18">
        <v>0</v>
      </c>
      <c r="N26" s="18">
        <v>77.650000000000006</v>
      </c>
      <c r="O26" s="18">
        <v>77.650000000000006</v>
      </c>
      <c r="P26" s="47">
        <v>0</v>
      </c>
      <c r="Q26" s="18">
        <v>0</v>
      </c>
      <c r="R26" s="18">
        <v>0</v>
      </c>
      <c r="S26" s="45">
        <v>77.650000000000006</v>
      </c>
      <c r="T26" s="45"/>
      <c r="U26" s="17"/>
      <c r="V26" s="17">
        <v>0</v>
      </c>
      <c r="W26" s="44">
        <v>38.1</v>
      </c>
      <c r="X26" s="17">
        <v>38.1</v>
      </c>
      <c r="Y26" s="17">
        <v>0</v>
      </c>
      <c r="Z26" s="17">
        <v>27.38</v>
      </c>
      <c r="AA26" s="41">
        <v>0</v>
      </c>
      <c r="AB26" s="41">
        <v>65.48</v>
      </c>
      <c r="AC26" s="40" t="s">
        <v>93</v>
      </c>
      <c r="AD26" s="39"/>
      <c r="AE26" s="39"/>
      <c r="AF26" s="38" t="s">
        <v>94</v>
      </c>
      <c r="AG26" s="13">
        <v>0</v>
      </c>
      <c r="AH26" s="13">
        <v>0</v>
      </c>
      <c r="AI26" s="13">
        <v>0</v>
      </c>
      <c r="AJ26" s="13">
        <v>0</v>
      </c>
      <c r="AK26" s="13">
        <v>0</v>
      </c>
      <c r="AL26" s="13">
        <v>0</v>
      </c>
      <c r="AM26" s="13">
        <v>0</v>
      </c>
      <c r="AN26" s="13">
        <v>0</v>
      </c>
      <c r="AO26" s="37">
        <v>0</v>
      </c>
      <c r="AP26" s="37">
        <v>0</v>
      </c>
      <c r="AQ26" s="37">
        <v>105429</v>
      </c>
      <c r="AR26" s="37">
        <v>0</v>
      </c>
      <c r="AS26" s="37">
        <v>1013.72</v>
      </c>
      <c r="AT26" s="37">
        <v>0</v>
      </c>
      <c r="AU26" s="37">
        <v>1013.72</v>
      </c>
      <c r="AV26" s="37">
        <v>1013.72</v>
      </c>
      <c r="AW26" s="37">
        <v>0</v>
      </c>
      <c r="AX26" s="37">
        <v>0</v>
      </c>
      <c r="AY26" s="37">
        <v>0</v>
      </c>
      <c r="AZ26" s="37">
        <v>0</v>
      </c>
      <c r="BA26" s="37">
        <v>0</v>
      </c>
      <c r="BB26" s="37">
        <v>0</v>
      </c>
      <c r="BC26" s="37">
        <v>0</v>
      </c>
      <c r="BD26" s="37">
        <v>0</v>
      </c>
      <c r="BE26" s="37">
        <v>0</v>
      </c>
      <c r="BF26" s="37">
        <v>0</v>
      </c>
      <c r="BG26" s="37">
        <v>0</v>
      </c>
      <c r="BH26" s="37">
        <v>0</v>
      </c>
      <c r="BI26" s="37">
        <v>0</v>
      </c>
      <c r="BJ26" s="37">
        <v>0</v>
      </c>
      <c r="BK26" s="37">
        <v>0</v>
      </c>
      <c r="BL26" s="37">
        <v>0</v>
      </c>
      <c r="BM26" s="37">
        <v>0</v>
      </c>
      <c r="BN26" s="37">
        <v>0</v>
      </c>
      <c r="BO26" s="37">
        <v>0</v>
      </c>
      <c r="BP26" s="37">
        <v>0</v>
      </c>
      <c r="BQ26" s="37">
        <v>0</v>
      </c>
      <c r="BR26" s="37">
        <v>0</v>
      </c>
      <c r="BS26" s="37">
        <v>0</v>
      </c>
      <c r="BT26" s="37">
        <v>0</v>
      </c>
      <c r="BU26" s="37">
        <v>0</v>
      </c>
      <c r="BV26" s="37">
        <v>0</v>
      </c>
      <c r="BW26" s="37">
        <v>0</v>
      </c>
      <c r="BX26" s="37">
        <v>0</v>
      </c>
      <c r="BY26" s="37">
        <v>0</v>
      </c>
    </row>
    <row r="27" spans="1:77" x14ac:dyDescent="0.25">
      <c r="A27" s="23">
        <v>2012</v>
      </c>
      <c r="B27" s="23">
        <v>1704</v>
      </c>
      <c r="C27" s="23" t="s">
        <v>140</v>
      </c>
      <c r="D27" s="23" t="s">
        <v>141</v>
      </c>
      <c r="E27" s="23" t="s">
        <v>89</v>
      </c>
      <c r="F27" s="23" t="s">
        <v>110</v>
      </c>
      <c r="G27" s="22" t="s">
        <v>91</v>
      </c>
      <c r="H27" s="57">
        <v>36459</v>
      </c>
      <c r="I27" s="61">
        <v>40142</v>
      </c>
      <c r="J27" s="60" t="s">
        <v>92</v>
      </c>
      <c r="K27" s="59"/>
      <c r="L27" s="18"/>
      <c r="M27" s="18">
        <v>0</v>
      </c>
      <c r="N27" s="18">
        <v>175</v>
      </c>
      <c r="O27" s="18">
        <v>175</v>
      </c>
      <c r="P27" s="18">
        <v>0</v>
      </c>
      <c r="Q27" s="18">
        <v>76.400000000000006</v>
      </c>
      <c r="R27" s="18">
        <v>0</v>
      </c>
      <c r="S27" s="45">
        <v>251.4</v>
      </c>
      <c r="T27" s="45"/>
      <c r="U27" s="17"/>
      <c r="V27" s="17">
        <v>0</v>
      </c>
      <c r="W27" s="44">
        <v>145</v>
      </c>
      <c r="X27" s="17">
        <v>145</v>
      </c>
      <c r="Y27" s="17">
        <v>0</v>
      </c>
      <c r="Z27" s="17">
        <v>95.87</v>
      </c>
      <c r="AA27" s="17">
        <v>0</v>
      </c>
      <c r="AB27" s="41">
        <v>240.87</v>
      </c>
      <c r="AC27" s="40" t="s">
        <v>93</v>
      </c>
      <c r="AD27" s="39"/>
      <c r="AE27" s="39"/>
      <c r="AF27" s="38" t="s">
        <v>94</v>
      </c>
      <c r="AG27" s="13">
        <v>0</v>
      </c>
      <c r="AH27" s="13">
        <v>0</v>
      </c>
      <c r="AI27" s="13">
        <v>0</v>
      </c>
      <c r="AJ27" s="13">
        <v>0</v>
      </c>
      <c r="AK27" s="13">
        <v>0</v>
      </c>
      <c r="AL27" s="13">
        <v>0</v>
      </c>
      <c r="AM27" s="13">
        <v>0</v>
      </c>
      <c r="AN27" s="13">
        <v>0</v>
      </c>
      <c r="AO27" s="37">
        <v>0</v>
      </c>
      <c r="AP27" s="37">
        <v>0</v>
      </c>
      <c r="AQ27" s="37">
        <v>244007</v>
      </c>
      <c r="AR27" s="37">
        <v>0</v>
      </c>
      <c r="AS27" s="37">
        <v>172</v>
      </c>
      <c r="AT27" s="37">
        <v>0</v>
      </c>
      <c r="AU27" s="37">
        <v>172</v>
      </c>
      <c r="AV27" s="37">
        <v>0</v>
      </c>
      <c r="AW27" s="37">
        <v>172</v>
      </c>
      <c r="AX27" s="37">
        <v>0</v>
      </c>
      <c r="AY27" s="37">
        <v>0</v>
      </c>
      <c r="AZ27" s="37">
        <v>0</v>
      </c>
      <c r="BA27" s="37">
        <v>212770</v>
      </c>
      <c r="BB27" s="37">
        <v>0</v>
      </c>
      <c r="BC27" s="37">
        <v>212770</v>
      </c>
      <c r="BD27" s="37">
        <v>93700</v>
      </c>
      <c r="BE27" s="37">
        <v>130500</v>
      </c>
      <c r="BF27" s="37">
        <v>2000</v>
      </c>
      <c r="BG27" s="37">
        <v>50</v>
      </c>
      <c r="BH27" s="37">
        <v>170000</v>
      </c>
      <c r="BI27" s="37">
        <v>0</v>
      </c>
      <c r="BJ27" s="37">
        <v>0</v>
      </c>
      <c r="BK27" s="37">
        <v>0</v>
      </c>
      <c r="BL27" s="37">
        <v>0</v>
      </c>
      <c r="BM27" s="37">
        <v>0</v>
      </c>
      <c r="BN27" s="37">
        <v>0</v>
      </c>
      <c r="BO27" s="37">
        <v>0</v>
      </c>
      <c r="BP27" s="37">
        <v>0</v>
      </c>
      <c r="BQ27" s="37">
        <v>0</v>
      </c>
      <c r="BR27" s="37">
        <v>0</v>
      </c>
      <c r="BS27" s="37">
        <v>0</v>
      </c>
      <c r="BT27" s="37">
        <v>0</v>
      </c>
      <c r="BU27" s="37">
        <v>0</v>
      </c>
      <c r="BV27" s="37">
        <v>0</v>
      </c>
      <c r="BW27" s="37">
        <v>0</v>
      </c>
      <c r="BX27" s="37">
        <v>0</v>
      </c>
      <c r="BY27" s="37">
        <v>0</v>
      </c>
    </row>
    <row r="28" spans="1:77" x14ac:dyDescent="0.25">
      <c r="A28" s="23">
        <v>2012</v>
      </c>
      <c r="B28" s="23">
        <v>2166</v>
      </c>
      <c r="C28" s="23" t="s">
        <v>142</v>
      </c>
      <c r="D28" s="23" t="s">
        <v>143</v>
      </c>
      <c r="E28" s="23" t="s">
        <v>89</v>
      </c>
      <c r="F28" s="23" t="s">
        <v>108</v>
      </c>
      <c r="G28" s="22" t="s">
        <v>91</v>
      </c>
      <c r="H28" s="57">
        <v>38456</v>
      </c>
      <c r="I28" s="61">
        <v>40218</v>
      </c>
      <c r="J28" s="60" t="s">
        <v>92</v>
      </c>
      <c r="K28" s="59"/>
      <c r="L28" s="55"/>
      <c r="M28" s="55">
        <v>0</v>
      </c>
      <c r="N28" s="55">
        <v>100</v>
      </c>
      <c r="O28" s="55">
        <v>100</v>
      </c>
      <c r="P28" s="47">
        <v>0</v>
      </c>
      <c r="Q28" s="55">
        <v>18.600000000000001</v>
      </c>
      <c r="R28" s="55">
        <v>0</v>
      </c>
      <c r="S28" s="45">
        <v>118.6</v>
      </c>
      <c r="T28" s="45"/>
      <c r="U28" s="44"/>
      <c r="V28" s="44">
        <v>0</v>
      </c>
      <c r="W28" s="42">
        <v>98.27</v>
      </c>
      <c r="X28" s="42">
        <v>98.27</v>
      </c>
      <c r="Y28" s="42">
        <v>0</v>
      </c>
      <c r="Z28" s="58">
        <v>14.13</v>
      </c>
      <c r="AA28" s="42">
        <v>0</v>
      </c>
      <c r="AB28" s="41">
        <v>112.39999999999999</v>
      </c>
      <c r="AC28" s="40" t="s">
        <v>93</v>
      </c>
      <c r="AD28" s="39"/>
      <c r="AE28" s="39"/>
      <c r="AF28" s="38" t="s">
        <v>93</v>
      </c>
      <c r="AG28" s="13">
        <v>0</v>
      </c>
      <c r="AH28" s="13">
        <v>0</v>
      </c>
      <c r="AI28" s="13">
        <v>0</v>
      </c>
      <c r="AJ28" s="13">
        <v>6174</v>
      </c>
      <c r="AK28" s="13">
        <v>6174</v>
      </c>
      <c r="AL28" s="13">
        <v>0</v>
      </c>
      <c r="AM28" s="13">
        <v>0</v>
      </c>
      <c r="AN28" s="13">
        <v>0</v>
      </c>
      <c r="AO28" s="37">
        <v>0</v>
      </c>
      <c r="AP28" s="37">
        <v>2371</v>
      </c>
      <c r="AQ28" s="37">
        <v>0</v>
      </c>
      <c r="AR28" s="37">
        <v>0</v>
      </c>
      <c r="AS28" s="37">
        <v>1096</v>
      </c>
      <c r="AT28" s="37">
        <v>86</v>
      </c>
      <c r="AU28" s="37">
        <v>1010</v>
      </c>
      <c r="AV28" s="37">
        <v>1096</v>
      </c>
      <c r="AW28" s="37">
        <v>0</v>
      </c>
      <c r="AX28" s="37">
        <v>0</v>
      </c>
      <c r="AY28" s="37">
        <v>0</v>
      </c>
      <c r="AZ28" s="37">
        <v>0</v>
      </c>
      <c r="BA28" s="37">
        <v>415807</v>
      </c>
      <c r="BB28" s="37">
        <v>415807</v>
      </c>
      <c r="BC28" s="37">
        <v>0</v>
      </c>
      <c r="BD28" s="37">
        <v>1680</v>
      </c>
      <c r="BE28" s="37">
        <v>0</v>
      </c>
      <c r="BF28" s="37">
        <v>1150</v>
      </c>
      <c r="BG28" s="37">
        <v>0</v>
      </c>
      <c r="BH28" s="37">
        <v>0</v>
      </c>
      <c r="BI28" s="37">
        <v>491312</v>
      </c>
      <c r="BJ28" s="37">
        <v>442180.8</v>
      </c>
      <c r="BK28" s="37">
        <v>49131.200000000012</v>
      </c>
      <c r="BL28" s="37">
        <v>0</v>
      </c>
      <c r="BM28" s="37">
        <v>0</v>
      </c>
      <c r="BN28" s="37">
        <v>0</v>
      </c>
      <c r="BO28" s="37">
        <v>0</v>
      </c>
      <c r="BP28" s="37">
        <v>0</v>
      </c>
      <c r="BQ28" s="37">
        <v>0</v>
      </c>
      <c r="BR28" s="37">
        <v>0</v>
      </c>
      <c r="BS28" s="37">
        <v>0</v>
      </c>
      <c r="BT28" s="37">
        <v>0</v>
      </c>
      <c r="BU28" s="37">
        <v>0</v>
      </c>
      <c r="BV28" s="37">
        <v>0</v>
      </c>
      <c r="BW28" s="37">
        <v>0</v>
      </c>
      <c r="BX28" s="37">
        <v>0</v>
      </c>
      <c r="BY28" s="37">
        <v>0</v>
      </c>
    </row>
    <row r="29" spans="1:77" x14ac:dyDescent="0.25">
      <c r="A29" s="23">
        <v>2012</v>
      </c>
      <c r="B29" s="23" t="s">
        <v>144</v>
      </c>
      <c r="C29" s="23" t="s">
        <v>142</v>
      </c>
      <c r="D29" s="23" t="s">
        <v>143</v>
      </c>
      <c r="E29" s="23" t="s">
        <v>89</v>
      </c>
      <c r="F29" s="23" t="s">
        <v>108</v>
      </c>
      <c r="G29" s="22" t="s">
        <v>91</v>
      </c>
      <c r="H29" s="57">
        <v>38456</v>
      </c>
      <c r="I29" s="57">
        <v>40232</v>
      </c>
      <c r="J29" s="22" t="s">
        <v>145</v>
      </c>
      <c r="K29" s="56"/>
      <c r="L29" s="54"/>
      <c r="M29" s="54">
        <v>0</v>
      </c>
      <c r="N29" s="54">
        <v>0</v>
      </c>
      <c r="O29" s="54">
        <v>0</v>
      </c>
      <c r="P29" s="47">
        <v>0</v>
      </c>
      <c r="Q29" s="55">
        <v>0</v>
      </c>
      <c r="R29" s="54">
        <v>100</v>
      </c>
      <c r="S29" s="45">
        <v>100</v>
      </c>
      <c r="T29" s="45"/>
      <c r="U29" s="44"/>
      <c r="V29" s="44">
        <v>0</v>
      </c>
      <c r="W29" s="53">
        <v>0</v>
      </c>
      <c r="X29" s="53">
        <v>0</v>
      </c>
      <c r="Y29" s="42">
        <v>0</v>
      </c>
      <c r="Z29" s="42">
        <v>0</v>
      </c>
      <c r="AA29" s="53">
        <v>100</v>
      </c>
      <c r="AB29" s="41">
        <v>100</v>
      </c>
      <c r="AC29" s="40" t="s">
        <v>93</v>
      </c>
      <c r="AD29" s="39"/>
      <c r="AE29" s="39"/>
      <c r="AF29" s="38" t="s">
        <v>93</v>
      </c>
      <c r="AG29" s="13">
        <v>0</v>
      </c>
      <c r="AH29" s="13">
        <v>0</v>
      </c>
      <c r="AI29" s="13">
        <v>0</v>
      </c>
      <c r="AJ29" s="13">
        <v>0</v>
      </c>
      <c r="AK29" s="13">
        <v>0</v>
      </c>
      <c r="AL29" s="13">
        <v>0</v>
      </c>
      <c r="AM29" s="13">
        <v>0</v>
      </c>
      <c r="AN29" s="13">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c r="BK29" s="37">
        <v>0</v>
      </c>
      <c r="BL29" s="37">
        <v>0</v>
      </c>
      <c r="BM29" s="37">
        <v>0</v>
      </c>
      <c r="BN29" s="37">
        <v>0</v>
      </c>
      <c r="BO29" s="37">
        <v>0</v>
      </c>
      <c r="BP29" s="37">
        <v>0</v>
      </c>
      <c r="BQ29" s="37">
        <v>0</v>
      </c>
      <c r="BR29" s="37">
        <v>0</v>
      </c>
      <c r="BS29" s="37">
        <v>0</v>
      </c>
      <c r="BT29" s="37">
        <v>0</v>
      </c>
      <c r="BU29" s="37">
        <v>0</v>
      </c>
      <c r="BV29" s="37">
        <v>0</v>
      </c>
      <c r="BW29" s="37">
        <v>0</v>
      </c>
      <c r="BX29" s="37">
        <v>0</v>
      </c>
      <c r="BY29" s="37">
        <v>0</v>
      </c>
    </row>
    <row r="30" spans="1:77" x14ac:dyDescent="0.25">
      <c r="A30" s="23">
        <v>2012</v>
      </c>
      <c r="B30" s="23">
        <v>2404</v>
      </c>
      <c r="C30" s="23" t="s">
        <v>146</v>
      </c>
      <c r="D30" s="23" t="s">
        <v>147</v>
      </c>
      <c r="E30" s="23" t="s">
        <v>89</v>
      </c>
      <c r="F30" s="23" t="s">
        <v>137</v>
      </c>
      <c r="G30" s="22" t="s">
        <v>91</v>
      </c>
      <c r="H30" s="51">
        <v>39436</v>
      </c>
      <c r="I30" s="52">
        <v>40193</v>
      </c>
      <c r="J30" s="49" t="s">
        <v>92</v>
      </c>
      <c r="K30" s="48"/>
      <c r="L30" s="46"/>
      <c r="M30" s="46">
        <v>0</v>
      </c>
      <c r="N30" s="46">
        <v>300</v>
      </c>
      <c r="O30" s="46">
        <v>300</v>
      </c>
      <c r="P30" s="47">
        <v>2500</v>
      </c>
      <c r="Q30" s="46">
        <v>0</v>
      </c>
      <c r="R30" s="46">
        <v>3000</v>
      </c>
      <c r="S30" s="45">
        <v>5800</v>
      </c>
      <c r="T30" s="45"/>
      <c r="U30" s="43"/>
      <c r="V30" s="43">
        <v>0</v>
      </c>
      <c r="W30" s="44">
        <v>300</v>
      </c>
      <c r="X30" s="43">
        <v>300</v>
      </c>
      <c r="Y30" s="42">
        <v>0</v>
      </c>
      <c r="Z30" s="43">
        <v>0</v>
      </c>
      <c r="AA30" s="42">
        <v>0</v>
      </c>
      <c r="AB30" s="41">
        <v>300</v>
      </c>
      <c r="AC30" s="40" t="s">
        <v>93</v>
      </c>
      <c r="AD30" s="39"/>
      <c r="AE30" s="39"/>
      <c r="AF30" s="38" t="s">
        <v>93</v>
      </c>
      <c r="AG30" s="13">
        <v>0</v>
      </c>
      <c r="AH30" s="13">
        <v>0</v>
      </c>
      <c r="AI30" s="13">
        <v>0</v>
      </c>
      <c r="AJ30" s="13">
        <v>0</v>
      </c>
      <c r="AK30" s="13">
        <v>0</v>
      </c>
      <c r="AL30" s="13">
        <v>0</v>
      </c>
      <c r="AM30" s="13">
        <v>0</v>
      </c>
      <c r="AN30" s="13">
        <v>0</v>
      </c>
      <c r="AO30" s="37">
        <v>0</v>
      </c>
      <c r="AP30" s="37">
        <v>0</v>
      </c>
      <c r="AQ30" s="37">
        <v>0</v>
      </c>
      <c r="AR30" s="37">
        <v>0</v>
      </c>
      <c r="AS30" s="37">
        <v>0</v>
      </c>
      <c r="AT30" s="37">
        <v>0</v>
      </c>
      <c r="AU30" s="36">
        <v>0</v>
      </c>
      <c r="AV30" s="37">
        <v>0</v>
      </c>
      <c r="AW30" s="37">
        <v>0</v>
      </c>
      <c r="AX30" s="37">
        <v>0</v>
      </c>
      <c r="AY30" s="37">
        <v>0</v>
      </c>
      <c r="AZ30" s="37">
        <v>0</v>
      </c>
      <c r="BA30" s="37">
        <v>0</v>
      </c>
      <c r="BB30" s="37">
        <v>0</v>
      </c>
      <c r="BC30" s="37">
        <v>0</v>
      </c>
      <c r="BD30" s="37">
        <v>0</v>
      </c>
      <c r="BE30" s="37">
        <v>0</v>
      </c>
      <c r="BF30" s="37">
        <v>0</v>
      </c>
      <c r="BG30" s="37">
        <v>0</v>
      </c>
      <c r="BH30" s="37">
        <v>0</v>
      </c>
      <c r="BI30" s="37">
        <v>0</v>
      </c>
      <c r="BJ30" s="37">
        <v>0</v>
      </c>
      <c r="BK30" s="37">
        <v>0</v>
      </c>
      <c r="BL30" s="37">
        <v>0</v>
      </c>
      <c r="BM30" s="37">
        <v>0</v>
      </c>
      <c r="BN30" s="37">
        <v>0</v>
      </c>
      <c r="BO30" s="37">
        <v>0</v>
      </c>
      <c r="BP30" s="37">
        <v>0</v>
      </c>
      <c r="BQ30" s="37">
        <v>0</v>
      </c>
      <c r="BR30" s="37">
        <v>0</v>
      </c>
      <c r="BS30" s="37">
        <v>0</v>
      </c>
      <c r="BT30" s="37">
        <v>0</v>
      </c>
      <c r="BU30" s="37">
        <v>0</v>
      </c>
      <c r="BV30" s="37">
        <v>0</v>
      </c>
      <c r="BW30" s="37">
        <v>0</v>
      </c>
      <c r="BX30" s="37">
        <v>0</v>
      </c>
      <c r="BY30" s="37">
        <v>0</v>
      </c>
    </row>
    <row r="31" spans="1:77" x14ac:dyDescent="0.25">
      <c r="A31" s="23">
        <v>2012</v>
      </c>
      <c r="B31" s="23">
        <v>2509</v>
      </c>
      <c r="C31" s="23" t="s">
        <v>148</v>
      </c>
      <c r="D31" s="23" t="s">
        <v>147</v>
      </c>
      <c r="E31" s="23" t="s">
        <v>89</v>
      </c>
      <c r="F31" s="23" t="s">
        <v>137</v>
      </c>
      <c r="G31" s="22" t="s">
        <v>91</v>
      </c>
      <c r="H31" s="51">
        <v>39868</v>
      </c>
      <c r="I31" s="50">
        <v>40781</v>
      </c>
      <c r="J31" s="49" t="s">
        <v>92</v>
      </c>
      <c r="K31" s="48"/>
      <c r="L31" s="46"/>
      <c r="M31" s="46">
        <v>0</v>
      </c>
      <c r="N31" s="46">
        <v>200</v>
      </c>
      <c r="O31" s="46">
        <v>200</v>
      </c>
      <c r="P31" s="47">
        <v>0</v>
      </c>
      <c r="Q31" s="46">
        <v>0</v>
      </c>
      <c r="R31" s="46">
        <v>0</v>
      </c>
      <c r="S31" s="45">
        <v>200</v>
      </c>
      <c r="T31" s="45"/>
      <c r="U31" s="44"/>
      <c r="V31" s="44">
        <v>0</v>
      </c>
      <c r="W31" s="43">
        <v>200</v>
      </c>
      <c r="X31" s="43">
        <v>200</v>
      </c>
      <c r="Y31" s="42">
        <v>0</v>
      </c>
      <c r="Z31" s="43">
        <v>0</v>
      </c>
      <c r="AA31" s="42">
        <v>0</v>
      </c>
      <c r="AB31" s="41">
        <v>200</v>
      </c>
      <c r="AC31" s="40" t="s">
        <v>93</v>
      </c>
      <c r="AD31" s="39"/>
      <c r="AE31" s="39"/>
      <c r="AF31" s="38" t="s">
        <v>93</v>
      </c>
      <c r="AG31" s="13">
        <v>0</v>
      </c>
      <c r="AH31" s="13">
        <v>0</v>
      </c>
      <c r="AI31" s="13">
        <v>0</v>
      </c>
      <c r="AJ31" s="13">
        <v>0</v>
      </c>
      <c r="AK31" s="13">
        <v>0</v>
      </c>
      <c r="AL31" s="13">
        <v>0</v>
      </c>
      <c r="AM31" s="13">
        <v>0</v>
      </c>
      <c r="AN31" s="13">
        <v>0</v>
      </c>
      <c r="AO31" s="37">
        <v>0</v>
      </c>
      <c r="AP31" s="37">
        <v>0</v>
      </c>
      <c r="AQ31" s="37">
        <v>0</v>
      </c>
      <c r="AR31" s="37">
        <v>0</v>
      </c>
      <c r="AS31" s="37">
        <v>0</v>
      </c>
      <c r="AT31" s="37">
        <v>0</v>
      </c>
      <c r="AU31" s="37">
        <v>0</v>
      </c>
      <c r="AV31" s="37">
        <v>0</v>
      </c>
      <c r="AW31" s="37">
        <v>0</v>
      </c>
      <c r="AX31" s="37">
        <v>0</v>
      </c>
      <c r="AY31" s="37">
        <v>0</v>
      </c>
      <c r="AZ31" s="37">
        <v>0</v>
      </c>
      <c r="BA31" s="37">
        <v>0</v>
      </c>
      <c r="BB31" s="37">
        <v>0</v>
      </c>
      <c r="BC31" s="37">
        <v>0</v>
      </c>
      <c r="BD31" s="37">
        <v>0</v>
      </c>
      <c r="BE31" s="37">
        <v>0</v>
      </c>
      <c r="BF31" s="37">
        <v>0</v>
      </c>
      <c r="BG31" s="37">
        <v>0</v>
      </c>
      <c r="BH31" s="37">
        <v>0</v>
      </c>
      <c r="BI31" s="37">
        <v>0</v>
      </c>
      <c r="BJ31" s="37">
        <v>0</v>
      </c>
      <c r="BK31" s="37">
        <v>0</v>
      </c>
      <c r="BL31" s="37">
        <v>0</v>
      </c>
      <c r="BM31" s="37">
        <v>0</v>
      </c>
      <c r="BN31" s="37">
        <v>0</v>
      </c>
      <c r="BO31" s="37">
        <v>0</v>
      </c>
      <c r="BP31" s="37">
        <v>0</v>
      </c>
      <c r="BQ31" s="37">
        <v>0</v>
      </c>
      <c r="BR31" s="37">
        <v>0</v>
      </c>
      <c r="BS31" s="37">
        <v>0</v>
      </c>
      <c r="BT31" s="37">
        <v>0</v>
      </c>
      <c r="BU31" s="37">
        <v>0</v>
      </c>
      <c r="BV31" s="37">
        <v>0</v>
      </c>
      <c r="BW31" s="37">
        <v>0</v>
      </c>
      <c r="BX31" s="37">
        <v>0</v>
      </c>
      <c r="BY31" s="36">
        <v>0</v>
      </c>
    </row>
    <row r="32" spans="1:77" x14ac:dyDescent="0.25">
      <c r="A32" s="23">
        <v>2013</v>
      </c>
      <c r="B32" s="23">
        <v>2323</v>
      </c>
      <c r="C32" s="23" t="s">
        <v>149</v>
      </c>
      <c r="D32" s="23" t="s">
        <v>150</v>
      </c>
      <c r="E32" s="23" t="s">
        <v>89</v>
      </c>
      <c r="F32" s="23" t="s">
        <v>151</v>
      </c>
      <c r="G32" s="22" t="s">
        <v>91</v>
      </c>
      <c r="H32" s="32">
        <v>39176</v>
      </c>
      <c r="I32" s="32">
        <v>41305</v>
      </c>
      <c r="J32" s="20" t="s">
        <v>92</v>
      </c>
      <c r="K32" s="19"/>
      <c r="L32" s="27"/>
      <c r="M32" s="27">
        <v>0</v>
      </c>
      <c r="N32" s="18">
        <v>106</v>
      </c>
      <c r="O32" s="18">
        <v>106</v>
      </c>
      <c r="P32" s="30">
        <v>0</v>
      </c>
      <c r="Q32" s="30">
        <v>11</v>
      </c>
      <c r="R32" s="25">
        <v>0</v>
      </c>
      <c r="S32" s="24">
        <v>117</v>
      </c>
      <c r="T32" s="18"/>
      <c r="U32" s="17"/>
      <c r="V32" s="17">
        <v>0</v>
      </c>
      <c r="W32" s="17">
        <v>97.27</v>
      </c>
      <c r="X32" s="17">
        <v>97.27</v>
      </c>
      <c r="Y32" s="17">
        <v>0</v>
      </c>
      <c r="Z32" s="17">
        <v>16.78</v>
      </c>
      <c r="AA32" s="17">
        <v>0</v>
      </c>
      <c r="AB32" s="17">
        <v>114.05</v>
      </c>
      <c r="AC32" s="16" t="s">
        <v>93</v>
      </c>
      <c r="AD32" s="15"/>
      <c r="AE32" s="15"/>
      <c r="AF32" s="14" t="s">
        <v>94</v>
      </c>
      <c r="AG32" s="13">
        <v>0</v>
      </c>
      <c r="AH32" s="13">
        <v>0</v>
      </c>
      <c r="AI32" s="12">
        <v>0</v>
      </c>
      <c r="AJ32" s="12">
        <v>0</v>
      </c>
      <c r="AK32" s="12">
        <v>0</v>
      </c>
      <c r="AL32" s="12">
        <v>0</v>
      </c>
      <c r="AM32" s="12">
        <v>0</v>
      </c>
      <c r="AN32" s="11">
        <v>0</v>
      </c>
      <c r="AO32" s="11">
        <v>1437</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2013</v>
      </c>
      <c r="B33" s="23" t="s">
        <v>152</v>
      </c>
      <c r="C33" s="23" t="s">
        <v>153</v>
      </c>
      <c r="D33" s="23" t="s">
        <v>154</v>
      </c>
      <c r="E33" s="23" t="s">
        <v>89</v>
      </c>
      <c r="F33" s="23" t="s">
        <v>155</v>
      </c>
      <c r="G33" s="22" t="s">
        <v>91</v>
      </c>
      <c r="H33" s="35">
        <v>38337</v>
      </c>
      <c r="I33" s="35">
        <v>40945</v>
      </c>
      <c r="J33" s="20" t="s">
        <v>92</v>
      </c>
      <c r="K33" s="19"/>
      <c r="L33" s="27"/>
      <c r="M33" s="27">
        <v>0</v>
      </c>
      <c r="N33" s="18">
        <v>250</v>
      </c>
      <c r="O33" s="18">
        <v>250</v>
      </c>
      <c r="P33" s="30">
        <v>0</v>
      </c>
      <c r="Q33" s="30">
        <v>0</v>
      </c>
      <c r="R33" s="25">
        <v>0</v>
      </c>
      <c r="S33" s="24">
        <v>250</v>
      </c>
      <c r="T33" s="18"/>
      <c r="U33" s="17"/>
      <c r="V33" s="17">
        <v>0</v>
      </c>
      <c r="W33" s="17">
        <v>247.03</v>
      </c>
      <c r="X33" s="17">
        <v>247.03</v>
      </c>
      <c r="Y33" s="17">
        <v>0</v>
      </c>
      <c r="Z33" s="17">
        <v>0</v>
      </c>
      <c r="AA33" s="17">
        <v>0</v>
      </c>
      <c r="AB33" s="17">
        <v>247.03</v>
      </c>
      <c r="AC33" s="16" t="s">
        <v>93</v>
      </c>
      <c r="AD33" s="15"/>
      <c r="AE33" s="15"/>
      <c r="AF33" s="14" t="s">
        <v>93</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23">
        <v>2013</v>
      </c>
      <c r="B34" s="23">
        <v>7181</v>
      </c>
      <c r="C34" s="23" t="s">
        <v>156</v>
      </c>
      <c r="D34" s="23">
        <v>36909</v>
      </c>
      <c r="E34" s="23" t="s">
        <v>89</v>
      </c>
      <c r="F34" s="23" t="s">
        <v>98</v>
      </c>
      <c r="G34" s="22" t="s">
        <v>99</v>
      </c>
      <c r="H34" s="28">
        <v>37591</v>
      </c>
      <c r="I34" s="28" t="s">
        <v>104</v>
      </c>
      <c r="J34" s="20" t="s">
        <v>92</v>
      </c>
      <c r="K34" s="19"/>
      <c r="L34" s="27"/>
      <c r="M34" s="27">
        <v>0</v>
      </c>
      <c r="N34" s="18">
        <v>15</v>
      </c>
      <c r="O34" s="18">
        <v>15</v>
      </c>
      <c r="P34" s="30">
        <v>0</v>
      </c>
      <c r="Q34" s="30">
        <v>0</v>
      </c>
      <c r="R34" s="25">
        <v>0</v>
      </c>
      <c r="S34" s="24">
        <v>15</v>
      </c>
      <c r="T34" s="18"/>
      <c r="U34" s="17"/>
      <c r="V34" s="17">
        <v>0</v>
      </c>
      <c r="W34" s="17">
        <v>10.8</v>
      </c>
      <c r="X34" s="17">
        <v>10.8</v>
      </c>
      <c r="Y34" s="17">
        <v>0</v>
      </c>
      <c r="Z34" s="17">
        <v>0</v>
      </c>
      <c r="AA34" s="17">
        <v>0</v>
      </c>
      <c r="AB34" s="17">
        <v>10.8</v>
      </c>
      <c r="AC34" s="16" t="s">
        <v>93</v>
      </c>
      <c r="AD34" s="15"/>
      <c r="AE34" s="15"/>
      <c r="AF34" s="14" t="s">
        <v>93</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0</v>
      </c>
      <c r="BB34" s="11">
        <v>0</v>
      </c>
      <c r="BC34" s="11">
        <v>0</v>
      </c>
      <c r="BD34" s="11">
        <v>0</v>
      </c>
      <c r="BE34" s="11">
        <v>0</v>
      </c>
      <c r="BF34" s="11">
        <v>0</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2013</v>
      </c>
      <c r="B35" s="23" t="s">
        <v>157</v>
      </c>
      <c r="C35" s="23" t="s">
        <v>158</v>
      </c>
      <c r="D35" s="23" t="s">
        <v>159</v>
      </c>
      <c r="E35" s="23" t="s">
        <v>89</v>
      </c>
      <c r="F35" s="23" t="s">
        <v>103</v>
      </c>
      <c r="G35" s="22" t="s">
        <v>99</v>
      </c>
      <c r="H35" s="34">
        <v>38925</v>
      </c>
      <c r="I35" s="33" t="s">
        <v>104</v>
      </c>
      <c r="J35" s="20" t="s">
        <v>92</v>
      </c>
      <c r="K35" s="19"/>
      <c r="L35" s="27"/>
      <c r="M35" s="27">
        <v>0</v>
      </c>
      <c r="N35" s="18">
        <v>75</v>
      </c>
      <c r="O35" s="18">
        <v>75</v>
      </c>
      <c r="P35" s="30">
        <v>225</v>
      </c>
      <c r="Q35" s="30">
        <v>0</v>
      </c>
      <c r="R35" s="25">
        <v>0</v>
      </c>
      <c r="S35" s="24">
        <v>300</v>
      </c>
      <c r="T35" s="18"/>
      <c r="U35" s="17"/>
      <c r="V35" s="17">
        <v>0</v>
      </c>
      <c r="W35" s="17">
        <v>75</v>
      </c>
      <c r="X35" s="17">
        <v>75</v>
      </c>
      <c r="Y35" s="17">
        <v>2.25</v>
      </c>
      <c r="Z35" s="17">
        <v>0</v>
      </c>
      <c r="AA35" s="17">
        <v>0</v>
      </c>
      <c r="AB35" s="17">
        <v>77.25</v>
      </c>
      <c r="AC35" s="16" t="s">
        <v>94</v>
      </c>
      <c r="AD35" s="15"/>
      <c r="AE35" s="15"/>
      <c r="AF35" s="14" t="s">
        <v>94</v>
      </c>
      <c r="AG35" s="13">
        <v>0</v>
      </c>
      <c r="AH35" s="13">
        <v>0</v>
      </c>
      <c r="AI35" s="12">
        <v>0</v>
      </c>
      <c r="AJ35" s="12">
        <v>0</v>
      </c>
      <c r="AK35" s="12">
        <v>0</v>
      </c>
      <c r="AL35" s="12">
        <v>0</v>
      </c>
      <c r="AM35" s="12">
        <v>4480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0</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row>
    <row r="36" spans="1:77" x14ac:dyDescent="0.25">
      <c r="A36" s="23">
        <v>2014</v>
      </c>
      <c r="B36" s="23">
        <v>1839</v>
      </c>
      <c r="C36" s="23" t="s">
        <v>160</v>
      </c>
      <c r="D36" s="23">
        <v>31435</v>
      </c>
      <c r="E36" s="23" t="s">
        <v>89</v>
      </c>
      <c r="F36" s="23" t="s">
        <v>110</v>
      </c>
      <c r="G36" s="22" t="s">
        <v>91</v>
      </c>
      <c r="H36" s="28">
        <v>37154</v>
      </c>
      <c r="I36" s="28">
        <v>39686</v>
      </c>
      <c r="J36" s="20" t="s">
        <v>92</v>
      </c>
      <c r="K36" s="19"/>
      <c r="L36" s="27"/>
      <c r="M36" s="27">
        <v>0</v>
      </c>
      <c r="N36" s="18">
        <v>240</v>
      </c>
      <c r="O36" s="18">
        <v>240</v>
      </c>
      <c r="P36" s="30">
        <v>0</v>
      </c>
      <c r="Q36" s="30">
        <v>138</v>
      </c>
      <c r="R36" s="25">
        <v>0</v>
      </c>
      <c r="S36" s="24">
        <v>378</v>
      </c>
      <c r="T36" s="18"/>
      <c r="U36" s="17"/>
      <c r="V36" s="17">
        <v>0</v>
      </c>
      <c r="W36" s="17">
        <v>145.6</v>
      </c>
      <c r="X36" s="17">
        <v>145.6</v>
      </c>
      <c r="Y36" s="17">
        <v>0</v>
      </c>
      <c r="Z36" s="17">
        <v>314.8</v>
      </c>
      <c r="AA36" s="17">
        <v>0</v>
      </c>
      <c r="AB36" s="17">
        <v>460.4</v>
      </c>
      <c r="AC36" s="16" t="s">
        <v>93</v>
      </c>
      <c r="AD36" s="15"/>
      <c r="AE36" s="15"/>
      <c r="AF36" s="14" t="s">
        <v>94</v>
      </c>
      <c r="AG36" s="13">
        <v>0</v>
      </c>
      <c r="AH36" s="13">
        <v>0</v>
      </c>
      <c r="AI36" s="12">
        <v>0</v>
      </c>
      <c r="AJ36" s="12">
        <v>0</v>
      </c>
      <c r="AK36" s="12">
        <v>0</v>
      </c>
      <c r="AL36" s="12">
        <v>0</v>
      </c>
      <c r="AM36" s="12">
        <v>0</v>
      </c>
      <c r="AN36" s="11">
        <v>0</v>
      </c>
      <c r="AO36" s="11">
        <v>0</v>
      </c>
      <c r="AP36" s="11">
        <v>0</v>
      </c>
      <c r="AQ36" s="11">
        <v>2940365</v>
      </c>
      <c r="AR36" s="11">
        <v>0</v>
      </c>
      <c r="AS36" s="11">
        <v>259.2</v>
      </c>
      <c r="AT36" s="11">
        <v>259.2</v>
      </c>
      <c r="AU36" s="11">
        <v>0</v>
      </c>
      <c r="AV36" s="11">
        <v>0</v>
      </c>
      <c r="AW36" s="11">
        <v>0</v>
      </c>
      <c r="AX36" s="11">
        <v>0</v>
      </c>
      <c r="AY36" s="11">
        <v>0</v>
      </c>
      <c r="AZ36" s="11">
        <v>0</v>
      </c>
      <c r="BA36" s="11">
        <v>0</v>
      </c>
      <c r="BB36" s="11">
        <v>0</v>
      </c>
      <c r="BC36" s="11">
        <v>0</v>
      </c>
      <c r="BD36" s="11">
        <v>0</v>
      </c>
      <c r="BE36" s="11">
        <v>0</v>
      </c>
      <c r="BF36" s="11">
        <v>0</v>
      </c>
      <c r="BG36" s="11">
        <v>0</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2014</v>
      </c>
      <c r="B37" s="23">
        <v>2050</v>
      </c>
      <c r="C37" s="23" t="s">
        <v>161</v>
      </c>
      <c r="D37" s="23">
        <v>36005</v>
      </c>
      <c r="E37" s="23" t="s">
        <v>89</v>
      </c>
      <c r="F37" s="23" t="s">
        <v>108</v>
      </c>
      <c r="G37" s="22" t="s">
        <v>91</v>
      </c>
      <c r="H37" s="28">
        <v>37970</v>
      </c>
      <c r="I37" s="28">
        <v>41008</v>
      </c>
      <c r="J37" s="20" t="s">
        <v>92</v>
      </c>
      <c r="K37" s="19"/>
      <c r="L37" s="27"/>
      <c r="M37" s="27">
        <v>0</v>
      </c>
      <c r="N37" s="18">
        <v>180</v>
      </c>
      <c r="O37" s="18">
        <v>180</v>
      </c>
      <c r="P37" s="30">
        <v>0</v>
      </c>
      <c r="Q37" s="30">
        <v>105.7</v>
      </c>
      <c r="R37" s="25">
        <v>0</v>
      </c>
      <c r="S37" s="24">
        <v>285.7</v>
      </c>
      <c r="T37" s="18"/>
      <c r="U37" s="17"/>
      <c r="V37" s="17">
        <v>0</v>
      </c>
      <c r="W37" s="17">
        <v>160.41999999999999</v>
      </c>
      <c r="X37" s="17">
        <v>160.41999999999999</v>
      </c>
      <c r="Y37" s="17">
        <v>0</v>
      </c>
      <c r="Z37" s="17">
        <v>121.15</v>
      </c>
      <c r="AA37" s="17">
        <v>0</v>
      </c>
      <c r="AB37" s="17">
        <v>281.57</v>
      </c>
      <c r="AC37" s="16" t="s">
        <v>93</v>
      </c>
      <c r="AD37" s="15"/>
      <c r="AE37" s="15"/>
      <c r="AF37" s="14" t="s">
        <v>94</v>
      </c>
      <c r="AG37" s="13">
        <v>0</v>
      </c>
      <c r="AH37" s="13">
        <v>0</v>
      </c>
      <c r="AI37" s="12">
        <v>0</v>
      </c>
      <c r="AJ37" s="12">
        <v>0</v>
      </c>
      <c r="AK37" s="12">
        <v>0</v>
      </c>
      <c r="AL37" s="12">
        <v>0</v>
      </c>
      <c r="AM37" s="12">
        <v>0</v>
      </c>
      <c r="AN37" s="11">
        <v>0</v>
      </c>
      <c r="AO37" s="11">
        <v>0</v>
      </c>
      <c r="AP37" s="11">
        <v>0</v>
      </c>
      <c r="AQ37" s="11">
        <v>2270199</v>
      </c>
      <c r="AR37" s="11">
        <v>0</v>
      </c>
      <c r="AS37" s="11">
        <v>1187.56</v>
      </c>
      <c r="AT37" s="11">
        <v>0</v>
      </c>
      <c r="AU37" s="11">
        <v>1187.56</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2014</v>
      </c>
      <c r="B38" s="23">
        <v>2281</v>
      </c>
      <c r="C38" s="23" t="s">
        <v>162</v>
      </c>
      <c r="D38" s="23">
        <v>36343</v>
      </c>
      <c r="E38" s="23" t="s">
        <v>89</v>
      </c>
      <c r="F38" s="23" t="s">
        <v>106</v>
      </c>
      <c r="G38" s="22" t="s">
        <v>91</v>
      </c>
      <c r="H38" s="32">
        <v>39059</v>
      </c>
      <c r="I38" s="32">
        <v>41455</v>
      </c>
      <c r="J38" s="20" t="s">
        <v>92</v>
      </c>
      <c r="K38" s="19"/>
      <c r="L38" s="27"/>
      <c r="M38" s="27">
        <v>0</v>
      </c>
      <c r="N38" s="18">
        <v>1000</v>
      </c>
      <c r="O38" s="18">
        <v>1000</v>
      </c>
      <c r="P38" s="30">
        <v>177</v>
      </c>
      <c r="Q38" s="30">
        <v>251</v>
      </c>
      <c r="R38" s="25">
        <v>0</v>
      </c>
      <c r="S38" s="24">
        <v>1428</v>
      </c>
      <c r="T38" s="18"/>
      <c r="U38" s="17"/>
      <c r="V38" s="17">
        <v>0</v>
      </c>
      <c r="W38" s="17">
        <v>800</v>
      </c>
      <c r="X38" s="17">
        <v>800</v>
      </c>
      <c r="Y38" s="17">
        <v>122.44</v>
      </c>
      <c r="Z38" s="17">
        <v>126.32</v>
      </c>
      <c r="AA38" s="17">
        <v>0</v>
      </c>
      <c r="AB38" s="17">
        <v>1048.76</v>
      </c>
      <c r="AC38" s="16" t="s">
        <v>94</v>
      </c>
      <c r="AD38" s="15" t="s">
        <v>163</v>
      </c>
      <c r="AE38" s="15" t="s">
        <v>164</v>
      </c>
      <c r="AF38" s="14" t="s">
        <v>93</v>
      </c>
      <c r="AG38" s="13">
        <v>0</v>
      </c>
      <c r="AH38" s="13">
        <v>0</v>
      </c>
      <c r="AI38" s="12">
        <v>0</v>
      </c>
      <c r="AJ38" s="12">
        <v>0</v>
      </c>
      <c r="AK38" s="12">
        <v>0</v>
      </c>
      <c r="AL38" s="12">
        <v>0</v>
      </c>
      <c r="AM38" s="12">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2014</v>
      </c>
      <c r="B39" s="23">
        <v>2346</v>
      </c>
      <c r="C39" s="23" t="s">
        <v>165</v>
      </c>
      <c r="D39" s="23">
        <v>32298</v>
      </c>
      <c r="E39" s="23" t="s">
        <v>89</v>
      </c>
      <c r="F39" s="23" t="s">
        <v>166</v>
      </c>
      <c r="G39" s="22" t="s">
        <v>91</v>
      </c>
      <c r="H39" s="31">
        <v>39315</v>
      </c>
      <c r="I39" s="31">
        <v>41533</v>
      </c>
      <c r="J39" s="20" t="s">
        <v>92</v>
      </c>
      <c r="K39" s="19"/>
      <c r="L39" s="27"/>
      <c r="M39" s="27">
        <v>0</v>
      </c>
      <c r="N39" s="18">
        <v>144</v>
      </c>
      <c r="O39" s="18">
        <v>144</v>
      </c>
      <c r="P39" s="30">
        <v>0</v>
      </c>
      <c r="Q39" s="30">
        <v>18.899999999999999</v>
      </c>
      <c r="R39" s="25">
        <v>34.9</v>
      </c>
      <c r="S39" s="24">
        <v>197.8</v>
      </c>
      <c r="T39" s="18"/>
      <c r="U39" s="17"/>
      <c r="V39" s="17">
        <v>0</v>
      </c>
      <c r="W39" s="17">
        <v>141.91</v>
      </c>
      <c r="X39" s="17">
        <v>141.91</v>
      </c>
      <c r="Y39" s="17">
        <v>0</v>
      </c>
      <c r="Z39" s="17">
        <v>24.19</v>
      </c>
      <c r="AA39" s="17">
        <v>10</v>
      </c>
      <c r="AB39" s="17">
        <v>176.1</v>
      </c>
      <c r="AC39" s="16" t="s">
        <v>93</v>
      </c>
      <c r="AD39" s="15"/>
      <c r="AE39" s="15"/>
      <c r="AF39" s="14" t="s">
        <v>94</v>
      </c>
      <c r="AG39" s="13">
        <v>0</v>
      </c>
      <c r="AH39" s="13">
        <v>0</v>
      </c>
      <c r="AI39" s="12">
        <v>0</v>
      </c>
      <c r="AJ39" s="12">
        <v>0</v>
      </c>
      <c r="AK39" s="12">
        <v>0</v>
      </c>
      <c r="AL39" s="12">
        <v>0</v>
      </c>
      <c r="AM39" s="12">
        <v>0</v>
      </c>
      <c r="AN39" s="11">
        <v>0</v>
      </c>
      <c r="AO39" s="11">
        <v>1451.5</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2014</v>
      </c>
      <c r="B40" s="23">
        <v>2535</v>
      </c>
      <c r="C40" s="23" t="s">
        <v>167</v>
      </c>
      <c r="D40" s="23">
        <v>37066</v>
      </c>
      <c r="E40" s="23" t="s">
        <v>89</v>
      </c>
      <c r="F40" s="23" t="s">
        <v>166</v>
      </c>
      <c r="G40" s="22" t="s">
        <v>91</v>
      </c>
      <c r="H40" s="28">
        <v>40032</v>
      </c>
      <c r="I40" s="28">
        <v>41274</v>
      </c>
      <c r="J40" s="20" t="s">
        <v>92</v>
      </c>
      <c r="K40" s="19"/>
      <c r="L40" s="27"/>
      <c r="M40" s="27">
        <v>0</v>
      </c>
      <c r="N40" s="18">
        <v>185</v>
      </c>
      <c r="O40" s="18">
        <v>185</v>
      </c>
      <c r="P40" s="30">
        <v>0</v>
      </c>
      <c r="Q40" s="30">
        <v>54.800000000000004</v>
      </c>
      <c r="R40" s="25">
        <v>0</v>
      </c>
      <c r="S40" s="24">
        <v>239.8</v>
      </c>
      <c r="T40" s="18"/>
      <c r="U40" s="17"/>
      <c r="V40" s="17">
        <v>0</v>
      </c>
      <c r="W40" s="17">
        <v>185</v>
      </c>
      <c r="X40" s="17">
        <v>185</v>
      </c>
      <c r="Y40" s="17">
        <v>0</v>
      </c>
      <c r="Z40" s="17">
        <v>63.349999999999994</v>
      </c>
      <c r="AA40" s="17">
        <v>0</v>
      </c>
      <c r="AB40" s="17">
        <v>248.35</v>
      </c>
      <c r="AC40" s="16" t="s">
        <v>93</v>
      </c>
      <c r="AD40" s="15"/>
      <c r="AE40" s="15"/>
      <c r="AF40" s="14" t="s">
        <v>94</v>
      </c>
      <c r="AG40" s="13">
        <v>0</v>
      </c>
      <c r="AH40" s="13">
        <v>0</v>
      </c>
      <c r="AI40" s="12">
        <v>0</v>
      </c>
      <c r="AJ40" s="12">
        <v>0</v>
      </c>
      <c r="AK40" s="12">
        <v>0</v>
      </c>
      <c r="AL40" s="12">
        <v>0</v>
      </c>
      <c r="AM40" s="12">
        <v>0</v>
      </c>
      <c r="AN40" s="11">
        <v>0</v>
      </c>
      <c r="AO40" s="11">
        <v>0</v>
      </c>
      <c r="AP40" s="11">
        <v>0</v>
      </c>
      <c r="AQ40" s="11">
        <v>499265</v>
      </c>
      <c r="AR40" s="11">
        <v>0</v>
      </c>
      <c r="AS40" s="11">
        <v>2975.23</v>
      </c>
      <c r="AT40" s="11">
        <v>0</v>
      </c>
      <c r="AU40" s="11">
        <v>2975.23</v>
      </c>
      <c r="AV40" s="11">
        <v>2975.23</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2014</v>
      </c>
      <c r="B41" s="23" t="s">
        <v>168</v>
      </c>
      <c r="C41" s="23" t="s">
        <v>169</v>
      </c>
      <c r="D41" s="23">
        <v>41036</v>
      </c>
      <c r="E41" s="23" t="s">
        <v>89</v>
      </c>
      <c r="F41" s="23" t="s">
        <v>110</v>
      </c>
      <c r="G41" s="22" t="s">
        <v>91</v>
      </c>
      <c r="H41" s="28">
        <v>40144</v>
      </c>
      <c r="I41" s="28">
        <v>40800</v>
      </c>
      <c r="J41" s="20" t="s">
        <v>92</v>
      </c>
      <c r="K41" s="19"/>
      <c r="L41" s="27"/>
      <c r="M41" s="27">
        <v>0</v>
      </c>
      <c r="N41" s="18">
        <v>700</v>
      </c>
      <c r="O41" s="18">
        <v>700</v>
      </c>
      <c r="P41" s="30">
        <v>0</v>
      </c>
      <c r="Q41" s="30">
        <v>0</v>
      </c>
      <c r="R41" s="25">
        <v>0</v>
      </c>
      <c r="S41" s="24">
        <v>700</v>
      </c>
      <c r="T41" s="18"/>
      <c r="U41" s="17"/>
      <c r="V41" s="17">
        <v>0</v>
      </c>
      <c r="W41" s="17">
        <v>700</v>
      </c>
      <c r="X41" s="17">
        <v>700</v>
      </c>
      <c r="Y41" s="17">
        <v>0</v>
      </c>
      <c r="Z41" s="17">
        <v>0</v>
      </c>
      <c r="AA41" s="17">
        <v>0</v>
      </c>
      <c r="AB41" s="17">
        <v>700</v>
      </c>
      <c r="AC41" s="16" t="s">
        <v>93</v>
      </c>
      <c r="AD41" s="15"/>
      <c r="AE41" s="15"/>
      <c r="AF41" s="14" t="s">
        <v>94</v>
      </c>
      <c r="AG41" s="13">
        <v>0</v>
      </c>
      <c r="AH41" s="13">
        <v>0</v>
      </c>
      <c r="AI41" s="12">
        <v>0</v>
      </c>
      <c r="AJ41" s="12">
        <v>0</v>
      </c>
      <c r="AK41" s="12">
        <v>0</v>
      </c>
      <c r="AL41" s="12">
        <v>0</v>
      </c>
      <c r="AM41" s="12">
        <v>4000</v>
      </c>
      <c r="AN41" s="11">
        <v>4000</v>
      </c>
      <c r="AO41" s="11">
        <v>1900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row>
    <row r="42" spans="1:77" x14ac:dyDescent="0.25">
      <c r="A42" s="23">
        <v>2015</v>
      </c>
      <c r="B42" s="23">
        <v>2159</v>
      </c>
      <c r="C42" s="23" t="s">
        <v>170</v>
      </c>
      <c r="D42" s="23" t="s">
        <v>171</v>
      </c>
      <c r="E42" s="23" t="s">
        <v>89</v>
      </c>
      <c r="F42" s="23" t="s">
        <v>110</v>
      </c>
      <c r="G42" s="22" t="s">
        <v>91</v>
      </c>
      <c r="H42" s="29">
        <v>38440</v>
      </c>
      <c r="I42" s="28">
        <v>41364</v>
      </c>
      <c r="J42" s="20" t="s">
        <v>92</v>
      </c>
      <c r="K42" s="19"/>
      <c r="L42" s="27"/>
      <c r="M42" s="27">
        <v>0</v>
      </c>
      <c r="N42" s="18">
        <v>46.1</v>
      </c>
      <c r="O42" s="18">
        <v>46.1</v>
      </c>
      <c r="P42" s="26">
        <v>0</v>
      </c>
      <c r="Q42" s="26">
        <v>19.899999999999999</v>
      </c>
      <c r="R42" s="25">
        <v>0.6</v>
      </c>
      <c r="S42" s="24">
        <v>66.599999999999994</v>
      </c>
      <c r="T42" s="18"/>
      <c r="U42" s="17"/>
      <c r="V42" s="17">
        <v>0</v>
      </c>
      <c r="W42" s="17">
        <v>32.444000000000003</v>
      </c>
      <c r="X42" s="17">
        <v>32.444000000000003</v>
      </c>
      <c r="Y42" s="17">
        <v>0</v>
      </c>
      <c r="Z42" s="17">
        <v>10.515000000000001</v>
      </c>
      <c r="AA42" s="17">
        <v>3.3000000000000002E-2</v>
      </c>
      <c r="AB42" s="17">
        <v>42.992000000000004</v>
      </c>
      <c r="AC42" s="16" t="s">
        <v>93</v>
      </c>
      <c r="AD42" s="15"/>
      <c r="AE42" s="15"/>
      <c r="AF42" s="14" t="s">
        <v>94</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173984</v>
      </c>
      <c r="BH42" s="11">
        <v>0</v>
      </c>
      <c r="BI42" s="11">
        <v>0</v>
      </c>
      <c r="BJ42" s="11">
        <v>0</v>
      </c>
      <c r="BK42" s="11">
        <v>0</v>
      </c>
      <c r="BL42" s="11">
        <v>0</v>
      </c>
      <c r="BM42" s="11">
        <v>0</v>
      </c>
      <c r="BN42" s="11">
        <v>0</v>
      </c>
      <c r="BO42" s="11">
        <v>0</v>
      </c>
      <c r="BP42" s="11">
        <v>0</v>
      </c>
      <c r="BQ42" s="11">
        <v>0</v>
      </c>
      <c r="BR42" s="11">
        <v>0</v>
      </c>
      <c r="BS42" s="11">
        <v>0</v>
      </c>
      <c r="BT42" s="11">
        <v>0</v>
      </c>
      <c r="BU42" s="11">
        <v>0</v>
      </c>
      <c r="BV42" s="11">
        <v>0</v>
      </c>
      <c r="BW42" s="11">
        <v>0</v>
      </c>
      <c r="BX42" s="11">
        <v>0</v>
      </c>
      <c r="BY42" s="11">
        <v>0</v>
      </c>
    </row>
    <row r="43" spans="1:77" x14ac:dyDescent="0.25">
      <c r="A43" s="23">
        <v>2015</v>
      </c>
      <c r="B43" s="23" t="s">
        <v>172</v>
      </c>
      <c r="C43" s="23" t="s">
        <v>173</v>
      </c>
      <c r="D43" s="23" t="s">
        <v>174</v>
      </c>
      <c r="E43" s="23" t="s">
        <v>89</v>
      </c>
      <c r="F43" s="23" t="s">
        <v>110</v>
      </c>
      <c r="G43" s="22" t="s">
        <v>91</v>
      </c>
      <c r="H43" s="29">
        <v>37959</v>
      </c>
      <c r="I43" s="28">
        <v>41038</v>
      </c>
      <c r="J43" s="20" t="s">
        <v>92</v>
      </c>
      <c r="K43" s="19"/>
      <c r="L43" s="27"/>
      <c r="M43" s="27">
        <v>0</v>
      </c>
      <c r="N43" s="18">
        <v>400</v>
      </c>
      <c r="O43" s="18">
        <v>400</v>
      </c>
      <c r="P43" s="26">
        <v>0</v>
      </c>
      <c r="Q43" s="26">
        <v>257.7</v>
      </c>
      <c r="R43" s="25">
        <v>68.599999999999994</v>
      </c>
      <c r="S43" s="24">
        <v>726.30000000000007</v>
      </c>
      <c r="T43" s="18"/>
      <c r="U43" s="17"/>
      <c r="V43" s="17">
        <v>0</v>
      </c>
      <c r="W43" s="17">
        <v>499.6</v>
      </c>
      <c r="X43" s="17">
        <v>499.6</v>
      </c>
      <c r="Y43" s="17">
        <v>0</v>
      </c>
      <c r="Z43" s="17">
        <v>490.5</v>
      </c>
      <c r="AA43" s="17">
        <v>106.1</v>
      </c>
      <c r="AB43" s="17">
        <v>1096.2</v>
      </c>
      <c r="AC43" s="16" t="s">
        <v>93</v>
      </c>
      <c r="AD43" s="15"/>
      <c r="AE43" s="15"/>
      <c r="AF43" s="14" t="s">
        <v>94</v>
      </c>
      <c r="AG43" s="13">
        <v>0</v>
      </c>
      <c r="AH43" s="13">
        <v>0</v>
      </c>
      <c r="AI43" s="12">
        <v>0</v>
      </c>
      <c r="AJ43" s="12">
        <v>0</v>
      </c>
      <c r="AK43" s="12">
        <v>0</v>
      </c>
      <c r="AL43" s="12">
        <v>0</v>
      </c>
      <c r="AM43" s="12">
        <v>0</v>
      </c>
      <c r="AN43" s="11">
        <v>0</v>
      </c>
      <c r="AO43" s="11">
        <v>0</v>
      </c>
      <c r="AP43" s="11">
        <v>0</v>
      </c>
      <c r="AQ43" s="11">
        <v>4763975</v>
      </c>
      <c r="AR43" s="11">
        <v>0</v>
      </c>
      <c r="AS43" s="11">
        <v>657.1</v>
      </c>
      <c r="AT43" s="11">
        <v>657.1</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2015</v>
      </c>
      <c r="B44" s="23" t="s">
        <v>175</v>
      </c>
      <c r="C44" s="23" t="s">
        <v>176</v>
      </c>
      <c r="D44" s="23" t="s">
        <v>177</v>
      </c>
      <c r="E44" s="23" t="s">
        <v>89</v>
      </c>
      <c r="F44" s="23" t="s">
        <v>110</v>
      </c>
      <c r="G44" s="22" t="s">
        <v>91</v>
      </c>
      <c r="H44" s="29">
        <v>36879</v>
      </c>
      <c r="I44" s="28">
        <v>41591</v>
      </c>
      <c r="J44" s="20" t="s">
        <v>92</v>
      </c>
      <c r="K44" s="19"/>
      <c r="L44" s="27"/>
      <c r="M44" s="27">
        <v>0</v>
      </c>
      <c r="N44" s="18">
        <v>262.67</v>
      </c>
      <c r="O44" s="18">
        <v>262.67</v>
      </c>
      <c r="P44" s="26">
        <v>0</v>
      </c>
      <c r="Q44" s="26">
        <v>143.6</v>
      </c>
      <c r="R44" s="25">
        <v>0</v>
      </c>
      <c r="S44" s="24">
        <v>406.27</v>
      </c>
      <c r="T44" s="18"/>
      <c r="U44" s="17"/>
      <c r="V44" s="17">
        <v>0</v>
      </c>
      <c r="W44" s="17">
        <v>246.64</v>
      </c>
      <c r="X44" s="17">
        <v>246.64</v>
      </c>
      <c r="Y44" s="17">
        <v>0</v>
      </c>
      <c r="Z44" s="17">
        <v>124.06</v>
      </c>
      <c r="AA44" s="17">
        <v>0</v>
      </c>
      <c r="AB44" s="17">
        <v>370.7</v>
      </c>
      <c r="AC44" s="16" t="s">
        <v>93</v>
      </c>
      <c r="AD44" s="15"/>
      <c r="AE44" s="15"/>
      <c r="AF44" s="14" t="s">
        <v>94</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46145</v>
      </c>
      <c r="BE44" s="11">
        <v>0</v>
      </c>
      <c r="BF44" s="11">
        <v>0</v>
      </c>
      <c r="BG44" s="11">
        <v>4800</v>
      </c>
      <c r="BH44" s="11">
        <v>340000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2015</v>
      </c>
      <c r="B45" s="23">
        <v>2330</v>
      </c>
      <c r="C45" s="23" t="s">
        <v>178</v>
      </c>
      <c r="D45" s="23" t="s">
        <v>179</v>
      </c>
      <c r="E45" s="23" t="s">
        <v>89</v>
      </c>
      <c r="F45" s="23" t="s">
        <v>110</v>
      </c>
      <c r="G45" s="22" t="s">
        <v>91</v>
      </c>
      <c r="H45" s="29">
        <v>39233</v>
      </c>
      <c r="I45" s="28">
        <v>40908</v>
      </c>
      <c r="J45" s="20" t="s">
        <v>92</v>
      </c>
      <c r="K45" s="19"/>
      <c r="L45" s="27"/>
      <c r="M45" s="27">
        <v>0</v>
      </c>
      <c r="N45" s="18">
        <v>320</v>
      </c>
      <c r="O45" s="18">
        <v>320</v>
      </c>
      <c r="P45" s="26">
        <v>0</v>
      </c>
      <c r="Q45" s="26">
        <v>80</v>
      </c>
      <c r="R45" s="25">
        <v>0</v>
      </c>
      <c r="S45" s="24">
        <v>400</v>
      </c>
      <c r="T45" s="18"/>
      <c r="U45" s="17"/>
      <c r="V45" s="17">
        <v>0</v>
      </c>
      <c r="W45" s="17">
        <v>316.8</v>
      </c>
      <c r="X45" s="17">
        <v>316.8</v>
      </c>
      <c r="Y45" s="17">
        <v>0</v>
      </c>
      <c r="Z45" s="17">
        <v>70.2</v>
      </c>
      <c r="AA45" s="17">
        <v>0</v>
      </c>
      <c r="AB45" s="17">
        <v>387</v>
      </c>
      <c r="AC45" s="16" t="s">
        <v>93</v>
      </c>
      <c r="AD45" s="15"/>
      <c r="AE45" s="15"/>
      <c r="AF45" s="14" t="s">
        <v>94</v>
      </c>
      <c r="AG45" s="13">
        <v>0</v>
      </c>
      <c r="AH45" s="13">
        <v>0</v>
      </c>
      <c r="AI45" s="12">
        <v>0</v>
      </c>
      <c r="AJ45" s="12">
        <v>0</v>
      </c>
      <c r="AK45" s="12">
        <v>0</v>
      </c>
      <c r="AL45" s="12">
        <v>0</v>
      </c>
      <c r="AM45" s="12">
        <v>0</v>
      </c>
      <c r="AN45" s="11">
        <v>0</v>
      </c>
      <c r="AO45" s="11">
        <v>0</v>
      </c>
      <c r="AP45" s="11">
        <v>0</v>
      </c>
      <c r="AQ45" s="11">
        <v>6133506</v>
      </c>
      <c r="AR45" s="11">
        <v>0</v>
      </c>
      <c r="AS45" s="11">
        <v>1698.64</v>
      </c>
      <c r="AT45" s="11">
        <v>1698.64</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1">
        <v>0</v>
      </c>
      <c r="BT45" s="11">
        <v>0</v>
      </c>
      <c r="BU45" s="11">
        <v>0</v>
      </c>
      <c r="BV45" s="11">
        <v>0</v>
      </c>
      <c r="BW45" s="11">
        <v>0</v>
      </c>
      <c r="BX45" s="11">
        <v>0</v>
      </c>
      <c r="BY45" s="11">
        <v>0</v>
      </c>
    </row>
    <row r="46" spans="1:77" x14ac:dyDescent="0.25">
      <c r="A46" s="23">
        <v>2015</v>
      </c>
      <c r="B46" s="23">
        <v>2312</v>
      </c>
      <c r="C46" s="23" t="s">
        <v>180</v>
      </c>
      <c r="D46" s="23" t="s">
        <v>181</v>
      </c>
      <c r="E46" s="23" t="s">
        <v>89</v>
      </c>
      <c r="F46" s="23" t="s">
        <v>166</v>
      </c>
      <c r="G46" s="22" t="s">
        <v>91</v>
      </c>
      <c r="H46" s="29">
        <v>39108</v>
      </c>
      <c r="I46" s="28">
        <v>41843</v>
      </c>
      <c r="J46" s="20" t="s">
        <v>92</v>
      </c>
      <c r="K46" s="19"/>
      <c r="L46" s="27"/>
      <c r="M46" s="27">
        <v>0</v>
      </c>
      <c r="N46" s="18">
        <v>33</v>
      </c>
      <c r="O46" s="18">
        <v>33</v>
      </c>
      <c r="P46" s="26">
        <v>0</v>
      </c>
      <c r="Q46" s="26">
        <v>18.399999999999999</v>
      </c>
      <c r="R46" s="25">
        <v>0</v>
      </c>
      <c r="S46" s="24">
        <v>51.4</v>
      </c>
      <c r="T46" s="18"/>
      <c r="U46" s="17"/>
      <c r="V46" s="17">
        <v>0</v>
      </c>
      <c r="W46" s="17">
        <v>23.42</v>
      </c>
      <c r="X46" s="17">
        <v>23.42</v>
      </c>
      <c r="Y46" s="17">
        <v>0</v>
      </c>
      <c r="Z46" s="17">
        <v>12.029</v>
      </c>
      <c r="AA46" s="17">
        <v>0</v>
      </c>
      <c r="AB46" s="17">
        <v>35.448999999999998</v>
      </c>
      <c r="AC46" s="16" t="s">
        <v>93</v>
      </c>
      <c r="AD46" s="15"/>
      <c r="AE46" s="15"/>
      <c r="AF46" s="14" t="s">
        <v>94</v>
      </c>
      <c r="AG46" s="13">
        <v>0</v>
      </c>
      <c r="AH46" s="13">
        <v>0</v>
      </c>
      <c r="AI46" s="12">
        <v>0</v>
      </c>
      <c r="AJ46" s="12">
        <v>0</v>
      </c>
      <c r="AK46" s="12">
        <v>0</v>
      </c>
      <c r="AL46" s="12">
        <v>0</v>
      </c>
      <c r="AM46" s="12">
        <v>0</v>
      </c>
      <c r="AN46" s="11">
        <v>0</v>
      </c>
      <c r="AO46" s="11">
        <v>0</v>
      </c>
      <c r="AP46" s="11">
        <v>0</v>
      </c>
      <c r="AQ46" s="11">
        <v>0</v>
      </c>
      <c r="AR46" s="11">
        <v>0</v>
      </c>
      <c r="AS46" s="11">
        <v>0</v>
      </c>
      <c r="AT46" s="11">
        <v>0</v>
      </c>
      <c r="AU46" s="11">
        <v>0</v>
      </c>
      <c r="AV46" s="11">
        <v>0</v>
      </c>
      <c r="AW46" s="11">
        <v>0</v>
      </c>
      <c r="AX46" s="11">
        <v>0</v>
      </c>
      <c r="AY46" s="11">
        <v>0</v>
      </c>
      <c r="AZ46" s="11">
        <v>0</v>
      </c>
      <c r="BA46" s="11">
        <v>49233</v>
      </c>
      <c r="BB46" s="11">
        <v>0</v>
      </c>
      <c r="BC46" s="11">
        <v>49233</v>
      </c>
      <c r="BD46" s="11">
        <v>0</v>
      </c>
      <c r="BE46" s="11">
        <v>0</v>
      </c>
      <c r="BF46" s="11">
        <v>265.14</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2015</v>
      </c>
      <c r="B47" s="23">
        <v>2926</v>
      </c>
      <c r="C47" s="23" t="s">
        <v>182</v>
      </c>
      <c r="D47" s="23" t="s">
        <v>183</v>
      </c>
      <c r="E47" s="23" t="s">
        <v>89</v>
      </c>
      <c r="F47" s="23" t="s">
        <v>106</v>
      </c>
      <c r="G47" s="22" t="s">
        <v>91</v>
      </c>
      <c r="H47" s="29">
        <v>41212</v>
      </c>
      <c r="I47" s="28">
        <v>41844</v>
      </c>
      <c r="J47" s="20" t="s">
        <v>92</v>
      </c>
      <c r="K47" s="19"/>
      <c r="L47" s="27"/>
      <c r="M47" s="27">
        <v>0</v>
      </c>
      <c r="N47" s="18">
        <v>400</v>
      </c>
      <c r="O47" s="18">
        <v>400</v>
      </c>
      <c r="P47" s="26">
        <v>0</v>
      </c>
      <c r="Q47" s="26">
        <v>0</v>
      </c>
      <c r="R47" s="25">
        <v>0</v>
      </c>
      <c r="S47" s="24">
        <v>400</v>
      </c>
      <c r="T47" s="18"/>
      <c r="U47" s="17"/>
      <c r="V47" s="17">
        <v>0</v>
      </c>
      <c r="W47" s="17">
        <v>400</v>
      </c>
      <c r="X47" s="17">
        <v>400</v>
      </c>
      <c r="Y47" s="17">
        <v>0</v>
      </c>
      <c r="Z47" s="17">
        <v>0</v>
      </c>
      <c r="AA47" s="17">
        <v>0</v>
      </c>
      <c r="AB47" s="17">
        <v>400</v>
      </c>
      <c r="AC47" s="16" t="s">
        <v>93</v>
      </c>
      <c r="AD47" s="15"/>
      <c r="AE47" s="15"/>
      <c r="AF47" s="14" t="s">
        <v>93</v>
      </c>
      <c r="AG47" s="13">
        <v>0</v>
      </c>
      <c r="AH47" s="13">
        <v>0</v>
      </c>
      <c r="AI47" s="12">
        <v>0</v>
      </c>
      <c r="AJ47" s="12">
        <v>0</v>
      </c>
      <c r="AK47" s="12">
        <v>0</v>
      </c>
      <c r="AL47" s="12">
        <v>0</v>
      </c>
      <c r="AM47" s="12">
        <v>0</v>
      </c>
      <c r="AN47" s="11">
        <v>0</v>
      </c>
      <c r="AO47" s="11">
        <v>0</v>
      </c>
      <c r="AP47" s="11">
        <v>0</v>
      </c>
      <c r="AQ47" s="11">
        <v>0</v>
      </c>
      <c r="AR47" s="11">
        <v>0</v>
      </c>
      <c r="AS47" s="11">
        <v>0</v>
      </c>
      <c r="AT47" s="11">
        <v>0</v>
      </c>
      <c r="AU47" s="11">
        <v>0</v>
      </c>
      <c r="AV47" s="11">
        <v>0</v>
      </c>
      <c r="AW47" s="11">
        <v>0</v>
      </c>
      <c r="AX47" s="11">
        <v>0</v>
      </c>
      <c r="AY47" s="11">
        <v>0</v>
      </c>
      <c r="AZ47" s="11">
        <v>0</v>
      </c>
      <c r="BA47" s="11">
        <v>0</v>
      </c>
      <c r="BB47" s="11">
        <v>0</v>
      </c>
      <c r="BC47" s="11">
        <v>0</v>
      </c>
      <c r="BD47" s="11">
        <v>0</v>
      </c>
      <c r="BE47" s="11">
        <v>0</v>
      </c>
      <c r="BF47" s="11">
        <v>0</v>
      </c>
      <c r="BG47" s="11">
        <v>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2015</v>
      </c>
      <c r="B48" s="23">
        <v>2798</v>
      </c>
      <c r="C48" s="23" t="s">
        <v>184</v>
      </c>
      <c r="D48" s="23" t="s">
        <v>185</v>
      </c>
      <c r="E48" s="23" t="s">
        <v>89</v>
      </c>
      <c r="F48" s="23" t="s">
        <v>103</v>
      </c>
      <c r="G48" s="22" t="s">
        <v>99</v>
      </c>
      <c r="H48" s="29">
        <v>40849</v>
      </c>
      <c r="I48" s="28">
        <v>40877</v>
      </c>
      <c r="J48" s="20" t="s">
        <v>92</v>
      </c>
      <c r="K48" s="19"/>
      <c r="L48" s="27"/>
      <c r="M48" s="27">
        <v>0</v>
      </c>
      <c r="N48" s="18">
        <v>48</v>
      </c>
      <c r="O48" s="18">
        <v>48</v>
      </c>
      <c r="P48" s="26">
        <v>99.5</v>
      </c>
      <c r="Q48" s="26">
        <v>0</v>
      </c>
      <c r="R48" s="25">
        <v>0</v>
      </c>
      <c r="S48" s="24">
        <v>147.5</v>
      </c>
      <c r="T48" s="18"/>
      <c r="U48" s="17"/>
      <c r="V48" s="17">
        <v>0</v>
      </c>
      <c r="W48" s="17">
        <v>42.43</v>
      </c>
      <c r="X48" s="17">
        <v>42.43</v>
      </c>
      <c r="Y48" s="17">
        <v>89.99</v>
      </c>
      <c r="Z48" s="17">
        <v>0</v>
      </c>
      <c r="AA48" s="17">
        <v>0</v>
      </c>
      <c r="AB48" s="17">
        <v>132.41999999999999</v>
      </c>
      <c r="AC48" s="16" t="s">
        <v>94</v>
      </c>
      <c r="AD48" s="15"/>
      <c r="AE48" s="15"/>
      <c r="AF48" s="14" t="s">
        <v>94</v>
      </c>
      <c r="AG48" s="13">
        <v>57573.393333333333</v>
      </c>
      <c r="AH48" s="13">
        <v>0</v>
      </c>
      <c r="AI48" s="12">
        <v>0</v>
      </c>
      <c r="AJ48" s="12">
        <v>0</v>
      </c>
      <c r="AK48" s="12">
        <v>0</v>
      </c>
      <c r="AL48" s="12">
        <v>0</v>
      </c>
      <c r="AM48" s="12">
        <v>40</v>
      </c>
      <c r="AN48" s="11">
        <v>40</v>
      </c>
      <c r="AO48" s="11">
        <v>15</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2015</v>
      </c>
      <c r="B49" s="23" t="s">
        <v>186</v>
      </c>
      <c r="C49" s="23" t="s">
        <v>187</v>
      </c>
      <c r="D49" s="23" t="s">
        <v>188</v>
      </c>
      <c r="E49" s="23" t="s">
        <v>89</v>
      </c>
      <c r="F49" s="23" t="s">
        <v>103</v>
      </c>
      <c r="G49" s="22" t="s">
        <v>99</v>
      </c>
      <c r="H49" s="29">
        <v>41170</v>
      </c>
      <c r="I49" s="28">
        <v>41547</v>
      </c>
      <c r="J49" s="20" t="s">
        <v>92</v>
      </c>
      <c r="K49" s="19"/>
      <c r="L49" s="27"/>
      <c r="M49" s="27">
        <v>0</v>
      </c>
      <c r="N49" s="18">
        <v>100</v>
      </c>
      <c r="O49" s="18">
        <v>100</v>
      </c>
      <c r="P49" s="26">
        <v>71.8</v>
      </c>
      <c r="Q49" s="26">
        <v>0</v>
      </c>
      <c r="R49" s="25">
        <v>0</v>
      </c>
      <c r="S49" s="24">
        <v>171.8</v>
      </c>
      <c r="T49" s="18"/>
      <c r="U49" s="17"/>
      <c r="V49" s="17">
        <v>0</v>
      </c>
      <c r="W49" s="17">
        <v>42.1</v>
      </c>
      <c r="X49" s="17">
        <v>42.1</v>
      </c>
      <c r="Y49" s="17">
        <v>125.5</v>
      </c>
      <c r="Z49" s="17">
        <v>0</v>
      </c>
      <c r="AA49" s="17">
        <v>0</v>
      </c>
      <c r="AB49" s="17">
        <v>167.6</v>
      </c>
      <c r="AC49" s="16" t="s">
        <v>94</v>
      </c>
      <c r="AD49" s="15"/>
      <c r="AE49" s="15"/>
      <c r="AF49" s="14" t="s">
        <v>94</v>
      </c>
      <c r="AG49" s="13">
        <v>98000</v>
      </c>
      <c r="AH49" s="13">
        <v>0</v>
      </c>
      <c r="AI49" s="12">
        <v>0</v>
      </c>
      <c r="AJ49" s="12">
        <v>0</v>
      </c>
      <c r="AK49" s="12">
        <v>0</v>
      </c>
      <c r="AL49" s="12">
        <v>0</v>
      </c>
      <c r="AM49" s="12">
        <v>73.06</v>
      </c>
      <c r="AN49" s="11">
        <v>73</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2016</v>
      </c>
      <c r="B50" s="23">
        <v>2324</v>
      </c>
      <c r="C50" s="23" t="s">
        <v>189</v>
      </c>
      <c r="D50" s="23" t="s">
        <v>190</v>
      </c>
      <c r="E50" s="23" t="s">
        <v>89</v>
      </c>
      <c r="F50" s="23" t="s">
        <v>191</v>
      </c>
      <c r="G50" s="22" t="s">
        <v>91</v>
      </c>
      <c r="H50" s="29">
        <v>39176</v>
      </c>
      <c r="I50" s="28">
        <v>41470</v>
      </c>
      <c r="J50" s="20" t="s">
        <v>92</v>
      </c>
      <c r="K50" s="19"/>
      <c r="L50" s="27"/>
      <c r="M50" s="27">
        <v>0</v>
      </c>
      <c r="N50" s="18">
        <v>45</v>
      </c>
      <c r="O50" s="18">
        <v>45</v>
      </c>
      <c r="P50" s="26">
        <v>0</v>
      </c>
      <c r="Q50" s="26">
        <v>0</v>
      </c>
      <c r="R50" s="25">
        <v>20.7</v>
      </c>
      <c r="S50" s="24">
        <v>65.7</v>
      </c>
      <c r="T50" s="18"/>
      <c r="U50" s="17"/>
      <c r="V50" s="17">
        <v>0</v>
      </c>
      <c r="W50" s="17">
        <v>40.75</v>
      </c>
      <c r="X50" s="17">
        <v>40.75</v>
      </c>
      <c r="Y50" s="17">
        <v>0</v>
      </c>
      <c r="Z50" s="17">
        <v>0</v>
      </c>
      <c r="AA50" s="17">
        <v>23.55</v>
      </c>
      <c r="AB50" s="17">
        <v>64.3</v>
      </c>
      <c r="AC50" s="16" t="s">
        <v>93</v>
      </c>
      <c r="AD50" s="15"/>
      <c r="AE50" s="15"/>
      <c r="AF50" s="14" t="s">
        <v>94</v>
      </c>
      <c r="AG50" s="13">
        <v>0</v>
      </c>
      <c r="AH50" s="13">
        <v>0</v>
      </c>
      <c r="AI50" s="12">
        <v>0</v>
      </c>
      <c r="AJ50" s="12">
        <v>0</v>
      </c>
      <c r="AK50" s="12">
        <v>0</v>
      </c>
      <c r="AL50" s="12">
        <v>0</v>
      </c>
      <c r="AM50" s="12">
        <v>0</v>
      </c>
      <c r="AN50" s="11">
        <v>0</v>
      </c>
      <c r="AO50" s="11">
        <v>0</v>
      </c>
      <c r="AP50" s="11">
        <v>4028</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2016</v>
      </c>
      <c r="B51" s="23">
        <v>2347</v>
      </c>
      <c r="C51" s="23" t="s">
        <v>192</v>
      </c>
      <c r="D51" s="23" t="s">
        <v>193</v>
      </c>
      <c r="E51" s="23" t="s">
        <v>89</v>
      </c>
      <c r="F51" s="23" t="s">
        <v>191</v>
      </c>
      <c r="G51" s="22" t="s">
        <v>91</v>
      </c>
      <c r="H51" s="29">
        <v>39315</v>
      </c>
      <c r="I51" s="28">
        <v>41760</v>
      </c>
      <c r="J51" s="20" t="s">
        <v>92</v>
      </c>
      <c r="K51" s="19"/>
      <c r="L51" s="27"/>
      <c r="M51" s="27">
        <v>0</v>
      </c>
      <c r="N51" s="18">
        <v>90</v>
      </c>
      <c r="O51" s="18">
        <v>90</v>
      </c>
      <c r="P51" s="26">
        <v>0</v>
      </c>
      <c r="Q51" s="26">
        <v>60.7</v>
      </c>
      <c r="R51" s="25">
        <v>0</v>
      </c>
      <c r="S51" s="24">
        <v>150.69999999999999</v>
      </c>
      <c r="T51" s="18"/>
      <c r="U51" s="17"/>
      <c r="V51" s="17">
        <v>0</v>
      </c>
      <c r="W51" s="17">
        <v>74.16</v>
      </c>
      <c r="X51" s="17">
        <v>74.16</v>
      </c>
      <c r="Y51" s="17">
        <v>0</v>
      </c>
      <c r="Z51" s="17">
        <v>7.7</v>
      </c>
      <c r="AA51" s="17">
        <v>0</v>
      </c>
      <c r="AB51" s="17">
        <v>81.86</v>
      </c>
      <c r="AC51" s="16" t="s">
        <v>93</v>
      </c>
      <c r="AD51" s="15"/>
      <c r="AE51" s="15"/>
      <c r="AF51" s="14" t="s">
        <v>94</v>
      </c>
      <c r="AG51" s="13">
        <v>0</v>
      </c>
      <c r="AH51" s="13">
        <v>0</v>
      </c>
      <c r="AI51" s="12">
        <v>0</v>
      </c>
      <c r="AJ51" s="12">
        <v>0</v>
      </c>
      <c r="AK51" s="12">
        <v>0</v>
      </c>
      <c r="AL51" s="12">
        <v>0</v>
      </c>
      <c r="AM51" s="12">
        <v>0</v>
      </c>
      <c r="AN51" s="11">
        <v>0</v>
      </c>
      <c r="AO51" s="11">
        <v>0</v>
      </c>
      <c r="AP51" s="11">
        <v>7000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2016</v>
      </c>
      <c r="B52" s="23">
        <v>2151</v>
      </c>
      <c r="C52" s="23" t="s">
        <v>194</v>
      </c>
      <c r="D52" s="23" t="s">
        <v>195</v>
      </c>
      <c r="E52" s="23" t="s">
        <v>89</v>
      </c>
      <c r="F52" s="23" t="s">
        <v>196</v>
      </c>
      <c r="G52" s="22" t="s">
        <v>91</v>
      </c>
      <c r="H52" s="29">
        <v>38342</v>
      </c>
      <c r="I52" s="28">
        <v>41745</v>
      </c>
      <c r="J52" s="20" t="s">
        <v>92</v>
      </c>
      <c r="K52" s="19"/>
      <c r="L52" s="27"/>
      <c r="M52" s="27">
        <v>0</v>
      </c>
      <c r="N52" s="18">
        <v>250</v>
      </c>
      <c r="O52" s="18">
        <v>250</v>
      </c>
      <c r="P52" s="26">
        <v>0</v>
      </c>
      <c r="Q52" s="26">
        <v>108</v>
      </c>
      <c r="R52" s="25">
        <v>0</v>
      </c>
      <c r="S52" s="24">
        <v>358</v>
      </c>
      <c r="T52" s="18"/>
      <c r="U52" s="17"/>
      <c r="V52" s="17">
        <v>0</v>
      </c>
      <c r="W52" s="17">
        <v>250</v>
      </c>
      <c r="X52" s="17">
        <v>250</v>
      </c>
      <c r="Y52" s="17">
        <v>0</v>
      </c>
      <c r="Z52" s="17">
        <v>121.6</v>
      </c>
      <c r="AA52" s="17">
        <v>0</v>
      </c>
      <c r="AB52" s="17">
        <v>371.6</v>
      </c>
      <c r="AC52" s="16" t="s">
        <v>93</v>
      </c>
      <c r="AD52" s="15"/>
      <c r="AE52" s="15"/>
      <c r="AF52" s="14" t="s">
        <v>94</v>
      </c>
      <c r="AG52" s="13">
        <v>0</v>
      </c>
      <c r="AH52" s="13">
        <v>0</v>
      </c>
      <c r="AI52" s="12">
        <v>0</v>
      </c>
      <c r="AJ52" s="12">
        <v>0</v>
      </c>
      <c r="AK52" s="12">
        <v>0</v>
      </c>
      <c r="AL52" s="12">
        <v>0</v>
      </c>
      <c r="AM52" s="12">
        <v>0</v>
      </c>
      <c r="AN52" s="11">
        <v>0</v>
      </c>
      <c r="AO52" s="11">
        <v>0</v>
      </c>
      <c r="AP52" s="11">
        <v>0</v>
      </c>
      <c r="AQ52" s="11">
        <v>0</v>
      </c>
      <c r="AR52" s="11">
        <v>0</v>
      </c>
      <c r="AS52" s="11">
        <v>604</v>
      </c>
      <c r="AT52" s="11">
        <v>0</v>
      </c>
      <c r="AU52" s="11">
        <v>604</v>
      </c>
      <c r="AV52" s="11">
        <v>0</v>
      </c>
      <c r="AW52" s="11">
        <v>0</v>
      </c>
      <c r="AX52" s="11">
        <v>0</v>
      </c>
      <c r="AY52" s="11">
        <v>0</v>
      </c>
      <c r="AZ52" s="11">
        <v>0</v>
      </c>
      <c r="BA52" s="11">
        <v>360000</v>
      </c>
      <c r="BB52" s="11">
        <v>0</v>
      </c>
      <c r="BC52" s="11">
        <v>360000</v>
      </c>
      <c r="BD52" s="11">
        <v>0</v>
      </c>
      <c r="BE52" s="11">
        <v>0</v>
      </c>
      <c r="BF52" s="11">
        <v>425</v>
      </c>
      <c r="BG52" s="11">
        <v>3.7</v>
      </c>
      <c r="BH52" s="11">
        <v>100000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2016</v>
      </c>
      <c r="B53" s="23">
        <v>2445</v>
      </c>
      <c r="C53" s="23" t="s">
        <v>197</v>
      </c>
      <c r="D53" s="23" t="s">
        <v>198</v>
      </c>
      <c r="E53" s="23" t="s">
        <v>89</v>
      </c>
      <c r="F53" s="23" t="s">
        <v>191</v>
      </c>
      <c r="G53" s="22" t="s">
        <v>91</v>
      </c>
      <c r="H53" s="29">
        <v>39717</v>
      </c>
      <c r="I53" s="28">
        <v>41455</v>
      </c>
      <c r="J53" s="20" t="s">
        <v>92</v>
      </c>
      <c r="K53" s="19"/>
      <c r="L53" s="27"/>
      <c r="M53" s="27">
        <v>0</v>
      </c>
      <c r="N53" s="18">
        <v>130</v>
      </c>
      <c r="O53" s="18">
        <v>130</v>
      </c>
      <c r="P53" s="26">
        <v>0</v>
      </c>
      <c r="Q53" s="26">
        <v>38.799999999999997</v>
      </c>
      <c r="R53" s="25">
        <v>0</v>
      </c>
      <c r="S53" s="24">
        <v>168.8</v>
      </c>
      <c r="T53" s="18"/>
      <c r="U53" s="17"/>
      <c r="V53" s="17">
        <v>0</v>
      </c>
      <c r="W53" s="17">
        <v>121.73</v>
      </c>
      <c r="X53" s="17">
        <v>121.73</v>
      </c>
      <c r="Y53" s="17">
        <v>0</v>
      </c>
      <c r="Z53" s="17">
        <v>56.589999999999996</v>
      </c>
      <c r="AA53" s="17">
        <v>0</v>
      </c>
      <c r="AB53" s="17">
        <v>178.32</v>
      </c>
      <c r="AC53" s="16" t="s">
        <v>93</v>
      </c>
      <c r="AD53" s="15"/>
      <c r="AE53" s="15"/>
      <c r="AF53" s="14" t="s">
        <v>94</v>
      </c>
      <c r="AG53" s="13">
        <v>0</v>
      </c>
      <c r="AH53" s="13">
        <v>0</v>
      </c>
      <c r="AI53" s="12">
        <v>0</v>
      </c>
      <c r="AJ53" s="12">
        <v>0</v>
      </c>
      <c r="AK53" s="12">
        <v>0</v>
      </c>
      <c r="AL53" s="12">
        <v>0</v>
      </c>
      <c r="AM53" s="12">
        <v>0</v>
      </c>
      <c r="AN53" s="11">
        <v>0</v>
      </c>
      <c r="AO53" s="11">
        <v>0</v>
      </c>
      <c r="AP53" s="11">
        <v>0</v>
      </c>
      <c r="AQ53" s="11">
        <v>359329</v>
      </c>
      <c r="AR53" s="11">
        <v>0</v>
      </c>
      <c r="AS53" s="11">
        <v>1743.4</v>
      </c>
      <c r="AT53" s="11">
        <v>0</v>
      </c>
      <c r="AU53" s="11">
        <v>1743.4</v>
      </c>
      <c r="AV53" s="11">
        <v>1743.4</v>
      </c>
      <c r="AW53" s="11">
        <v>0</v>
      </c>
      <c r="AX53" s="11">
        <v>0</v>
      </c>
      <c r="AY53" s="11">
        <v>0</v>
      </c>
      <c r="AZ53" s="11">
        <v>0</v>
      </c>
      <c r="BA53" s="11">
        <v>0</v>
      </c>
      <c r="BB53" s="11">
        <v>0</v>
      </c>
      <c r="BC53" s="11">
        <v>0</v>
      </c>
      <c r="BD53" s="11">
        <v>0</v>
      </c>
      <c r="BE53" s="11">
        <v>0</v>
      </c>
      <c r="BF53" s="11">
        <v>0</v>
      </c>
      <c r="BG53" s="11">
        <v>0</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2016</v>
      </c>
      <c r="B54" s="23">
        <v>2154</v>
      </c>
      <c r="C54" s="23" t="s">
        <v>199</v>
      </c>
      <c r="D54" s="23" t="s">
        <v>200</v>
      </c>
      <c r="E54" s="23" t="s">
        <v>89</v>
      </c>
      <c r="F54" s="23" t="s">
        <v>201</v>
      </c>
      <c r="G54" s="22" t="s">
        <v>91</v>
      </c>
      <c r="H54" s="29">
        <v>38342</v>
      </c>
      <c r="I54" s="28">
        <v>41038</v>
      </c>
      <c r="J54" s="20" t="s">
        <v>92</v>
      </c>
      <c r="K54" s="19"/>
      <c r="L54" s="27"/>
      <c r="M54" s="27">
        <v>0</v>
      </c>
      <c r="N54" s="18">
        <v>400</v>
      </c>
      <c r="O54" s="18">
        <v>400</v>
      </c>
      <c r="P54" s="26">
        <v>0</v>
      </c>
      <c r="Q54" s="26">
        <v>39.5</v>
      </c>
      <c r="R54" s="25">
        <v>0</v>
      </c>
      <c r="S54" s="24">
        <v>439.5</v>
      </c>
      <c r="T54" s="18"/>
      <c r="U54" s="17"/>
      <c r="V54" s="17">
        <v>0</v>
      </c>
      <c r="W54" s="17">
        <v>388.34500000000003</v>
      </c>
      <c r="X54" s="17">
        <v>388.34500000000003</v>
      </c>
      <c r="Y54" s="17">
        <v>0</v>
      </c>
      <c r="Z54" s="17">
        <v>356.1</v>
      </c>
      <c r="AA54" s="17">
        <v>0</v>
      </c>
      <c r="AB54" s="17">
        <v>744.44500000000005</v>
      </c>
      <c r="AC54" s="16" t="s">
        <v>93</v>
      </c>
      <c r="AD54" s="15"/>
      <c r="AE54" s="15"/>
      <c r="AF54" s="14" t="s">
        <v>94</v>
      </c>
      <c r="AG54" s="13">
        <v>0</v>
      </c>
      <c r="AH54" s="13">
        <v>0</v>
      </c>
      <c r="AI54" s="12">
        <v>0</v>
      </c>
      <c r="AJ54" s="12">
        <v>0</v>
      </c>
      <c r="AK54" s="12">
        <v>0</v>
      </c>
      <c r="AL54" s="12">
        <v>0</v>
      </c>
      <c r="AM54" s="12">
        <v>0</v>
      </c>
      <c r="AN54" s="11">
        <v>0</v>
      </c>
      <c r="AO54" s="11">
        <v>0</v>
      </c>
      <c r="AP54" s="11">
        <v>0</v>
      </c>
      <c r="AQ54" s="11">
        <v>2267726</v>
      </c>
      <c r="AR54" s="11">
        <v>0</v>
      </c>
      <c r="AS54" s="11">
        <v>567.03</v>
      </c>
      <c r="AT54" s="11">
        <v>567.03</v>
      </c>
      <c r="AU54" s="11">
        <v>0</v>
      </c>
      <c r="AV54" s="11">
        <v>0</v>
      </c>
      <c r="AW54" s="11">
        <v>0</v>
      </c>
      <c r="AX54" s="11">
        <v>0</v>
      </c>
      <c r="AY54" s="11">
        <v>0</v>
      </c>
      <c r="AZ54" s="11">
        <v>0</v>
      </c>
      <c r="BA54" s="11">
        <v>0</v>
      </c>
      <c r="BB54" s="11">
        <v>0</v>
      </c>
      <c r="BC54" s="11">
        <v>0</v>
      </c>
      <c r="BD54" s="11">
        <v>0</v>
      </c>
      <c r="BE54" s="11">
        <v>0</v>
      </c>
      <c r="BF54" s="11">
        <v>0</v>
      </c>
      <c r="BG54" s="11">
        <v>0</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23">
        <v>2016</v>
      </c>
      <c r="B55" s="23" t="s">
        <v>202</v>
      </c>
      <c r="C55" s="23" t="s">
        <v>203</v>
      </c>
      <c r="D55" s="23" t="s">
        <v>204</v>
      </c>
      <c r="E55" s="23" t="s">
        <v>89</v>
      </c>
      <c r="F55" s="23" t="s">
        <v>205</v>
      </c>
      <c r="G55" s="22" t="s">
        <v>91</v>
      </c>
      <c r="H55" s="29">
        <v>37967</v>
      </c>
      <c r="I55" s="28">
        <v>41814</v>
      </c>
      <c r="J55" s="20" t="s">
        <v>92</v>
      </c>
      <c r="K55" s="19"/>
      <c r="L55" s="27"/>
      <c r="M55" s="27">
        <v>0</v>
      </c>
      <c r="N55" s="18">
        <v>252</v>
      </c>
      <c r="O55" s="18">
        <v>252</v>
      </c>
      <c r="P55" s="26">
        <v>0.5</v>
      </c>
      <c r="Q55" s="26">
        <v>130.5</v>
      </c>
      <c r="R55" s="25">
        <v>0</v>
      </c>
      <c r="S55" s="24">
        <v>383</v>
      </c>
      <c r="T55" s="18"/>
      <c r="U55" s="17"/>
      <c r="V55" s="17">
        <v>0</v>
      </c>
      <c r="W55" s="17">
        <v>209.602</v>
      </c>
      <c r="X55" s="17">
        <v>209.602</v>
      </c>
      <c r="Y55" s="17">
        <v>0</v>
      </c>
      <c r="Z55" s="17">
        <v>102.2</v>
      </c>
      <c r="AA55" s="17">
        <v>0</v>
      </c>
      <c r="AB55" s="17">
        <v>311.80200000000002</v>
      </c>
      <c r="AC55" s="16" t="s">
        <v>93</v>
      </c>
      <c r="AD55" s="15"/>
      <c r="AE55" s="15"/>
      <c r="AF55" s="14" t="s">
        <v>94</v>
      </c>
      <c r="AG55" s="13">
        <v>0</v>
      </c>
      <c r="AH55" s="13">
        <v>0</v>
      </c>
      <c r="AI55" s="12">
        <v>0</v>
      </c>
      <c r="AJ55" s="12">
        <v>0</v>
      </c>
      <c r="AK55" s="12">
        <v>0</v>
      </c>
      <c r="AL55" s="12">
        <v>0</v>
      </c>
      <c r="AM55" s="12">
        <v>0</v>
      </c>
      <c r="AN55" s="11">
        <v>0</v>
      </c>
      <c r="AO55" s="11">
        <v>0</v>
      </c>
      <c r="AP55" s="11">
        <v>0</v>
      </c>
      <c r="AQ55" s="11">
        <v>0</v>
      </c>
      <c r="AR55" s="11">
        <v>0</v>
      </c>
      <c r="AS55" s="11">
        <v>0</v>
      </c>
      <c r="AT55" s="11">
        <v>0</v>
      </c>
      <c r="AU55" s="11">
        <v>0</v>
      </c>
      <c r="AV55" s="11">
        <v>0</v>
      </c>
      <c r="AW55" s="11">
        <v>0</v>
      </c>
      <c r="AX55" s="11">
        <v>0</v>
      </c>
      <c r="AY55" s="11">
        <v>0</v>
      </c>
      <c r="AZ55" s="11">
        <v>0</v>
      </c>
      <c r="BA55" s="11">
        <v>1120000</v>
      </c>
      <c r="BB55" s="11">
        <v>0</v>
      </c>
      <c r="BC55" s="11">
        <v>1120000</v>
      </c>
      <c r="BD55" s="11">
        <v>160000</v>
      </c>
      <c r="BE55" s="11">
        <v>75000</v>
      </c>
      <c r="BF55" s="11">
        <v>2450</v>
      </c>
      <c r="BG55" s="11">
        <v>0</v>
      </c>
      <c r="BH55" s="11">
        <v>134000</v>
      </c>
      <c r="BI55" s="11">
        <v>0</v>
      </c>
      <c r="BJ55" s="11">
        <v>0</v>
      </c>
      <c r="BK55" s="11">
        <v>0</v>
      </c>
      <c r="BL55" s="11">
        <v>0</v>
      </c>
      <c r="BM55" s="11">
        <v>0</v>
      </c>
      <c r="BN55" s="11">
        <v>0</v>
      </c>
      <c r="BO55" s="11">
        <v>0</v>
      </c>
      <c r="BP55" s="11">
        <v>0</v>
      </c>
      <c r="BQ55" s="11">
        <v>0</v>
      </c>
      <c r="BR55" s="11">
        <v>0</v>
      </c>
      <c r="BS55" s="11">
        <v>0</v>
      </c>
      <c r="BT55" s="11">
        <v>0</v>
      </c>
      <c r="BU55" s="11">
        <v>0</v>
      </c>
      <c r="BV55" s="11">
        <v>0</v>
      </c>
      <c r="BW55" s="11">
        <v>0</v>
      </c>
      <c r="BX55" s="11">
        <v>0</v>
      </c>
      <c r="BY55" s="11">
        <v>0</v>
      </c>
    </row>
    <row r="56" spans="1:77" x14ac:dyDescent="0.25">
      <c r="A56" s="23">
        <v>2017</v>
      </c>
      <c r="B56" s="23">
        <v>2152</v>
      </c>
      <c r="C56" s="23" t="s">
        <v>206</v>
      </c>
      <c r="D56" s="23" t="s">
        <v>207</v>
      </c>
      <c r="E56" s="23" t="s">
        <v>89</v>
      </c>
      <c r="F56" s="23" t="s">
        <v>208</v>
      </c>
      <c r="G56" s="22" t="s">
        <v>91</v>
      </c>
      <c r="H56" s="29">
        <v>38342</v>
      </c>
      <c r="I56" s="28">
        <v>41187</v>
      </c>
      <c r="J56" s="20" t="s">
        <v>209</v>
      </c>
      <c r="K56" s="19">
        <v>0</v>
      </c>
      <c r="L56" s="27">
        <v>0</v>
      </c>
      <c r="M56" s="27">
        <v>0</v>
      </c>
      <c r="N56" s="18">
        <v>400</v>
      </c>
      <c r="O56" s="18">
        <v>400</v>
      </c>
      <c r="P56" s="26">
        <v>0</v>
      </c>
      <c r="Q56" s="26">
        <v>253.2</v>
      </c>
      <c r="R56" s="25">
        <v>0</v>
      </c>
      <c r="S56" s="24">
        <v>653.20000000000005</v>
      </c>
      <c r="T56" s="18">
        <v>0</v>
      </c>
      <c r="U56" s="17">
        <v>0</v>
      </c>
      <c r="V56" s="17">
        <v>0</v>
      </c>
      <c r="W56" s="17">
        <v>400</v>
      </c>
      <c r="X56" s="17">
        <v>400</v>
      </c>
      <c r="Y56" s="17">
        <v>0</v>
      </c>
      <c r="Z56" s="17">
        <v>202.2</v>
      </c>
      <c r="AA56" s="17">
        <v>0</v>
      </c>
      <c r="AB56" s="17">
        <v>602.20000000000005</v>
      </c>
      <c r="AC56" s="16" t="s">
        <v>93</v>
      </c>
      <c r="AD56" s="15"/>
      <c r="AE56" s="15"/>
      <c r="AF56" s="14" t="s">
        <v>94</v>
      </c>
      <c r="AG56" s="13">
        <v>0</v>
      </c>
      <c r="AH56" s="13">
        <v>0</v>
      </c>
      <c r="AI56" s="12">
        <v>0</v>
      </c>
      <c r="AJ56" s="12">
        <v>0</v>
      </c>
      <c r="AK56" s="12">
        <v>0</v>
      </c>
      <c r="AL56" s="12">
        <v>0</v>
      </c>
      <c r="AM56" s="12">
        <v>0</v>
      </c>
      <c r="AN56" s="11">
        <v>0</v>
      </c>
      <c r="AO56" s="11">
        <v>1390.7</v>
      </c>
      <c r="AP56" s="11">
        <v>0</v>
      </c>
      <c r="AQ56" s="11">
        <v>0</v>
      </c>
      <c r="AR56" s="11">
        <v>0</v>
      </c>
      <c r="AS56" s="11">
        <v>0</v>
      </c>
      <c r="AT56" s="11">
        <v>0</v>
      </c>
      <c r="AU56" s="11">
        <v>0</v>
      </c>
      <c r="AV56" s="11">
        <v>0</v>
      </c>
      <c r="AW56" s="11">
        <v>0</v>
      </c>
      <c r="AX56" s="11">
        <v>0</v>
      </c>
      <c r="AY56" s="11">
        <v>0</v>
      </c>
      <c r="AZ56" s="11">
        <v>0</v>
      </c>
      <c r="BA56" s="11">
        <v>0</v>
      </c>
      <c r="BB56" s="11">
        <v>0</v>
      </c>
      <c r="BC56" s="11">
        <v>0</v>
      </c>
      <c r="BD56" s="11">
        <v>0</v>
      </c>
      <c r="BE56" s="11">
        <v>0</v>
      </c>
      <c r="BF56" s="11">
        <v>0</v>
      </c>
      <c r="BG56" s="11">
        <v>0</v>
      </c>
      <c r="BH56" s="11">
        <v>0</v>
      </c>
      <c r="BI56" s="11">
        <v>0</v>
      </c>
      <c r="BJ56" s="11">
        <v>0</v>
      </c>
      <c r="BK56" s="11">
        <v>0</v>
      </c>
      <c r="BL56" s="11">
        <v>0</v>
      </c>
      <c r="BM56" s="11">
        <v>0</v>
      </c>
      <c r="BN56" s="11">
        <v>0</v>
      </c>
      <c r="BO56" s="11">
        <v>0</v>
      </c>
      <c r="BP56" s="11">
        <v>0</v>
      </c>
      <c r="BQ56" s="11">
        <v>0</v>
      </c>
      <c r="BR56" s="11">
        <v>0</v>
      </c>
      <c r="BS56" s="11">
        <v>0</v>
      </c>
      <c r="BT56" s="11">
        <v>0</v>
      </c>
      <c r="BU56" s="11">
        <v>0</v>
      </c>
      <c r="BV56" s="11">
        <v>0</v>
      </c>
      <c r="BW56" s="11">
        <v>0</v>
      </c>
      <c r="BX56" s="11">
        <v>0</v>
      </c>
      <c r="BY56" s="11">
        <v>0</v>
      </c>
    </row>
    <row r="57" spans="1:77" x14ac:dyDescent="0.25">
      <c r="A57" s="23">
        <v>2017</v>
      </c>
      <c r="B57" s="23">
        <v>2308</v>
      </c>
      <c r="C57" s="23" t="s">
        <v>210</v>
      </c>
      <c r="D57" s="23" t="s">
        <v>211</v>
      </c>
      <c r="E57" s="23" t="s">
        <v>89</v>
      </c>
      <c r="F57" s="23" t="s">
        <v>212</v>
      </c>
      <c r="G57" s="22" t="s">
        <v>91</v>
      </c>
      <c r="H57" s="29">
        <v>39084</v>
      </c>
      <c r="I57" s="28">
        <v>41395</v>
      </c>
      <c r="J57" s="20" t="s">
        <v>209</v>
      </c>
      <c r="K57" s="19">
        <v>0</v>
      </c>
      <c r="L57" s="27">
        <v>0</v>
      </c>
      <c r="M57" s="27">
        <v>0</v>
      </c>
      <c r="N57" s="18">
        <v>50</v>
      </c>
      <c r="O57" s="18">
        <v>50</v>
      </c>
      <c r="P57" s="26">
        <v>0</v>
      </c>
      <c r="Q57" s="26">
        <v>24</v>
      </c>
      <c r="R57" s="25">
        <v>0</v>
      </c>
      <c r="S57" s="24">
        <v>74</v>
      </c>
      <c r="T57" s="18">
        <v>0</v>
      </c>
      <c r="U57" s="17">
        <v>0</v>
      </c>
      <c r="V57" s="17">
        <v>0</v>
      </c>
      <c r="W57" s="17">
        <v>40.352800000000002</v>
      </c>
      <c r="X57" s="17">
        <v>40.352800000000002</v>
      </c>
      <c r="Y57" s="17">
        <v>0</v>
      </c>
      <c r="Z57" s="17">
        <v>22.7</v>
      </c>
      <c r="AA57" s="17">
        <v>0</v>
      </c>
      <c r="AB57" s="17">
        <v>63.052800000000005</v>
      </c>
      <c r="AC57" s="16" t="s">
        <v>93</v>
      </c>
      <c r="AD57" s="15"/>
      <c r="AE57" s="15"/>
      <c r="AF57" s="14" t="s">
        <v>94</v>
      </c>
      <c r="AG57" s="13">
        <v>0</v>
      </c>
      <c r="AH57" s="13">
        <v>0</v>
      </c>
      <c r="AI57" s="12">
        <v>0</v>
      </c>
      <c r="AJ57" s="12">
        <v>0</v>
      </c>
      <c r="AK57" s="12">
        <v>0</v>
      </c>
      <c r="AL57" s="12">
        <v>0</v>
      </c>
      <c r="AM57" s="12">
        <v>0</v>
      </c>
      <c r="AN57" s="11">
        <v>0</v>
      </c>
      <c r="AO57" s="11">
        <v>0</v>
      </c>
      <c r="AP57" s="11">
        <v>0</v>
      </c>
      <c r="AQ57" s="11">
        <v>458411</v>
      </c>
      <c r="AR57" s="11">
        <v>0</v>
      </c>
      <c r="AS57" s="11">
        <v>546.5</v>
      </c>
      <c r="AT57" s="11">
        <v>0</v>
      </c>
      <c r="AU57" s="11">
        <v>546.5</v>
      </c>
      <c r="AV57" s="11">
        <v>273.25</v>
      </c>
      <c r="AW57" s="11">
        <v>273.25</v>
      </c>
      <c r="AX57" s="11">
        <v>0</v>
      </c>
      <c r="AY57" s="11">
        <v>0</v>
      </c>
      <c r="AZ57" s="11">
        <v>0</v>
      </c>
      <c r="BA57" s="11">
        <v>0</v>
      </c>
      <c r="BB57" s="11">
        <v>0</v>
      </c>
      <c r="BC57" s="11">
        <v>0</v>
      </c>
      <c r="BD57" s="11">
        <v>0</v>
      </c>
      <c r="BE57" s="11">
        <v>0</v>
      </c>
      <c r="BF57" s="11">
        <v>0</v>
      </c>
      <c r="BG57" s="11">
        <v>0</v>
      </c>
      <c r="BH57" s="11">
        <v>0</v>
      </c>
      <c r="BI57" s="11">
        <v>0</v>
      </c>
      <c r="BJ57" s="11">
        <v>0</v>
      </c>
      <c r="BK57" s="11">
        <v>0</v>
      </c>
      <c r="BL57" s="11">
        <v>0</v>
      </c>
      <c r="BM57" s="11">
        <v>0</v>
      </c>
      <c r="BN57" s="11">
        <v>0</v>
      </c>
      <c r="BO57" s="11">
        <v>0</v>
      </c>
      <c r="BP57" s="11">
        <v>0</v>
      </c>
      <c r="BQ57" s="11">
        <v>0</v>
      </c>
      <c r="BR57" s="11">
        <v>0</v>
      </c>
      <c r="BS57" s="11">
        <v>0</v>
      </c>
      <c r="BT57" s="11">
        <v>0</v>
      </c>
      <c r="BU57" s="11">
        <v>0</v>
      </c>
      <c r="BV57" s="11">
        <v>0</v>
      </c>
      <c r="BW57" s="11">
        <v>0</v>
      </c>
      <c r="BX57" s="11">
        <v>0</v>
      </c>
      <c r="BY57" s="11">
        <v>0</v>
      </c>
    </row>
    <row r="58" spans="1:77" x14ac:dyDescent="0.25">
      <c r="A58" s="23">
        <v>2017</v>
      </c>
      <c r="B58" s="23">
        <v>2366</v>
      </c>
      <c r="C58" s="23" t="s">
        <v>213</v>
      </c>
      <c r="D58" s="23" t="s">
        <v>214</v>
      </c>
      <c r="E58" s="23" t="s">
        <v>89</v>
      </c>
      <c r="F58" s="23" t="s">
        <v>212</v>
      </c>
      <c r="G58" s="22" t="s">
        <v>91</v>
      </c>
      <c r="H58" s="29">
        <v>39394</v>
      </c>
      <c r="I58" s="28">
        <v>42146</v>
      </c>
      <c r="J58" s="20" t="s">
        <v>209</v>
      </c>
      <c r="K58" s="19">
        <v>0</v>
      </c>
      <c r="L58" s="27">
        <v>0</v>
      </c>
      <c r="M58" s="27">
        <v>0</v>
      </c>
      <c r="N58" s="18">
        <v>60</v>
      </c>
      <c r="O58" s="18">
        <v>60</v>
      </c>
      <c r="P58" s="26">
        <v>0</v>
      </c>
      <c r="Q58" s="26">
        <v>15</v>
      </c>
      <c r="R58" s="25">
        <v>0</v>
      </c>
      <c r="S58" s="24">
        <v>75</v>
      </c>
      <c r="T58" s="18">
        <v>0</v>
      </c>
      <c r="U58" s="17">
        <v>0</v>
      </c>
      <c r="V58" s="17">
        <v>0</v>
      </c>
      <c r="W58" s="17">
        <v>50.021000000000001</v>
      </c>
      <c r="X58" s="17">
        <v>50.021000000000001</v>
      </c>
      <c r="Y58" s="17">
        <v>0</v>
      </c>
      <c r="Z58" s="17">
        <v>13.520000000000001</v>
      </c>
      <c r="AA58" s="17">
        <v>0</v>
      </c>
      <c r="AB58" s="17">
        <v>63.541000000000004</v>
      </c>
      <c r="AC58" s="16" t="s">
        <v>93</v>
      </c>
      <c r="AD58" s="15"/>
      <c r="AE58" s="15"/>
      <c r="AF58" s="14" t="s">
        <v>94</v>
      </c>
      <c r="AG58" s="13">
        <v>0</v>
      </c>
      <c r="AH58" s="13">
        <v>0</v>
      </c>
      <c r="AI58" s="12">
        <v>0</v>
      </c>
      <c r="AJ58" s="12">
        <v>0</v>
      </c>
      <c r="AK58" s="12">
        <v>0</v>
      </c>
      <c r="AL58" s="12">
        <v>0</v>
      </c>
      <c r="AM58" s="12">
        <v>0</v>
      </c>
      <c r="AN58" s="11">
        <v>0</v>
      </c>
      <c r="AO58" s="11">
        <v>0</v>
      </c>
      <c r="AP58" s="11">
        <v>0</v>
      </c>
      <c r="AQ58" s="11">
        <v>0</v>
      </c>
      <c r="AR58" s="11">
        <v>0</v>
      </c>
      <c r="AS58" s="11">
        <v>0</v>
      </c>
      <c r="AT58" s="11">
        <v>0</v>
      </c>
      <c r="AU58" s="11">
        <v>0</v>
      </c>
      <c r="AV58" s="11">
        <v>0</v>
      </c>
      <c r="AW58" s="11">
        <v>0</v>
      </c>
      <c r="AX58" s="11">
        <v>0</v>
      </c>
      <c r="AY58" s="11">
        <v>0</v>
      </c>
      <c r="AZ58" s="11">
        <v>0</v>
      </c>
      <c r="BA58" s="11">
        <v>96232</v>
      </c>
      <c r="BB58" s="11">
        <v>0</v>
      </c>
      <c r="BC58" s="11">
        <v>96232</v>
      </c>
      <c r="BD58" s="11">
        <v>19789</v>
      </c>
      <c r="BE58" s="11">
        <v>30000</v>
      </c>
      <c r="BF58" s="11">
        <v>330</v>
      </c>
      <c r="BG58" s="11">
        <v>16</v>
      </c>
      <c r="BH58" s="11">
        <v>1400</v>
      </c>
      <c r="BI58" s="11">
        <v>0</v>
      </c>
      <c r="BJ58" s="11">
        <v>0</v>
      </c>
      <c r="BK58" s="11">
        <v>0</v>
      </c>
      <c r="BL58" s="11">
        <v>0</v>
      </c>
      <c r="BM58" s="11">
        <v>0</v>
      </c>
      <c r="BN58" s="11">
        <v>0</v>
      </c>
      <c r="BO58" s="11">
        <v>0</v>
      </c>
      <c r="BP58" s="11">
        <v>0</v>
      </c>
      <c r="BQ58" s="11">
        <v>0</v>
      </c>
      <c r="BR58" s="11">
        <v>0</v>
      </c>
      <c r="BS58" s="11">
        <v>0</v>
      </c>
      <c r="BT58" s="11">
        <v>0</v>
      </c>
      <c r="BU58" s="11">
        <v>0</v>
      </c>
      <c r="BV58" s="11">
        <v>0</v>
      </c>
      <c r="BW58" s="11">
        <v>0</v>
      </c>
      <c r="BX58" s="11">
        <v>0</v>
      </c>
      <c r="BY58" s="11">
        <v>0</v>
      </c>
    </row>
    <row r="59" spans="1:77" x14ac:dyDescent="0.25">
      <c r="A59" s="23">
        <v>2017</v>
      </c>
      <c r="B59" s="23">
        <v>2498</v>
      </c>
      <c r="C59" s="23" t="s">
        <v>215</v>
      </c>
      <c r="D59" s="23" t="s">
        <v>216</v>
      </c>
      <c r="E59" s="23" t="s">
        <v>89</v>
      </c>
      <c r="F59" s="23" t="s">
        <v>212</v>
      </c>
      <c r="G59" s="22" t="s">
        <v>91</v>
      </c>
      <c r="H59" s="21">
        <v>39805</v>
      </c>
      <c r="I59" s="21">
        <v>42774</v>
      </c>
      <c r="J59" s="20" t="s">
        <v>209</v>
      </c>
      <c r="K59" s="19">
        <v>0</v>
      </c>
      <c r="L59" s="18">
        <v>0</v>
      </c>
      <c r="M59" s="18">
        <v>0</v>
      </c>
      <c r="N59" s="18">
        <v>62.4</v>
      </c>
      <c r="O59" s="18">
        <v>62.4</v>
      </c>
      <c r="P59" s="18">
        <v>0</v>
      </c>
      <c r="Q59" s="18">
        <v>26.74</v>
      </c>
      <c r="R59" s="18">
        <v>0</v>
      </c>
      <c r="S59" s="18">
        <v>89.14</v>
      </c>
      <c r="T59" s="18">
        <v>0</v>
      </c>
      <c r="U59" s="17">
        <v>0</v>
      </c>
      <c r="V59" s="17">
        <v>0</v>
      </c>
      <c r="W59" s="17">
        <v>9.3070000000000004</v>
      </c>
      <c r="X59" s="17">
        <v>9.3070000000000004</v>
      </c>
      <c r="Y59" s="17">
        <v>0</v>
      </c>
      <c r="Z59" s="17">
        <v>3.79</v>
      </c>
      <c r="AA59" s="17">
        <v>0</v>
      </c>
      <c r="AB59" s="17">
        <v>13.097000000000001</v>
      </c>
      <c r="AC59" s="16" t="s">
        <v>93</v>
      </c>
      <c r="AD59" s="15"/>
      <c r="AE59" s="15"/>
      <c r="AF59" s="14" t="s">
        <v>94</v>
      </c>
      <c r="AG59" s="13">
        <v>0</v>
      </c>
      <c r="AH59" s="13">
        <v>0</v>
      </c>
      <c r="AI59" s="12">
        <v>0</v>
      </c>
      <c r="AJ59" s="12">
        <v>0</v>
      </c>
      <c r="AK59" s="12">
        <v>0</v>
      </c>
      <c r="AL59" s="12">
        <v>0</v>
      </c>
      <c r="AM59" s="12">
        <v>0</v>
      </c>
      <c r="AN59" s="11">
        <v>0</v>
      </c>
      <c r="AO59" s="11">
        <v>7.16</v>
      </c>
      <c r="AP59" s="11">
        <v>0</v>
      </c>
      <c r="AQ59" s="11">
        <v>0</v>
      </c>
      <c r="AR59" s="11">
        <v>0</v>
      </c>
      <c r="AS59" s="11">
        <v>0</v>
      </c>
      <c r="AT59" s="11">
        <v>0</v>
      </c>
      <c r="AU59" s="11">
        <v>0</v>
      </c>
      <c r="AV59" s="11">
        <v>0</v>
      </c>
      <c r="AW59" s="11">
        <v>0</v>
      </c>
      <c r="AX59" s="11">
        <v>0</v>
      </c>
      <c r="AY59" s="11">
        <v>0</v>
      </c>
      <c r="AZ59" s="11">
        <v>0</v>
      </c>
      <c r="BA59" s="11">
        <v>0</v>
      </c>
      <c r="BB59" s="11">
        <v>0</v>
      </c>
      <c r="BC59" s="11">
        <v>0</v>
      </c>
      <c r="BD59" s="11">
        <v>0</v>
      </c>
      <c r="BE59" s="11">
        <v>0</v>
      </c>
      <c r="BF59" s="11">
        <v>0</v>
      </c>
      <c r="BG59" s="11">
        <v>0</v>
      </c>
      <c r="BH59" s="11">
        <v>0</v>
      </c>
      <c r="BI59" s="11">
        <v>0</v>
      </c>
      <c r="BJ59" s="11">
        <v>0</v>
      </c>
      <c r="BK59" s="11">
        <v>0</v>
      </c>
      <c r="BL59" s="11">
        <v>0</v>
      </c>
      <c r="BM59" s="11">
        <v>0</v>
      </c>
      <c r="BN59" s="11">
        <v>0</v>
      </c>
      <c r="BO59" s="11">
        <v>0</v>
      </c>
      <c r="BP59" s="11">
        <v>0</v>
      </c>
      <c r="BQ59" s="11">
        <v>0</v>
      </c>
      <c r="BR59" s="11">
        <v>0</v>
      </c>
      <c r="BS59" s="11">
        <v>0</v>
      </c>
      <c r="BT59" s="11">
        <v>0</v>
      </c>
      <c r="BU59" s="11">
        <v>0</v>
      </c>
      <c r="BV59" s="11">
        <v>0</v>
      </c>
      <c r="BW59" s="11">
        <v>0</v>
      </c>
      <c r="BX59" s="11">
        <v>0</v>
      </c>
      <c r="BY59" s="11">
        <v>0</v>
      </c>
    </row>
    <row r="60" spans="1:77" x14ac:dyDescent="0.25">
      <c r="A60" s="23">
        <v>2017</v>
      </c>
      <c r="B60" s="23">
        <v>2502</v>
      </c>
      <c r="C60" s="23" t="s">
        <v>217</v>
      </c>
      <c r="D60" s="23" t="s">
        <v>218</v>
      </c>
      <c r="E60" s="23" t="s">
        <v>89</v>
      </c>
      <c r="F60" s="23" t="s">
        <v>212</v>
      </c>
      <c r="G60" s="22" t="s">
        <v>91</v>
      </c>
      <c r="H60" s="21">
        <v>39821</v>
      </c>
      <c r="I60" s="21">
        <v>42774</v>
      </c>
      <c r="J60" s="20" t="s">
        <v>209</v>
      </c>
      <c r="K60" s="19">
        <v>0</v>
      </c>
      <c r="L60" s="18">
        <v>0</v>
      </c>
      <c r="M60" s="18">
        <v>0</v>
      </c>
      <c r="N60" s="18">
        <v>30.6</v>
      </c>
      <c r="O60" s="18">
        <v>30.6</v>
      </c>
      <c r="P60" s="18">
        <v>0</v>
      </c>
      <c r="Q60" s="18">
        <v>19.770000000000003</v>
      </c>
      <c r="R60" s="18">
        <v>0</v>
      </c>
      <c r="S60" s="18">
        <v>50.370000000000005</v>
      </c>
      <c r="T60" s="18">
        <v>0</v>
      </c>
      <c r="U60" s="17">
        <v>0</v>
      </c>
      <c r="V60" s="17">
        <v>0</v>
      </c>
      <c r="W60" s="17">
        <v>25.408999999999999</v>
      </c>
      <c r="X60" s="17">
        <v>25.408999999999999</v>
      </c>
      <c r="Y60" s="17">
        <v>0</v>
      </c>
      <c r="Z60" s="17">
        <v>8.83</v>
      </c>
      <c r="AA60" s="17">
        <v>0</v>
      </c>
      <c r="AB60" s="17">
        <v>34.238999999999997</v>
      </c>
      <c r="AC60" s="16" t="s">
        <v>93</v>
      </c>
      <c r="AD60" s="15"/>
      <c r="AE60" s="15"/>
      <c r="AF60" s="14" t="s">
        <v>93</v>
      </c>
      <c r="AG60" s="13">
        <v>0</v>
      </c>
      <c r="AH60" s="13">
        <v>0</v>
      </c>
      <c r="AI60" s="12">
        <v>0</v>
      </c>
      <c r="AJ60" s="12">
        <v>0</v>
      </c>
      <c r="AK60" s="12">
        <v>0</v>
      </c>
      <c r="AL60" s="12">
        <v>0</v>
      </c>
      <c r="AM60" s="12">
        <v>0</v>
      </c>
      <c r="AN60" s="11">
        <v>0</v>
      </c>
      <c r="AO60" s="11">
        <v>0</v>
      </c>
      <c r="AP60" s="11">
        <v>0</v>
      </c>
      <c r="AQ60" s="11">
        <v>0</v>
      </c>
      <c r="AR60" s="11">
        <v>0</v>
      </c>
      <c r="AS60" s="11">
        <v>0</v>
      </c>
      <c r="AT60" s="11">
        <v>0</v>
      </c>
      <c r="AU60" s="11">
        <v>0</v>
      </c>
      <c r="AV60" s="11">
        <v>0</v>
      </c>
      <c r="AW60" s="11">
        <v>0</v>
      </c>
      <c r="AX60" s="11">
        <v>0</v>
      </c>
      <c r="AY60" s="11">
        <v>0</v>
      </c>
      <c r="AZ60" s="11">
        <v>0</v>
      </c>
      <c r="BA60" s="11">
        <v>0</v>
      </c>
      <c r="BB60" s="11">
        <v>0</v>
      </c>
      <c r="BC60" s="11">
        <v>0</v>
      </c>
      <c r="BD60" s="11">
        <v>0</v>
      </c>
      <c r="BE60" s="11">
        <v>0</v>
      </c>
      <c r="BF60" s="11">
        <v>0</v>
      </c>
      <c r="BG60" s="11">
        <v>0</v>
      </c>
      <c r="BH60" s="11">
        <v>0</v>
      </c>
      <c r="BI60" s="11">
        <v>0</v>
      </c>
      <c r="BJ60" s="11">
        <v>0</v>
      </c>
      <c r="BK60" s="11">
        <v>0</v>
      </c>
      <c r="BL60" s="11">
        <v>0</v>
      </c>
      <c r="BM60" s="11">
        <v>0</v>
      </c>
      <c r="BN60" s="11">
        <v>0</v>
      </c>
      <c r="BO60" s="11">
        <v>0</v>
      </c>
      <c r="BP60" s="11">
        <v>0</v>
      </c>
      <c r="BQ60" s="11">
        <v>0</v>
      </c>
      <c r="BR60" s="11">
        <v>0</v>
      </c>
      <c r="BS60" s="11">
        <v>0</v>
      </c>
      <c r="BT60" s="11">
        <v>0</v>
      </c>
      <c r="BU60" s="11">
        <v>0</v>
      </c>
      <c r="BV60" s="11">
        <v>0</v>
      </c>
      <c r="BW60" s="11">
        <v>0</v>
      </c>
      <c r="BX60" s="11">
        <v>0</v>
      </c>
      <c r="BY60" s="11">
        <v>0</v>
      </c>
    </row>
    <row r="61" spans="1:77" x14ac:dyDescent="0.25">
      <c r="A61" s="23">
        <v>2017</v>
      </c>
      <c r="B61" s="23">
        <v>2520</v>
      </c>
      <c r="C61" s="23" t="s">
        <v>219</v>
      </c>
      <c r="D61" s="23" t="s">
        <v>220</v>
      </c>
      <c r="E61" s="23" t="s">
        <v>89</v>
      </c>
      <c r="F61" s="23" t="s">
        <v>212</v>
      </c>
      <c r="G61" s="22" t="s">
        <v>91</v>
      </c>
      <c r="H61" s="21">
        <v>39916</v>
      </c>
      <c r="I61" s="21">
        <v>42207</v>
      </c>
      <c r="J61" s="20" t="s">
        <v>209</v>
      </c>
      <c r="K61" s="19">
        <v>0</v>
      </c>
      <c r="L61" s="18">
        <v>0</v>
      </c>
      <c r="M61" s="18">
        <v>0</v>
      </c>
      <c r="N61" s="18">
        <v>166</v>
      </c>
      <c r="O61" s="18">
        <v>166</v>
      </c>
      <c r="P61" s="18">
        <v>0</v>
      </c>
      <c r="Q61" s="18">
        <v>0</v>
      </c>
      <c r="R61" s="18">
        <v>104.2</v>
      </c>
      <c r="S61" s="18">
        <v>270.2</v>
      </c>
      <c r="T61" s="18">
        <v>0</v>
      </c>
      <c r="U61" s="17">
        <v>0</v>
      </c>
      <c r="V61" s="17">
        <v>0</v>
      </c>
      <c r="W61" s="17">
        <v>134.018</v>
      </c>
      <c r="X61" s="17">
        <v>134.018</v>
      </c>
      <c r="Y61" s="17">
        <v>0</v>
      </c>
      <c r="Z61" s="17">
        <v>0</v>
      </c>
      <c r="AA61" s="17">
        <v>29.79</v>
      </c>
      <c r="AB61" s="17">
        <v>163.80799999999999</v>
      </c>
      <c r="AC61" s="16" t="s">
        <v>93</v>
      </c>
      <c r="AD61" s="15"/>
      <c r="AE61" s="15"/>
      <c r="AF61" s="14" t="s">
        <v>94</v>
      </c>
      <c r="AG61" s="13">
        <v>0</v>
      </c>
      <c r="AH61" s="13">
        <v>0</v>
      </c>
      <c r="AI61" s="12">
        <v>0</v>
      </c>
      <c r="AJ61" s="12">
        <v>0</v>
      </c>
      <c r="AK61" s="12">
        <v>0</v>
      </c>
      <c r="AL61" s="12">
        <v>0</v>
      </c>
      <c r="AM61" s="12">
        <v>0</v>
      </c>
      <c r="AN61" s="11">
        <v>0</v>
      </c>
      <c r="AO61" s="11">
        <v>0</v>
      </c>
      <c r="AP61" s="11">
        <v>18440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1">
        <v>0</v>
      </c>
      <c r="BT61" s="11">
        <v>0</v>
      </c>
      <c r="BU61" s="11">
        <v>0</v>
      </c>
      <c r="BV61" s="11">
        <v>0</v>
      </c>
      <c r="BW61" s="11">
        <v>0</v>
      </c>
      <c r="BX61" s="11">
        <v>0</v>
      </c>
      <c r="BY61" s="11">
        <v>0</v>
      </c>
    </row>
    <row r="62" spans="1:77" x14ac:dyDescent="0.25">
      <c r="A62" s="23">
        <v>2017</v>
      </c>
      <c r="B62" s="23">
        <v>2559</v>
      </c>
      <c r="C62" s="23" t="s">
        <v>221</v>
      </c>
      <c r="D62" s="23" t="s">
        <v>222</v>
      </c>
      <c r="E62" s="23" t="s">
        <v>89</v>
      </c>
      <c r="F62" s="23" t="s">
        <v>223</v>
      </c>
      <c r="G62" s="22" t="s">
        <v>99</v>
      </c>
      <c r="H62" s="21">
        <v>40086</v>
      </c>
      <c r="I62" s="21" t="s">
        <v>104</v>
      </c>
      <c r="J62" s="20" t="s">
        <v>209</v>
      </c>
      <c r="K62" s="19">
        <v>0</v>
      </c>
      <c r="L62" s="18">
        <v>0</v>
      </c>
      <c r="M62" s="18">
        <v>0</v>
      </c>
      <c r="N62" s="18">
        <v>100</v>
      </c>
      <c r="O62" s="18">
        <v>100</v>
      </c>
      <c r="P62" s="18"/>
      <c r="Q62" s="18"/>
      <c r="R62" s="18"/>
      <c r="S62" s="18">
        <v>100</v>
      </c>
      <c r="T62" s="18">
        <v>0</v>
      </c>
      <c r="U62" s="17">
        <v>0</v>
      </c>
      <c r="V62" s="17">
        <v>0</v>
      </c>
      <c r="W62" s="17">
        <v>100</v>
      </c>
      <c r="X62" s="17">
        <v>100</v>
      </c>
      <c r="Y62" s="17">
        <v>0</v>
      </c>
      <c r="Z62" s="17">
        <v>0</v>
      </c>
      <c r="AA62" s="17">
        <v>0</v>
      </c>
      <c r="AB62" s="17">
        <v>100</v>
      </c>
      <c r="AC62" s="16" t="s">
        <v>93</v>
      </c>
      <c r="AD62" s="15"/>
      <c r="AE62" s="15"/>
      <c r="AF62" s="14" t="s">
        <v>93</v>
      </c>
      <c r="AG62" s="13">
        <v>0</v>
      </c>
      <c r="AH62" s="13">
        <v>0</v>
      </c>
      <c r="AI62" s="12">
        <v>0</v>
      </c>
      <c r="AJ62" s="12">
        <v>0</v>
      </c>
      <c r="AK62" s="12">
        <v>0</v>
      </c>
      <c r="AL62" s="12">
        <v>0</v>
      </c>
      <c r="AM62" s="12">
        <v>0</v>
      </c>
      <c r="AN62" s="11">
        <v>0</v>
      </c>
      <c r="AO62" s="11">
        <v>0</v>
      </c>
      <c r="AP62" s="11">
        <v>0</v>
      </c>
      <c r="AQ62" s="11">
        <v>0</v>
      </c>
      <c r="AR62" s="11">
        <v>0</v>
      </c>
      <c r="AS62" s="11">
        <v>0</v>
      </c>
      <c r="AT62" s="11">
        <v>0</v>
      </c>
      <c r="AU62" s="11">
        <v>0</v>
      </c>
      <c r="AV62" s="11">
        <v>0</v>
      </c>
      <c r="AW62" s="11">
        <v>0</v>
      </c>
      <c r="AX62" s="11">
        <v>0</v>
      </c>
      <c r="AY62" s="11">
        <v>0</v>
      </c>
      <c r="AZ62" s="11">
        <v>0</v>
      </c>
      <c r="BA62" s="11">
        <v>0</v>
      </c>
      <c r="BB62" s="11">
        <v>0</v>
      </c>
      <c r="BC62" s="11">
        <v>0</v>
      </c>
      <c r="BD62" s="11">
        <v>0</v>
      </c>
      <c r="BE62" s="11">
        <v>0</v>
      </c>
      <c r="BF62" s="11">
        <v>0</v>
      </c>
      <c r="BG62" s="11">
        <v>0</v>
      </c>
      <c r="BH62" s="11">
        <v>0</v>
      </c>
      <c r="BI62" s="11">
        <v>0</v>
      </c>
      <c r="BJ62" s="11">
        <v>0</v>
      </c>
      <c r="BK62" s="11">
        <v>0</v>
      </c>
      <c r="BL62" s="11">
        <v>0</v>
      </c>
      <c r="BM62" s="11">
        <v>0</v>
      </c>
      <c r="BN62" s="11">
        <v>0</v>
      </c>
      <c r="BO62" s="11">
        <v>0</v>
      </c>
      <c r="BP62" s="11">
        <v>0</v>
      </c>
      <c r="BQ62" s="11">
        <v>0</v>
      </c>
      <c r="BR62" s="11">
        <v>0</v>
      </c>
      <c r="BS62" s="11">
        <v>0</v>
      </c>
      <c r="BT62" s="11">
        <v>0</v>
      </c>
      <c r="BU62" s="11">
        <v>0</v>
      </c>
      <c r="BV62" s="11">
        <v>0</v>
      </c>
      <c r="BW62" s="11">
        <v>0</v>
      </c>
      <c r="BX62" s="11">
        <v>0</v>
      </c>
      <c r="BY62" s="11">
        <v>0</v>
      </c>
    </row>
    <row r="63" spans="1:77" x14ac:dyDescent="0.25">
      <c r="A63" s="23">
        <v>2017</v>
      </c>
      <c r="B63" s="23">
        <v>2837</v>
      </c>
      <c r="C63" s="23" t="s">
        <v>224</v>
      </c>
      <c r="D63" s="23" t="s">
        <v>225</v>
      </c>
      <c r="E63" s="23" t="s">
        <v>89</v>
      </c>
      <c r="F63" s="23" t="s">
        <v>212</v>
      </c>
      <c r="G63" s="22" t="s">
        <v>91</v>
      </c>
      <c r="H63" s="21">
        <v>40896</v>
      </c>
      <c r="I63" s="21">
        <v>42460</v>
      </c>
      <c r="J63" s="20" t="s">
        <v>209</v>
      </c>
      <c r="K63" s="19">
        <v>0</v>
      </c>
      <c r="L63" s="18">
        <v>0</v>
      </c>
      <c r="M63" s="18">
        <v>0</v>
      </c>
      <c r="N63" s="18">
        <v>24.3</v>
      </c>
      <c r="O63" s="18">
        <v>24.3</v>
      </c>
      <c r="P63" s="18">
        <v>0</v>
      </c>
      <c r="Q63" s="18">
        <v>6</v>
      </c>
      <c r="R63" s="18">
        <v>0</v>
      </c>
      <c r="S63" s="18">
        <v>30.3</v>
      </c>
      <c r="T63" s="18">
        <v>0</v>
      </c>
      <c r="U63" s="17">
        <v>0</v>
      </c>
      <c r="V63" s="17">
        <v>0</v>
      </c>
      <c r="W63" s="17">
        <v>0.52</v>
      </c>
      <c r="X63" s="17">
        <v>0.52</v>
      </c>
      <c r="Y63" s="17">
        <v>0</v>
      </c>
      <c r="Z63" s="17">
        <v>0.36</v>
      </c>
      <c r="AA63" s="17">
        <v>0</v>
      </c>
      <c r="AB63" s="17">
        <v>0.88</v>
      </c>
      <c r="AC63" s="16" t="s">
        <v>93</v>
      </c>
      <c r="AD63" s="15"/>
      <c r="AE63" s="15"/>
      <c r="AF63" s="14" t="s">
        <v>93</v>
      </c>
      <c r="AG63" s="13">
        <v>0</v>
      </c>
      <c r="AH63" s="13">
        <v>0</v>
      </c>
      <c r="AI63" s="12">
        <v>0</v>
      </c>
      <c r="AJ63" s="12">
        <v>0</v>
      </c>
      <c r="AK63" s="12">
        <v>0</v>
      </c>
      <c r="AL63" s="12">
        <v>0</v>
      </c>
      <c r="AM63" s="12">
        <v>0</v>
      </c>
      <c r="AN63" s="11">
        <v>0</v>
      </c>
      <c r="AO63" s="11">
        <v>0</v>
      </c>
      <c r="AP63" s="11">
        <v>0</v>
      </c>
      <c r="AQ63" s="11">
        <v>0</v>
      </c>
      <c r="AR63" s="11">
        <v>0</v>
      </c>
      <c r="AS63" s="11">
        <v>0</v>
      </c>
      <c r="AT63" s="11">
        <v>0</v>
      </c>
      <c r="AU63" s="11">
        <v>0</v>
      </c>
      <c r="AV63" s="11">
        <v>0</v>
      </c>
      <c r="AW63" s="11">
        <v>0</v>
      </c>
      <c r="AX63" s="11">
        <v>0</v>
      </c>
      <c r="AY63" s="11">
        <v>0</v>
      </c>
      <c r="AZ63" s="11">
        <v>0</v>
      </c>
      <c r="BA63" s="11">
        <v>0</v>
      </c>
      <c r="BB63" s="11">
        <v>0</v>
      </c>
      <c r="BC63" s="11">
        <v>0</v>
      </c>
      <c r="BD63" s="11">
        <v>0</v>
      </c>
      <c r="BE63" s="11">
        <v>0</v>
      </c>
      <c r="BF63" s="11">
        <v>0</v>
      </c>
      <c r="BG63" s="11">
        <v>0</v>
      </c>
      <c r="BH63" s="11">
        <v>0</v>
      </c>
      <c r="BI63" s="11">
        <v>0</v>
      </c>
      <c r="BJ63" s="11">
        <v>0</v>
      </c>
      <c r="BK63" s="11">
        <v>0</v>
      </c>
      <c r="BL63" s="11">
        <v>0</v>
      </c>
      <c r="BM63" s="11">
        <v>0</v>
      </c>
      <c r="BN63" s="11">
        <v>0</v>
      </c>
      <c r="BO63" s="11">
        <v>0</v>
      </c>
      <c r="BP63" s="11">
        <v>0</v>
      </c>
      <c r="BQ63" s="11">
        <v>0</v>
      </c>
      <c r="BR63" s="11">
        <v>0</v>
      </c>
      <c r="BS63" s="11">
        <v>0</v>
      </c>
      <c r="BT63" s="11">
        <v>0</v>
      </c>
      <c r="BU63" s="11">
        <v>0</v>
      </c>
      <c r="BV63" s="11">
        <v>0</v>
      </c>
      <c r="BW63" s="11">
        <v>0</v>
      </c>
      <c r="BX63" s="11">
        <v>0</v>
      </c>
      <c r="BY63" s="11">
        <v>0</v>
      </c>
    </row>
    <row r="64" spans="1:77" x14ac:dyDescent="0.25">
      <c r="A64" s="23">
        <v>2017</v>
      </c>
      <c r="B64" s="23" t="s">
        <v>226</v>
      </c>
      <c r="C64" s="23" t="s">
        <v>227</v>
      </c>
      <c r="D64" s="23" t="s">
        <v>228</v>
      </c>
      <c r="E64" s="23" t="s">
        <v>89</v>
      </c>
      <c r="F64" s="23" t="s">
        <v>212</v>
      </c>
      <c r="G64" s="22" t="s">
        <v>91</v>
      </c>
      <c r="H64" s="21">
        <v>39717</v>
      </c>
      <c r="I64" s="21">
        <v>42780</v>
      </c>
      <c r="J64" s="20" t="s">
        <v>209</v>
      </c>
      <c r="K64" s="19">
        <v>16.5</v>
      </c>
      <c r="L64" s="18">
        <v>0</v>
      </c>
      <c r="M64" s="18">
        <v>16.5</v>
      </c>
      <c r="N64" s="18">
        <v>0</v>
      </c>
      <c r="O64" s="18">
        <v>16.5</v>
      </c>
      <c r="P64" s="18">
        <v>30</v>
      </c>
      <c r="Q64" s="18">
        <v>18.100000000000001</v>
      </c>
      <c r="R64" s="18">
        <v>1.8</v>
      </c>
      <c r="S64" s="18">
        <v>66.399999999999991</v>
      </c>
      <c r="T64" s="18">
        <v>16.5</v>
      </c>
      <c r="U64" s="17">
        <v>0</v>
      </c>
      <c r="V64" s="17">
        <v>16.5</v>
      </c>
      <c r="W64" s="17">
        <v>0</v>
      </c>
      <c r="X64" s="17">
        <v>16.5</v>
      </c>
      <c r="Y64" s="17">
        <v>24.55</v>
      </c>
      <c r="Z64" s="17">
        <v>19.79</v>
      </c>
      <c r="AA64" s="17">
        <v>1.29</v>
      </c>
      <c r="AB64" s="17">
        <v>62.129999999999995</v>
      </c>
      <c r="AC64" s="16" t="s">
        <v>94</v>
      </c>
      <c r="AD64" s="15" t="s">
        <v>229</v>
      </c>
      <c r="AE64" s="15"/>
      <c r="AF64" s="14" t="s">
        <v>94</v>
      </c>
      <c r="AG64" s="13">
        <v>0</v>
      </c>
      <c r="AH64" s="13">
        <v>0</v>
      </c>
      <c r="AI64" s="12">
        <v>0</v>
      </c>
      <c r="AJ64" s="12">
        <v>0</v>
      </c>
      <c r="AK64" s="12">
        <v>0</v>
      </c>
      <c r="AL64" s="12">
        <v>0</v>
      </c>
      <c r="AM64" s="12">
        <v>0</v>
      </c>
      <c r="AN64" s="11">
        <v>0</v>
      </c>
      <c r="AO64" s="11">
        <v>0</v>
      </c>
      <c r="AP64" s="11">
        <v>0</v>
      </c>
      <c r="AQ64" s="11">
        <v>0</v>
      </c>
      <c r="AR64" s="11">
        <v>0</v>
      </c>
      <c r="AS64" s="11">
        <v>0</v>
      </c>
      <c r="AT64" s="11">
        <v>0</v>
      </c>
      <c r="AU64" s="11">
        <v>0</v>
      </c>
      <c r="AV64" s="11">
        <v>0</v>
      </c>
      <c r="AW64" s="11">
        <v>0</v>
      </c>
      <c r="AX64" s="11">
        <v>0</v>
      </c>
      <c r="AY64" s="11">
        <v>0</v>
      </c>
      <c r="AZ64" s="11">
        <v>0</v>
      </c>
      <c r="BA64" s="11">
        <v>0</v>
      </c>
      <c r="BB64" s="11">
        <v>0</v>
      </c>
      <c r="BC64" s="11">
        <v>0</v>
      </c>
      <c r="BD64" s="11">
        <v>0</v>
      </c>
      <c r="BE64" s="11">
        <v>0</v>
      </c>
      <c r="BF64" s="11">
        <v>0</v>
      </c>
      <c r="BG64" s="11">
        <v>64583</v>
      </c>
      <c r="BH64" s="11">
        <v>0</v>
      </c>
      <c r="BI64" s="11">
        <v>0</v>
      </c>
      <c r="BJ64" s="11">
        <v>0</v>
      </c>
      <c r="BK64" s="11">
        <v>0</v>
      </c>
      <c r="BL64" s="11">
        <v>0</v>
      </c>
      <c r="BM64" s="11">
        <v>0</v>
      </c>
      <c r="BN64" s="11">
        <v>0</v>
      </c>
      <c r="BO64" s="11">
        <v>0</v>
      </c>
      <c r="BP64" s="11">
        <v>0</v>
      </c>
      <c r="BQ64" s="11">
        <v>0</v>
      </c>
      <c r="BR64" s="11">
        <v>0</v>
      </c>
      <c r="BS64" s="11">
        <v>0</v>
      </c>
      <c r="BT64" s="11">
        <v>0</v>
      </c>
      <c r="BU64" s="11">
        <v>0</v>
      </c>
      <c r="BV64" s="11">
        <v>0</v>
      </c>
      <c r="BW64" s="11">
        <v>0</v>
      </c>
      <c r="BX64" s="11">
        <v>0</v>
      </c>
      <c r="BY64" s="11">
        <v>0</v>
      </c>
    </row>
    <row r="65" spans="1:77" x14ac:dyDescent="0.25">
      <c r="A65" s="23">
        <v>2017</v>
      </c>
      <c r="B65" s="23" t="s">
        <v>230</v>
      </c>
      <c r="C65" s="23" t="s">
        <v>231</v>
      </c>
      <c r="D65" s="23" t="s">
        <v>232</v>
      </c>
      <c r="E65" s="23" t="s">
        <v>89</v>
      </c>
      <c r="F65" s="23" t="s">
        <v>233</v>
      </c>
      <c r="G65" s="22" t="s">
        <v>91</v>
      </c>
      <c r="H65" s="21">
        <v>40043</v>
      </c>
      <c r="I65" s="21">
        <v>42065</v>
      </c>
      <c r="J65" s="20" t="s">
        <v>209</v>
      </c>
      <c r="K65" s="19">
        <v>0</v>
      </c>
      <c r="L65" s="18">
        <v>0</v>
      </c>
      <c r="M65" s="18">
        <v>0</v>
      </c>
      <c r="N65" s="18">
        <v>100</v>
      </c>
      <c r="O65" s="18">
        <v>100</v>
      </c>
      <c r="P65" s="18">
        <v>0</v>
      </c>
      <c r="Q65" s="18">
        <v>34.32</v>
      </c>
      <c r="R65" s="18">
        <v>0</v>
      </c>
      <c r="S65" s="18">
        <v>134.32</v>
      </c>
      <c r="T65" s="18">
        <v>0</v>
      </c>
      <c r="U65" s="17">
        <v>0</v>
      </c>
      <c r="V65" s="17">
        <v>0</v>
      </c>
      <c r="W65" s="17">
        <v>95.259</v>
      </c>
      <c r="X65" s="17">
        <v>95.259</v>
      </c>
      <c r="Y65" s="17">
        <v>0</v>
      </c>
      <c r="Z65" s="17">
        <v>13.478999999999999</v>
      </c>
      <c r="AA65" s="17">
        <v>0</v>
      </c>
      <c r="AB65" s="17">
        <v>108.738</v>
      </c>
      <c r="AC65" s="16" t="s">
        <v>93</v>
      </c>
      <c r="AD65" s="15"/>
      <c r="AE65" s="15"/>
      <c r="AF65" s="14" t="s">
        <v>93</v>
      </c>
      <c r="AG65" s="13">
        <v>0</v>
      </c>
      <c r="AH65" s="13">
        <v>0</v>
      </c>
      <c r="AI65" s="12">
        <v>0</v>
      </c>
      <c r="AJ65" s="12">
        <v>0</v>
      </c>
      <c r="AK65" s="12">
        <v>0</v>
      </c>
      <c r="AL65" s="12">
        <v>0</v>
      </c>
      <c r="AM65" s="12">
        <v>0</v>
      </c>
      <c r="AN65" s="11">
        <v>0</v>
      </c>
      <c r="AO65" s="11">
        <v>0</v>
      </c>
      <c r="AP65" s="11">
        <v>0</v>
      </c>
      <c r="AQ65" s="11">
        <v>0</v>
      </c>
      <c r="AR65" s="11">
        <v>0</v>
      </c>
      <c r="AS65" s="11">
        <v>0</v>
      </c>
      <c r="AT65" s="11">
        <v>0</v>
      </c>
      <c r="AU65" s="11">
        <v>0</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11">
        <v>0</v>
      </c>
      <c r="BM65" s="11">
        <v>0</v>
      </c>
      <c r="BN65" s="11">
        <v>0</v>
      </c>
      <c r="BO65" s="11">
        <v>0</v>
      </c>
      <c r="BP65" s="11">
        <v>0</v>
      </c>
      <c r="BQ65" s="11">
        <v>0</v>
      </c>
      <c r="BR65" s="11">
        <v>0</v>
      </c>
      <c r="BS65" s="11">
        <v>0</v>
      </c>
      <c r="BT65" s="11">
        <v>0</v>
      </c>
      <c r="BU65" s="11">
        <v>0</v>
      </c>
      <c r="BV65" s="11">
        <v>0</v>
      </c>
      <c r="BW65" s="11">
        <v>0</v>
      </c>
      <c r="BX65" s="11">
        <v>0</v>
      </c>
      <c r="BY65" s="11">
        <v>0</v>
      </c>
    </row>
    <row r="66" spans="1:77" x14ac:dyDescent="0.25">
      <c r="A66" s="23">
        <v>2018</v>
      </c>
      <c r="B66" s="23">
        <v>2226</v>
      </c>
      <c r="C66" s="23" t="s">
        <v>234</v>
      </c>
      <c r="D66" s="23" t="s">
        <v>235</v>
      </c>
      <c r="E66" s="23" t="s">
        <v>89</v>
      </c>
      <c r="F66" s="23" t="s">
        <v>110</v>
      </c>
      <c r="G66" s="22" t="s">
        <v>91</v>
      </c>
      <c r="H66" s="21">
        <v>38706</v>
      </c>
      <c r="I66" s="21">
        <v>42699</v>
      </c>
      <c r="J66" s="20" t="s">
        <v>209</v>
      </c>
      <c r="K66" s="19">
        <v>0</v>
      </c>
      <c r="L66" s="18">
        <v>0</v>
      </c>
      <c r="M66" s="18">
        <v>0</v>
      </c>
      <c r="N66" s="18">
        <v>221.2</v>
      </c>
      <c r="O66" s="18">
        <v>221.2</v>
      </c>
      <c r="P66" s="18">
        <v>0</v>
      </c>
      <c r="Q66" s="18">
        <v>94.9</v>
      </c>
      <c r="R66" s="18">
        <v>0</v>
      </c>
      <c r="S66" s="18">
        <v>316.10000000000002</v>
      </c>
      <c r="T66" s="18">
        <v>0</v>
      </c>
      <c r="U66" s="17">
        <v>0</v>
      </c>
      <c r="V66" s="17">
        <v>0</v>
      </c>
      <c r="W66" s="17">
        <v>113.881</v>
      </c>
      <c r="X66" s="17">
        <v>113.881</v>
      </c>
      <c r="Y66" s="17">
        <v>0</v>
      </c>
      <c r="Z66" s="17">
        <v>44.15</v>
      </c>
      <c r="AA66" s="17">
        <v>0</v>
      </c>
      <c r="AB66" s="17">
        <v>158.03100000000001</v>
      </c>
      <c r="AC66" s="16" t="s">
        <v>93</v>
      </c>
      <c r="AD66" s="15" t="s">
        <v>236</v>
      </c>
      <c r="AE66" s="15" t="s">
        <v>236</v>
      </c>
      <c r="AF66" s="14" t="s">
        <v>94</v>
      </c>
      <c r="AG66" s="13">
        <v>0</v>
      </c>
      <c r="AH66" s="13">
        <v>0</v>
      </c>
      <c r="AI66" s="12">
        <v>0</v>
      </c>
      <c r="AJ66" s="12">
        <v>0</v>
      </c>
      <c r="AK66" s="12">
        <v>0</v>
      </c>
      <c r="AL66" s="12">
        <v>0</v>
      </c>
      <c r="AM66" s="12">
        <v>0</v>
      </c>
      <c r="AN66" s="11">
        <v>0</v>
      </c>
      <c r="AO66" s="11">
        <v>0</v>
      </c>
      <c r="AP66" s="11">
        <v>0</v>
      </c>
      <c r="AQ66" s="11">
        <v>0</v>
      </c>
      <c r="AR66" s="11">
        <v>0</v>
      </c>
      <c r="AS66" s="11">
        <v>0</v>
      </c>
      <c r="AT66" s="11">
        <v>0</v>
      </c>
      <c r="AU66" s="11">
        <v>0</v>
      </c>
      <c r="AV66" s="11">
        <v>0</v>
      </c>
      <c r="AW66" s="11">
        <v>0</v>
      </c>
      <c r="AX66" s="11">
        <v>0</v>
      </c>
      <c r="AY66" s="11">
        <v>0</v>
      </c>
      <c r="AZ66" s="11">
        <v>0</v>
      </c>
      <c r="BA66" s="11">
        <v>211497</v>
      </c>
      <c r="BB66" s="11">
        <v>0</v>
      </c>
      <c r="BC66" s="11">
        <v>211497</v>
      </c>
      <c r="BD66" s="11">
        <v>0</v>
      </c>
      <c r="BE66" s="11">
        <v>107000</v>
      </c>
      <c r="BF66" s="11">
        <v>67.27</v>
      </c>
      <c r="BG66" s="11">
        <v>7523</v>
      </c>
      <c r="BH66" s="11">
        <v>0</v>
      </c>
      <c r="BI66" s="11">
        <v>0</v>
      </c>
      <c r="BJ66" s="11">
        <v>0</v>
      </c>
      <c r="BK66" s="11">
        <v>0</v>
      </c>
      <c r="BL66" s="11">
        <v>0</v>
      </c>
      <c r="BM66" s="11">
        <v>0</v>
      </c>
      <c r="BN66" s="11">
        <v>0</v>
      </c>
      <c r="BO66" s="11">
        <v>0</v>
      </c>
      <c r="BP66" s="11">
        <v>0</v>
      </c>
      <c r="BQ66" s="11">
        <v>0</v>
      </c>
      <c r="BR66" s="11">
        <v>0</v>
      </c>
      <c r="BS66" s="11">
        <v>0</v>
      </c>
      <c r="BT66" s="11">
        <v>0</v>
      </c>
      <c r="BU66" s="11">
        <v>0</v>
      </c>
      <c r="BV66" s="11">
        <v>0</v>
      </c>
      <c r="BW66" s="11">
        <v>0</v>
      </c>
      <c r="BX66" s="11">
        <v>0</v>
      </c>
      <c r="BY66" s="11">
        <v>0</v>
      </c>
    </row>
    <row r="67" spans="1:77" x14ac:dyDescent="0.25">
      <c r="A67" s="23">
        <v>2018</v>
      </c>
      <c r="B67" s="23" t="s">
        <v>237</v>
      </c>
      <c r="C67" s="23" t="s">
        <v>238</v>
      </c>
      <c r="D67" s="23" t="s">
        <v>239</v>
      </c>
      <c r="E67" s="23" t="s">
        <v>89</v>
      </c>
      <c r="F67" s="23" t="s">
        <v>240</v>
      </c>
      <c r="G67" s="22" t="s">
        <v>91</v>
      </c>
      <c r="H67" s="21">
        <v>40400</v>
      </c>
      <c r="I67" s="21">
        <v>42886</v>
      </c>
      <c r="J67" s="20" t="s">
        <v>209</v>
      </c>
      <c r="K67" s="19">
        <v>0</v>
      </c>
      <c r="L67" s="18">
        <v>0</v>
      </c>
      <c r="M67" s="18">
        <v>0</v>
      </c>
      <c r="N67" s="18">
        <v>78</v>
      </c>
      <c r="O67" s="18">
        <v>78</v>
      </c>
      <c r="P67" s="18">
        <v>0</v>
      </c>
      <c r="Q67" s="18">
        <v>0</v>
      </c>
      <c r="R67" s="18">
        <v>0</v>
      </c>
      <c r="S67" s="18">
        <v>78</v>
      </c>
      <c r="T67" s="18">
        <v>0</v>
      </c>
      <c r="U67" s="17">
        <v>0</v>
      </c>
      <c r="V67" s="17">
        <v>0</v>
      </c>
      <c r="W67" s="17">
        <v>60</v>
      </c>
      <c r="X67" s="17">
        <v>60</v>
      </c>
      <c r="Y67" s="17">
        <v>0</v>
      </c>
      <c r="Z67" s="17">
        <v>0</v>
      </c>
      <c r="AA67" s="17">
        <v>0</v>
      </c>
      <c r="AB67" s="17">
        <v>60</v>
      </c>
      <c r="AC67" s="16" t="s">
        <v>93</v>
      </c>
      <c r="AD67" s="15" t="s">
        <v>236</v>
      </c>
      <c r="AE67" s="15" t="s">
        <v>236</v>
      </c>
      <c r="AF67" s="14" t="s">
        <v>94</v>
      </c>
      <c r="AG67" s="13">
        <v>0</v>
      </c>
      <c r="AH67" s="13">
        <v>0</v>
      </c>
      <c r="AI67" s="12">
        <v>0</v>
      </c>
      <c r="AJ67" s="12">
        <v>0</v>
      </c>
      <c r="AK67" s="12">
        <v>0</v>
      </c>
      <c r="AL67" s="12">
        <v>0</v>
      </c>
      <c r="AM67" s="12">
        <v>0</v>
      </c>
      <c r="AN67" s="11">
        <v>0</v>
      </c>
      <c r="AO67" s="11">
        <v>0</v>
      </c>
      <c r="AP67" s="11">
        <v>0</v>
      </c>
      <c r="AQ67" s="11">
        <v>0</v>
      </c>
      <c r="AR67" s="11">
        <v>0</v>
      </c>
      <c r="AS67" s="11">
        <v>262.88</v>
      </c>
      <c r="AT67" s="11">
        <v>0</v>
      </c>
      <c r="AU67" s="11">
        <v>0</v>
      </c>
      <c r="AV67" s="11">
        <v>13.144</v>
      </c>
      <c r="AW67" s="11">
        <v>249.73599999999999</v>
      </c>
      <c r="AX67" s="11">
        <v>0</v>
      </c>
      <c r="AY67" s="11">
        <v>0</v>
      </c>
      <c r="AZ67" s="11">
        <v>0</v>
      </c>
      <c r="BA67" s="11">
        <v>18658</v>
      </c>
      <c r="BB67" s="11">
        <v>932.90000000000009</v>
      </c>
      <c r="BC67" s="11">
        <v>17725.099999999999</v>
      </c>
      <c r="BD67" s="11">
        <v>0</v>
      </c>
      <c r="BE67" s="11">
        <v>0</v>
      </c>
      <c r="BF67" s="11">
        <v>84.9</v>
      </c>
      <c r="BG67" s="11">
        <v>0</v>
      </c>
      <c r="BH67" s="11">
        <v>0</v>
      </c>
      <c r="BI67" s="11">
        <v>0</v>
      </c>
      <c r="BJ67" s="11">
        <v>0</v>
      </c>
      <c r="BK67" s="11">
        <v>0</v>
      </c>
      <c r="BL67" s="11">
        <v>0</v>
      </c>
      <c r="BM67" s="11">
        <v>0</v>
      </c>
      <c r="BN67" s="11">
        <v>0</v>
      </c>
      <c r="BO67" s="11">
        <v>0</v>
      </c>
      <c r="BP67" s="11">
        <v>0</v>
      </c>
      <c r="BQ67" s="11">
        <v>0</v>
      </c>
      <c r="BR67" s="11">
        <v>0</v>
      </c>
      <c r="BS67" s="11">
        <v>0</v>
      </c>
      <c r="BT67" s="11">
        <v>0</v>
      </c>
      <c r="BU67" s="11">
        <v>0</v>
      </c>
      <c r="BV67" s="11">
        <v>0</v>
      </c>
      <c r="BW67" s="11">
        <v>0</v>
      </c>
      <c r="BX67" s="11">
        <v>0</v>
      </c>
      <c r="BY67" s="11">
        <v>0</v>
      </c>
    </row>
    <row r="68" spans="1:77" x14ac:dyDescent="0.25">
      <c r="A68" s="23">
        <v>2018</v>
      </c>
      <c r="B68" s="23" t="s">
        <v>241</v>
      </c>
      <c r="C68" s="23" t="s">
        <v>242</v>
      </c>
      <c r="D68" s="23" t="s">
        <v>243</v>
      </c>
      <c r="E68" s="23" t="s">
        <v>89</v>
      </c>
      <c r="F68" s="23" t="s">
        <v>240</v>
      </c>
      <c r="G68" s="22" t="s">
        <v>91</v>
      </c>
      <c r="H68" s="21">
        <v>40365</v>
      </c>
      <c r="I68" s="21">
        <v>42005</v>
      </c>
      <c r="J68" s="20" t="s">
        <v>209</v>
      </c>
      <c r="K68" s="19">
        <v>0</v>
      </c>
      <c r="L68" s="18">
        <v>0</v>
      </c>
      <c r="M68" s="18">
        <v>0</v>
      </c>
      <c r="N68" s="18">
        <v>222.2</v>
      </c>
      <c r="O68" s="18">
        <v>222.2</v>
      </c>
      <c r="P68" s="18">
        <v>0</v>
      </c>
      <c r="Q68" s="18">
        <v>67.319999999999993</v>
      </c>
      <c r="R68" s="18">
        <v>0</v>
      </c>
      <c r="S68" s="18">
        <v>289.52</v>
      </c>
      <c r="T68" s="18">
        <v>0</v>
      </c>
      <c r="U68" s="17">
        <v>0</v>
      </c>
      <c r="V68" s="17">
        <v>0</v>
      </c>
      <c r="W68" s="17">
        <v>192.25800000000001</v>
      </c>
      <c r="X68" s="17">
        <v>192.25800000000001</v>
      </c>
      <c r="Y68" s="17">
        <v>0</v>
      </c>
      <c r="Z68" s="17">
        <v>70.040000000000006</v>
      </c>
      <c r="AA68" s="17">
        <v>0</v>
      </c>
      <c r="AB68" s="17">
        <v>262.298</v>
      </c>
      <c r="AC68" s="16" t="s">
        <v>93</v>
      </c>
      <c r="AD68" s="15" t="s">
        <v>236</v>
      </c>
      <c r="AE68" s="15" t="s">
        <v>236</v>
      </c>
      <c r="AF68" s="14" t="s">
        <v>94</v>
      </c>
      <c r="AG68" s="13">
        <v>0</v>
      </c>
      <c r="AH68" s="13">
        <v>0</v>
      </c>
      <c r="AI68" s="12">
        <v>0</v>
      </c>
      <c r="AJ68" s="12">
        <v>0</v>
      </c>
      <c r="AK68" s="12">
        <v>0</v>
      </c>
      <c r="AL68" s="12">
        <v>0</v>
      </c>
      <c r="AM68" s="12">
        <v>0</v>
      </c>
      <c r="AN68" s="11">
        <v>0</v>
      </c>
      <c r="AO68" s="11">
        <v>0</v>
      </c>
      <c r="AP68" s="11">
        <v>0</v>
      </c>
      <c r="AQ68" s="11">
        <v>1195089</v>
      </c>
      <c r="AR68" s="11">
        <v>0</v>
      </c>
      <c r="AS68" s="11">
        <v>4476.7</v>
      </c>
      <c r="AT68" s="11">
        <v>0</v>
      </c>
      <c r="AU68" s="11">
        <v>0</v>
      </c>
      <c r="AV68" s="11">
        <v>4476.7</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1">
        <v>0</v>
      </c>
      <c r="BT68" s="11">
        <v>0</v>
      </c>
      <c r="BU68" s="11">
        <v>0</v>
      </c>
      <c r="BV68" s="11">
        <v>0</v>
      </c>
      <c r="BW68" s="11">
        <v>0</v>
      </c>
      <c r="BX68" s="11">
        <v>0</v>
      </c>
      <c r="BY68" s="11">
        <v>0</v>
      </c>
    </row>
    <row r="69" spans="1:77" x14ac:dyDescent="0.25">
      <c r="A69" s="23">
        <v>2018</v>
      </c>
      <c r="B69" s="23">
        <v>2443</v>
      </c>
      <c r="C69" s="23" t="s">
        <v>244</v>
      </c>
      <c r="D69" s="23" t="s">
        <v>245</v>
      </c>
      <c r="E69" s="23" t="s">
        <v>89</v>
      </c>
      <c r="F69" s="23" t="s">
        <v>110</v>
      </c>
      <c r="G69" s="22" t="s">
        <v>91</v>
      </c>
      <c r="H69" s="21">
        <v>39709</v>
      </c>
      <c r="I69" s="21">
        <v>41302</v>
      </c>
      <c r="J69" s="20" t="s">
        <v>209</v>
      </c>
      <c r="K69" s="19">
        <v>0</v>
      </c>
      <c r="L69" s="18">
        <v>0</v>
      </c>
      <c r="M69" s="18">
        <v>0</v>
      </c>
      <c r="N69" s="18">
        <v>420</v>
      </c>
      <c r="O69" s="18">
        <v>420</v>
      </c>
      <c r="P69" s="18">
        <v>0</v>
      </c>
      <c r="Q69" s="18">
        <v>48</v>
      </c>
      <c r="R69" s="18">
        <v>0</v>
      </c>
      <c r="S69" s="18">
        <v>468</v>
      </c>
      <c r="T69" s="18">
        <v>0</v>
      </c>
      <c r="U69" s="17">
        <v>0</v>
      </c>
      <c r="V69" s="17">
        <v>0</v>
      </c>
      <c r="W69" s="17">
        <v>351.52</v>
      </c>
      <c r="X69" s="17">
        <v>351.52</v>
      </c>
      <c r="Y69" s="17">
        <v>0</v>
      </c>
      <c r="Z69" s="17">
        <v>99.1</v>
      </c>
      <c r="AA69" s="17">
        <v>0</v>
      </c>
      <c r="AB69" s="17">
        <v>450.62</v>
      </c>
      <c r="AC69" s="16" t="s">
        <v>93</v>
      </c>
      <c r="AD69" s="15" t="s">
        <v>236</v>
      </c>
      <c r="AE69" s="15" t="s">
        <v>236</v>
      </c>
      <c r="AF69" s="14" t="s">
        <v>94</v>
      </c>
      <c r="AG69" s="13">
        <v>0</v>
      </c>
      <c r="AH69" s="13">
        <v>0</v>
      </c>
      <c r="AI69" s="12">
        <v>0</v>
      </c>
      <c r="AJ69" s="12">
        <v>0</v>
      </c>
      <c r="AK69" s="12">
        <v>0</v>
      </c>
      <c r="AL69" s="12">
        <v>0</v>
      </c>
      <c r="AM69" s="12">
        <v>0</v>
      </c>
      <c r="AN69" s="11">
        <v>0</v>
      </c>
      <c r="AO69" s="11">
        <v>0</v>
      </c>
      <c r="AP69" s="11">
        <v>0</v>
      </c>
      <c r="AQ69" s="11">
        <v>3404528</v>
      </c>
      <c r="AR69" s="11">
        <v>0</v>
      </c>
      <c r="AS69" s="11">
        <v>825.2</v>
      </c>
      <c r="AT69" s="11">
        <v>0</v>
      </c>
      <c r="AU69" s="11">
        <v>0</v>
      </c>
      <c r="AV69" s="11">
        <v>825.2</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1">
        <v>0</v>
      </c>
      <c r="BT69" s="11">
        <v>0</v>
      </c>
      <c r="BU69" s="11">
        <v>0</v>
      </c>
      <c r="BV69" s="11">
        <v>0</v>
      </c>
      <c r="BW69" s="11">
        <v>0</v>
      </c>
      <c r="BX69" s="11">
        <v>0</v>
      </c>
      <c r="BY69" s="11">
        <v>0</v>
      </c>
    </row>
    <row r="70" spans="1:77" x14ac:dyDescent="0.25">
      <c r="A70" s="23">
        <v>2018</v>
      </c>
      <c r="B70" s="23">
        <v>2617</v>
      </c>
      <c r="C70" s="23" t="s">
        <v>246</v>
      </c>
      <c r="D70" s="23" t="s">
        <v>247</v>
      </c>
      <c r="E70" s="23" t="s">
        <v>89</v>
      </c>
      <c r="F70" s="23" t="s">
        <v>110</v>
      </c>
      <c r="G70" s="22" t="s">
        <v>91</v>
      </c>
      <c r="H70" s="21">
        <v>40235</v>
      </c>
      <c r="I70" s="21">
        <v>42185</v>
      </c>
      <c r="J70" s="20" t="s">
        <v>209</v>
      </c>
      <c r="K70" s="19">
        <v>0</v>
      </c>
      <c r="L70" s="18">
        <v>0</v>
      </c>
      <c r="M70" s="18">
        <v>0</v>
      </c>
      <c r="N70" s="18">
        <v>50</v>
      </c>
      <c r="O70" s="18">
        <v>50</v>
      </c>
      <c r="P70" s="18">
        <v>0</v>
      </c>
      <c r="Q70" s="18">
        <v>0</v>
      </c>
      <c r="R70" s="18">
        <v>0</v>
      </c>
      <c r="S70" s="18">
        <v>50</v>
      </c>
      <c r="T70" s="18">
        <v>0</v>
      </c>
      <c r="U70" s="17">
        <v>0</v>
      </c>
      <c r="V70" s="17">
        <v>0</v>
      </c>
      <c r="W70" s="17">
        <v>35.710999999999999</v>
      </c>
      <c r="X70" s="17">
        <v>35.710999999999999</v>
      </c>
      <c r="Y70" s="17">
        <v>0</v>
      </c>
      <c r="Z70" s="17">
        <v>0</v>
      </c>
      <c r="AA70" s="17">
        <v>0</v>
      </c>
      <c r="AB70" s="17">
        <v>35.710999999999999</v>
      </c>
      <c r="AC70" s="16" t="s">
        <v>93</v>
      </c>
      <c r="AD70" s="15" t="s">
        <v>236</v>
      </c>
      <c r="AE70" s="15" t="s">
        <v>236</v>
      </c>
      <c r="AF70" s="14" t="s">
        <v>94</v>
      </c>
      <c r="AG70" s="13">
        <v>0</v>
      </c>
      <c r="AH70" s="13">
        <v>0</v>
      </c>
      <c r="AI70" s="12">
        <v>0</v>
      </c>
      <c r="AJ70" s="12">
        <v>0</v>
      </c>
      <c r="AK70" s="12">
        <v>0</v>
      </c>
      <c r="AL70" s="12">
        <v>0</v>
      </c>
      <c r="AM70" s="12">
        <v>0</v>
      </c>
      <c r="AN70" s="11">
        <v>0</v>
      </c>
      <c r="AO70" s="11">
        <v>0</v>
      </c>
      <c r="AP70" s="11">
        <v>0</v>
      </c>
      <c r="AQ70" s="11">
        <v>0</v>
      </c>
      <c r="AR70" s="11">
        <v>0</v>
      </c>
      <c r="AS70" s="11">
        <v>0</v>
      </c>
      <c r="AT70" s="11">
        <v>0</v>
      </c>
      <c r="AU70" s="11">
        <v>0</v>
      </c>
      <c r="AV70" s="11">
        <v>0</v>
      </c>
      <c r="AW70" s="11">
        <v>0</v>
      </c>
      <c r="AX70" s="11">
        <v>0</v>
      </c>
      <c r="AY70" s="11">
        <v>0</v>
      </c>
      <c r="AZ70" s="11">
        <v>0</v>
      </c>
      <c r="BA70" s="11">
        <v>0</v>
      </c>
      <c r="BB70" s="11">
        <v>0</v>
      </c>
      <c r="BC70" s="11">
        <v>0</v>
      </c>
      <c r="BD70" s="11">
        <v>0</v>
      </c>
      <c r="BE70" s="11">
        <v>0</v>
      </c>
      <c r="BF70" s="11">
        <v>0</v>
      </c>
      <c r="BG70" s="11">
        <v>0</v>
      </c>
      <c r="BH70" s="11">
        <v>0</v>
      </c>
      <c r="BI70" s="11">
        <v>0</v>
      </c>
      <c r="BJ70" s="11">
        <v>0</v>
      </c>
      <c r="BK70" s="11">
        <v>0</v>
      </c>
      <c r="BL70" s="11">
        <v>9007</v>
      </c>
      <c r="BM70" s="11">
        <v>0</v>
      </c>
      <c r="BN70" s="11">
        <v>0</v>
      </c>
      <c r="BO70" s="11">
        <v>0</v>
      </c>
      <c r="BP70" s="11">
        <v>0</v>
      </c>
      <c r="BQ70" s="11">
        <v>0</v>
      </c>
      <c r="BR70" s="11">
        <v>0</v>
      </c>
      <c r="BS70" s="11">
        <v>0</v>
      </c>
      <c r="BT70" s="11">
        <v>0</v>
      </c>
      <c r="BU70" s="11">
        <v>0</v>
      </c>
      <c r="BV70" s="11">
        <v>0</v>
      </c>
      <c r="BW70" s="11">
        <v>0</v>
      </c>
      <c r="BX70" s="11">
        <v>0</v>
      </c>
      <c r="BY70" s="11">
        <v>0</v>
      </c>
    </row>
    <row r="71" spans="1:77" x14ac:dyDescent="0.25">
      <c r="A71" s="23">
        <v>2018</v>
      </c>
      <c r="B71" s="23" t="s">
        <v>248</v>
      </c>
      <c r="C71" s="23" t="s">
        <v>249</v>
      </c>
      <c r="D71" s="23" t="s">
        <v>250</v>
      </c>
      <c r="E71" s="23" t="s">
        <v>89</v>
      </c>
      <c r="F71" s="23" t="s">
        <v>240</v>
      </c>
      <c r="G71" s="22" t="s">
        <v>91</v>
      </c>
      <c r="H71" s="21">
        <v>40533</v>
      </c>
      <c r="I71" s="21">
        <v>42181</v>
      </c>
      <c r="J71" s="20" t="s">
        <v>209</v>
      </c>
      <c r="K71" s="19">
        <v>0</v>
      </c>
      <c r="L71" s="18">
        <v>0</v>
      </c>
      <c r="M71" s="18">
        <v>0</v>
      </c>
      <c r="N71" s="18">
        <v>69</v>
      </c>
      <c r="O71" s="18">
        <v>69</v>
      </c>
      <c r="P71" s="18">
        <v>0</v>
      </c>
      <c r="Q71" s="18">
        <v>56.5</v>
      </c>
      <c r="R71" s="18">
        <v>0</v>
      </c>
      <c r="S71" s="18">
        <v>125.5</v>
      </c>
      <c r="T71" s="18">
        <v>0</v>
      </c>
      <c r="U71" s="17">
        <v>0</v>
      </c>
      <c r="V71" s="17">
        <v>0</v>
      </c>
      <c r="W71" s="17">
        <v>55.354999999999997</v>
      </c>
      <c r="X71" s="17">
        <v>55.354999999999997</v>
      </c>
      <c r="Y71" s="17">
        <v>0</v>
      </c>
      <c r="Z71" s="17">
        <v>25.87</v>
      </c>
      <c r="AA71" s="17">
        <v>0</v>
      </c>
      <c r="AB71" s="17">
        <v>81.224999999999994</v>
      </c>
      <c r="AC71" s="16" t="s">
        <v>93</v>
      </c>
      <c r="AD71" s="15" t="s">
        <v>236</v>
      </c>
      <c r="AE71" s="15" t="s">
        <v>236</v>
      </c>
      <c r="AF71" s="14" t="s">
        <v>94</v>
      </c>
      <c r="AG71" s="13">
        <v>0</v>
      </c>
      <c r="AH71" s="13">
        <v>0</v>
      </c>
      <c r="AI71" s="12">
        <v>0</v>
      </c>
      <c r="AJ71" s="12">
        <v>0</v>
      </c>
      <c r="AK71" s="12">
        <v>0</v>
      </c>
      <c r="AL71" s="12">
        <v>0</v>
      </c>
      <c r="AM71" s="12">
        <v>0</v>
      </c>
      <c r="AN71" s="11">
        <v>0</v>
      </c>
      <c r="AO71" s="11">
        <v>0</v>
      </c>
      <c r="AP71" s="11">
        <v>1096</v>
      </c>
      <c r="AQ71" s="11">
        <v>0</v>
      </c>
      <c r="AR71" s="11">
        <v>0</v>
      </c>
      <c r="AS71" s="11">
        <v>0</v>
      </c>
      <c r="AT71" s="11">
        <v>0</v>
      </c>
      <c r="AU71" s="11">
        <v>0</v>
      </c>
      <c r="AV71" s="11">
        <v>0</v>
      </c>
      <c r="AW71" s="11">
        <v>0</v>
      </c>
      <c r="AX71" s="11">
        <v>0</v>
      </c>
      <c r="AY71" s="11">
        <v>0</v>
      </c>
      <c r="AZ71" s="11">
        <v>0</v>
      </c>
      <c r="BA71" s="11">
        <v>0</v>
      </c>
      <c r="BB71" s="11">
        <v>0</v>
      </c>
      <c r="BC71" s="11">
        <v>0</v>
      </c>
      <c r="BD71" s="11">
        <v>0</v>
      </c>
      <c r="BE71" s="11">
        <v>0</v>
      </c>
      <c r="BF71" s="11">
        <v>0</v>
      </c>
      <c r="BG71" s="11">
        <v>0</v>
      </c>
      <c r="BH71" s="11">
        <v>0</v>
      </c>
      <c r="BI71" s="11">
        <v>0</v>
      </c>
      <c r="BJ71" s="11">
        <v>0</v>
      </c>
      <c r="BK71" s="11">
        <v>0</v>
      </c>
      <c r="BL71" s="11">
        <v>0</v>
      </c>
      <c r="BM71" s="11">
        <v>0</v>
      </c>
      <c r="BN71" s="11">
        <v>0</v>
      </c>
      <c r="BO71" s="11">
        <v>0</v>
      </c>
      <c r="BP71" s="11">
        <v>0</v>
      </c>
      <c r="BQ71" s="11">
        <v>0</v>
      </c>
      <c r="BR71" s="11">
        <v>0</v>
      </c>
      <c r="BS71" s="11">
        <v>0</v>
      </c>
      <c r="BT71" s="11">
        <v>0</v>
      </c>
      <c r="BU71" s="11">
        <v>0</v>
      </c>
      <c r="BV71" s="11">
        <v>0</v>
      </c>
      <c r="BW71" s="11">
        <v>0</v>
      </c>
      <c r="BX71" s="11">
        <v>0</v>
      </c>
      <c r="BY71" s="11">
        <v>0</v>
      </c>
    </row>
    <row r="72" spans="1:77" x14ac:dyDescent="0.25">
      <c r="A72" s="23">
        <v>2018</v>
      </c>
      <c r="B72" s="23">
        <v>3195</v>
      </c>
      <c r="C72" s="23" t="s">
        <v>251</v>
      </c>
      <c r="D72" s="23" t="s">
        <v>252</v>
      </c>
      <c r="E72" s="23" t="s">
        <v>89</v>
      </c>
      <c r="F72" s="23" t="s">
        <v>103</v>
      </c>
      <c r="G72" s="22" t="s">
        <v>99</v>
      </c>
      <c r="H72" s="21">
        <v>41957</v>
      </c>
      <c r="I72" s="21" t="s">
        <v>104</v>
      </c>
      <c r="J72" s="20" t="s">
        <v>209</v>
      </c>
      <c r="K72" s="19">
        <v>0</v>
      </c>
      <c r="L72" s="19">
        <v>0</v>
      </c>
      <c r="M72" s="19">
        <v>0</v>
      </c>
      <c r="N72" s="18">
        <v>200</v>
      </c>
      <c r="O72" s="18">
        <v>200</v>
      </c>
      <c r="P72" s="18">
        <v>0</v>
      </c>
      <c r="Q72" s="18">
        <v>0</v>
      </c>
      <c r="R72" s="18">
        <v>0</v>
      </c>
      <c r="S72" s="18">
        <v>0</v>
      </c>
      <c r="T72" s="18"/>
      <c r="U72" s="17"/>
      <c r="V72" s="17"/>
      <c r="W72" s="17">
        <v>200</v>
      </c>
      <c r="X72" s="17">
        <v>200</v>
      </c>
      <c r="Y72" s="17">
        <v>0</v>
      </c>
      <c r="Z72" s="17">
        <v>0</v>
      </c>
      <c r="AA72" s="17">
        <v>0</v>
      </c>
      <c r="AB72" s="17">
        <v>200</v>
      </c>
      <c r="AC72" s="16" t="s">
        <v>93</v>
      </c>
      <c r="AD72" s="15" t="s">
        <v>236</v>
      </c>
      <c r="AE72" s="15" t="s">
        <v>236</v>
      </c>
      <c r="AF72" s="14" t="s">
        <v>94</v>
      </c>
      <c r="AG72" s="13">
        <v>0</v>
      </c>
      <c r="AH72" s="13">
        <v>0</v>
      </c>
      <c r="AI72" s="12">
        <v>0</v>
      </c>
      <c r="AJ72" s="12">
        <v>0</v>
      </c>
      <c r="AK72" s="12">
        <v>0</v>
      </c>
      <c r="AL72" s="12">
        <v>0</v>
      </c>
      <c r="AM72" s="12">
        <v>0</v>
      </c>
      <c r="AN72" s="11">
        <v>0</v>
      </c>
      <c r="AO72" s="11">
        <v>0</v>
      </c>
      <c r="AP72" s="11">
        <v>0</v>
      </c>
      <c r="AQ72" s="11">
        <v>0</v>
      </c>
      <c r="AR72" s="11">
        <v>0</v>
      </c>
      <c r="AS72" s="11">
        <v>0</v>
      </c>
      <c r="AT72" s="11">
        <v>0</v>
      </c>
      <c r="AU72" s="11">
        <v>0</v>
      </c>
      <c r="AV72" s="11">
        <v>0</v>
      </c>
      <c r="AW72" s="11">
        <v>0</v>
      </c>
      <c r="AX72" s="11">
        <v>0</v>
      </c>
      <c r="AY72" s="11">
        <v>0</v>
      </c>
      <c r="AZ72" s="11">
        <v>0</v>
      </c>
      <c r="BA72" s="11">
        <v>0</v>
      </c>
      <c r="BB72" s="11">
        <v>0</v>
      </c>
      <c r="BC72" s="11">
        <v>0</v>
      </c>
      <c r="BD72" s="11">
        <v>0</v>
      </c>
      <c r="BE72" s="11">
        <v>0</v>
      </c>
      <c r="BF72" s="11">
        <v>0</v>
      </c>
      <c r="BG72" s="11">
        <v>0</v>
      </c>
      <c r="BH72" s="11">
        <v>0</v>
      </c>
      <c r="BI72" s="11">
        <v>1290358</v>
      </c>
      <c r="BJ72" s="11">
        <v>1290358</v>
      </c>
      <c r="BK72" s="11">
        <v>0</v>
      </c>
      <c r="BL72" s="11">
        <v>383049</v>
      </c>
      <c r="BM72" s="11">
        <v>0</v>
      </c>
      <c r="BN72" s="11">
        <v>0</v>
      </c>
      <c r="BO72" s="11">
        <v>0</v>
      </c>
      <c r="BP72" s="11">
        <v>0</v>
      </c>
      <c r="BQ72" s="11">
        <v>0</v>
      </c>
      <c r="BR72" s="11">
        <v>0</v>
      </c>
      <c r="BS72" s="11">
        <v>0</v>
      </c>
      <c r="BT72" s="11">
        <v>0</v>
      </c>
      <c r="BU72" s="11">
        <v>0</v>
      </c>
      <c r="BV72" s="11">
        <v>0</v>
      </c>
      <c r="BW72" s="11">
        <v>0</v>
      </c>
      <c r="BX72" s="11">
        <v>0</v>
      </c>
      <c r="BY72" s="11">
        <v>0</v>
      </c>
    </row>
    <row r="73" spans="1:77" x14ac:dyDescent="0.25">
      <c r="A73" s="23">
        <v>2018</v>
      </c>
      <c r="B73" s="23">
        <v>7205</v>
      </c>
      <c r="C73" s="23" t="s">
        <v>253</v>
      </c>
      <c r="D73" s="23" t="s">
        <v>254</v>
      </c>
      <c r="E73" s="23" t="s">
        <v>89</v>
      </c>
      <c r="F73" s="23" t="s">
        <v>98</v>
      </c>
      <c r="G73" s="22" t="s">
        <v>99</v>
      </c>
      <c r="H73" s="21">
        <v>38317</v>
      </c>
      <c r="I73" s="21" t="s">
        <v>104</v>
      </c>
      <c r="J73" s="20" t="s">
        <v>209</v>
      </c>
      <c r="K73" s="19">
        <v>0</v>
      </c>
      <c r="L73" s="19">
        <v>0</v>
      </c>
      <c r="M73" s="19">
        <v>0</v>
      </c>
      <c r="N73" s="18">
        <v>20</v>
      </c>
      <c r="O73" s="18">
        <v>20</v>
      </c>
      <c r="P73" s="18">
        <v>0</v>
      </c>
      <c r="Q73" s="18">
        <v>0</v>
      </c>
      <c r="R73" s="18">
        <v>0</v>
      </c>
      <c r="S73" s="18">
        <v>20</v>
      </c>
      <c r="T73" s="18"/>
      <c r="U73" s="17"/>
      <c r="V73" s="17"/>
      <c r="W73" s="17">
        <v>17</v>
      </c>
      <c r="X73" s="17">
        <v>17</v>
      </c>
      <c r="Y73" s="17">
        <v>0</v>
      </c>
      <c r="Z73" s="17">
        <v>0</v>
      </c>
      <c r="AA73" s="17">
        <v>0</v>
      </c>
      <c r="AB73" s="17">
        <v>17</v>
      </c>
      <c r="AC73" s="16" t="s">
        <v>93</v>
      </c>
      <c r="AD73" s="15" t="s">
        <v>236</v>
      </c>
      <c r="AE73" s="15" t="s">
        <v>236</v>
      </c>
      <c r="AF73" s="14" t="s">
        <v>93</v>
      </c>
      <c r="AG73" s="13">
        <v>0</v>
      </c>
      <c r="AH73" s="13">
        <v>0</v>
      </c>
      <c r="AI73" s="12">
        <v>0</v>
      </c>
      <c r="AJ73" s="12">
        <v>0</v>
      </c>
      <c r="AK73" s="12">
        <v>0</v>
      </c>
      <c r="AL73" s="12">
        <v>0</v>
      </c>
      <c r="AM73" s="12">
        <v>0</v>
      </c>
      <c r="AN73" s="11">
        <v>0</v>
      </c>
      <c r="AO73" s="11">
        <v>0</v>
      </c>
      <c r="AP73" s="11">
        <v>0</v>
      </c>
      <c r="AQ73" s="11">
        <v>0</v>
      </c>
      <c r="AR73" s="11">
        <v>0</v>
      </c>
      <c r="AS73" s="11">
        <v>0</v>
      </c>
      <c r="AT73" s="11">
        <v>0</v>
      </c>
      <c r="AU73" s="11">
        <v>0</v>
      </c>
      <c r="AV73" s="11">
        <v>0</v>
      </c>
      <c r="AW73" s="11">
        <v>0</v>
      </c>
      <c r="AX73" s="11">
        <v>0</v>
      </c>
      <c r="AY73" s="11">
        <v>0</v>
      </c>
      <c r="AZ73" s="11">
        <v>0</v>
      </c>
      <c r="BA73" s="11">
        <v>0</v>
      </c>
      <c r="BB73" s="11">
        <v>0</v>
      </c>
      <c r="BC73" s="11">
        <v>0</v>
      </c>
      <c r="BD73" s="11">
        <v>0</v>
      </c>
      <c r="BE73" s="11">
        <v>0</v>
      </c>
      <c r="BF73" s="11">
        <v>0</v>
      </c>
      <c r="BG73" s="11">
        <v>0</v>
      </c>
      <c r="BH73" s="11">
        <v>0</v>
      </c>
      <c r="BI73" s="11">
        <v>0</v>
      </c>
      <c r="BJ73" s="11">
        <v>0</v>
      </c>
      <c r="BK73" s="11">
        <v>0</v>
      </c>
      <c r="BL73" s="11">
        <v>0</v>
      </c>
      <c r="BM73" s="11">
        <v>0</v>
      </c>
      <c r="BN73" s="11">
        <v>0</v>
      </c>
      <c r="BO73" s="11">
        <v>0</v>
      </c>
      <c r="BP73" s="11">
        <v>0</v>
      </c>
      <c r="BQ73" s="11">
        <v>0</v>
      </c>
      <c r="BR73" s="11">
        <v>0</v>
      </c>
      <c r="BS73" s="11">
        <v>0</v>
      </c>
      <c r="BT73" s="11">
        <v>0</v>
      </c>
      <c r="BU73" s="11">
        <v>0</v>
      </c>
      <c r="BV73" s="11">
        <v>0</v>
      </c>
      <c r="BW73" s="11">
        <v>0</v>
      </c>
      <c r="BX73" s="11">
        <v>0</v>
      </c>
      <c r="BY73" s="11">
        <v>0</v>
      </c>
    </row>
    <row r="74" spans="1:77" x14ac:dyDescent="0.25">
      <c r="A74" s="23">
        <v>2018</v>
      </c>
      <c r="B74" s="23">
        <v>7228</v>
      </c>
      <c r="C74" s="23" t="s">
        <v>255</v>
      </c>
      <c r="D74" s="23" t="s">
        <v>256</v>
      </c>
      <c r="E74" s="23" t="s">
        <v>89</v>
      </c>
      <c r="F74" s="23" t="s">
        <v>98</v>
      </c>
      <c r="G74" s="22" t="s">
        <v>99</v>
      </c>
      <c r="H74" s="21">
        <v>38749</v>
      </c>
      <c r="I74" s="21" t="s">
        <v>104</v>
      </c>
      <c r="J74" s="20" t="s">
        <v>209</v>
      </c>
      <c r="K74" s="19">
        <v>0</v>
      </c>
      <c r="L74" s="19">
        <v>0</v>
      </c>
      <c r="M74" s="19">
        <v>0</v>
      </c>
      <c r="N74" s="18">
        <v>45</v>
      </c>
      <c r="O74" s="18">
        <v>45</v>
      </c>
      <c r="P74" s="18">
        <v>0</v>
      </c>
      <c r="Q74" s="18">
        <v>0</v>
      </c>
      <c r="R74" s="18">
        <v>0</v>
      </c>
      <c r="S74" s="18">
        <v>45</v>
      </c>
      <c r="T74" s="18"/>
      <c r="U74" s="17"/>
      <c r="V74" s="17"/>
      <c r="W74" s="17">
        <v>45</v>
      </c>
      <c r="X74" s="17">
        <v>45</v>
      </c>
      <c r="Y74" s="17">
        <v>0</v>
      </c>
      <c r="Z74" s="17">
        <v>0</v>
      </c>
      <c r="AA74" s="17">
        <v>0</v>
      </c>
      <c r="AB74" s="17">
        <v>45</v>
      </c>
      <c r="AC74" s="16" t="s">
        <v>93</v>
      </c>
      <c r="AD74" s="15" t="s">
        <v>236</v>
      </c>
      <c r="AE74" s="15" t="s">
        <v>236</v>
      </c>
      <c r="AF74" s="14" t="s">
        <v>93</v>
      </c>
      <c r="AG74" s="13">
        <v>0</v>
      </c>
      <c r="AH74" s="13">
        <v>0</v>
      </c>
      <c r="AI74" s="12">
        <v>0</v>
      </c>
      <c r="AJ74" s="12">
        <v>0</v>
      </c>
      <c r="AK74" s="12">
        <v>0</v>
      </c>
      <c r="AL74" s="12">
        <v>0</v>
      </c>
      <c r="AM74" s="12">
        <v>0</v>
      </c>
      <c r="AN74" s="11">
        <v>0</v>
      </c>
      <c r="AO74" s="11">
        <v>0</v>
      </c>
      <c r="AP74" s="11">
        <v>0</v>
      </c>
      <c r="AQ74" s="11">
        <v>0</v>
      </c>
      <c r="AR74" s="11">
        <v>0</v>
      </c>
      <c r="AS74" s="11">
        <v>0</v>
      </c>
      <c r="AT74" s="11">
        <v>0</v>
      </c>
      <c r="AU74" s="11">
        <v>0</v>
      </c>
      <c r="AV74" s="11">
        <v>0</v>
      </c>
      <c r="AW74" s="11">
        <v>0</v>
      </c>
      <c r="AX74" s="11">
        <v>0</v>
      </c>
      <c r="AY74" s="11">
        <v>0</v>
      </c>
      <c r="AZ74" s="11">
        <v>0</v>
      </c>
      <c r="BA74" s="11">
        <v>0</v>
      </c>
      <c r="BB74" s="11">
        <v>0</v>
      </c>
      <c r="BC74" s="11">
        <v>0</v>
      </c>
      <c r="BD74" s="11">
        <v>0</v>
      </c>
      <c r="BE74" s="11">
        <v>0</v>
      </c>
      <c r="BF74" s="11">
        <v>0</v>
      </c>
      <c r="BG74" s="11">
        <v>0</v>
      </c>
      <c r="BH74" s="11">
        <v>0</v>
      </c>
      <c r="BI74" s="11">
        <v>0</v>
      </c>
      <c r="BJ74" s="11">
        <v>0</v>
      </c>
      <c r="BK74" s="11">
        <v>0</v>
      </c>
      <c r="BL74" s="11">
        <v>0</v>
      </c>
      <c r="BM74" s="11">
        <v>0</v>
      </c>
      <c r="BN74" s="11">
        <v>0</v>
      </c>
      <c r="BO74" s="11">
        <v>0</v>
      </c>
      <c r="BP74" s="11">
        <v>0</v>
      </c>
      <c r="BQ74" s="11">
        <v>0</v>
      </c>
      <c r="BR74" s="11">
        <v>0</v>
      </c>
      <c r="BS74" s="11">
        <v>0</v>
      </c>
      <c r="BT74" s="11">
        <v>0</v>
      </c>
      <c r="BU74" s="11">
        <v>0</v>
      </c>
      <c r="BV74" s="11">
        <v>0</v>
      </c>
      <c r="BW74" s="11">
        <v>0</v>
      </c>
      <c r="BX74" s="11">
        <v>0</v>
      </c>
      <c r="BY74" s="11">
        <v>0</v>
      </c>
    </row>
    <row r="75" spans="1:77" x14ac:dyDescent="0.25">
      <c r="A75" s="23">
        <v>2018</v>
      </c>
      <c r="B75" s="23">
        <v>7234</v>
      </c>
      <c r="C75" s="23" t="s">
        <v>257</v>
      </c>
      <c r="D75" s="23" t="s">
        <v>258</v>
      </c>
      <c r="E75" s="23" t="s">
        <v>89</v>
      </c>
      <c r="F75" s="23" t="s">
        <v>98</v>
      </c>
      <c r="G75" s="22" t="s">
        <v>99</v>
      </c>
      <c r="H75" s="21">
        <v>38876</v>
      </c>
      <c r="I75" s="21" t="s">
        <v>104</v>
      </c>
      <c r="J75" s="20" t="s">
        <v>209</v>
      </c>
      <c r="K75" s="19">
        <v>0</v>
      </c>
      <c r="L75" s="19">
        <v>0</v>
      </c>
      <c r="M75" s="19">
        <v>0</v>
      </c>
      <c r="N75" s="18">
        <v>25</v>
      </c>
      <c r="O75" s="18">
        <v>25</v>
      </c>
      <c r="P75" s="18">
        <v>0</v>
      </c>
      <c r="Q75" s="18">
        <v>0</v>
      </c>
      <c r="R75" s="18">
        <v>0</v>
      </c>
      <c r="S75" s="18">
        <v>25</v>
      </c>
      <c r="T75" s="18"/>
      <c r="U75" s="17"/>
      <c r="V75" s="17"/>
      <c r="W75" s="17">
        <v>20</v>
      </c>
      <c r="X75" s="17">
        <v>20</v>
      </c>
      <c r="Y75" s="17">
        <v>0</v>
      </c>
      <c r="Z75" s="17">
        <v>0</v>
      </c>
      <c r="AA75" s="17">
        <v>0</v>
      </c>
      <c r="AB75" s="17">
        <v>20</v>
      </c>
      <c r="AC75" s="16" t="s">
        <v>93</v>
      </c>
      <c r="AD75" s="15" t="s">
        <v>236</v>
      </c>
      <c r="AE75" s="15" t="s">
        <v>236</v>
      </c>
      <c r="AF75" s="14" t="s">
        <v>94</v>
      </c>
      <c r="AG75" s="13">
        <v>0</v>
      </c>
      <c r="AH75" s="13">
        <v>0</v>
      </c>
      <c r="AI75" s="12">
        <v>0</v>
      </c>
      <c r="AJ75" s="12">
        <v>0</v>
      </c>
      <c r="AK75" s="12">
        <v>0</v>
      </c>
      <c r="AL75" s="12">
        <v>0</v>
      </c>
      <c r="AM75" s="12">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1">
        <v>0</v>
      </c>
      <c r="BT75" s="11">
        <v>0</v>
      </c>
      <c r="BU75" s="11">
        <v>0</v>
      </c>
      <c r="BV75" s="11">
        <v>0</v>
      </c>
      <c r="BW75" s="11">
        <v>0</v>
      </c>
      <c r="BX75" s="11">
        <v>0</v>
      </c>
      <c r="BY75" s="11">
        <v>0</v>
      </c>
    </row>
    <row r="76" spans="1:77" x14ac:dyDescent="0.25">
      <c r="A76" s="23">
        <v>2018</v>
      </c>
      <c r="B76" s="23">
        <v>3192</v>
      </c>
      <c r="C76" s="23" t="s">
        <v>259</v>
      </c>
      <c r="D76" s="23" t="s">
        <v>260</v>
      </c>
      <c r="E76" s="23" t="s">
        <v>89</v>
      </c>
      <c r="F76" s="23" t="s">
        <v>103</v>
      </c>
      <c r="G76" s="22" t="s">
        <v>99</v>
      </c>
      <c r="H76" s="21">
        <v>41961</v>
      </c>
      <c r="I76" s="21" t="s">
        <v>104</v>
      </c>
      <c r="J76" s="20" t="s">
        <v>209</v>
      </c>
      <c r="K76" s="19">
        <v>0</v>
      </c>
      <c r="L76" s="19">
        <v>0</v>
      </c>
      <c r="M76" s="19">
        <v>0</v>
      </c>
      <c r="N76" s="18">
        <v>125</v>
      </c>
      <c r="O76" s="18">
        <v>125</v>
      </c>
      <c r="P76" s="18">
        <v>0</v>
      </c>
      <c r="Q76" s="18">
        <v>0</v>
      </c>
      <c r="R76" s="18">
        <v>0</v>
      </c>
      <c r="S76" s="18">
        <v>125</v>
      </c>
      <c r="T76" s="18"/>
      <c r="U76" s="17"/>
      <c r="V76" s="17"/>
      <c r="W76" s="17">
        <v>125</v>
      </c>
      <c r="X76" s="17">
        <v>125</v>
      </c>
      <c r="Y76" s="17">
        <v>0</v>
      </c>
      <c r="Z76" s="17">
        <v>0</v>
      </c>
      <c r="AA76" s="17">
        <v>0</v>
      </c>
      <c r="AB76" s="17">
        <v>125</v>
      </c>
      <c r="AC76" s="16" t="s">
        <v>93</v>
      </c>
      <c r="AD76" s="15" t="s">
        <v>236</v>
      </c>
      <c r="AE76" s="15" t="s">
        <v>236</v>
      </c>
      <c r="AF76" s="14" t="s">
        <v>94</v>
      </c>
      <c r="AG76" s="13">
        <v>0</v>
      </c>
      <c r="AH76" s="13">
        <v>0</v>
      </c>
      <c r="AI76" s="12">
        <v>0</v>
      </c>
      <c r="AJ76" s="12">
        <v>0</v>
      </c>
      <c r="AK76" s="12">
        <v>0</v>
      </c>
      <c r="AL76" s="12">
        <v>0</v>
      </c>
      <c r="AM76" s="12">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1">
        <v>0</v>
      </c>
      <c r="BT76" s="11">
        <v>0</v>
      </c>
      <c r="BU76" s="11">
        <v>0</v>
      </c>
      <c r="BV76" s="11">
        <v>0</v>
      </c>
      <c r="BW76" s="11">
        <v>0</v>
      </c>
      <c r="BX76" s="11">
        <v>0</v>
      </c>
      <c r="BY76" s="11">
        <v>0</v>
      </c>
    </row>
    <row r="77" spans="1:77" x14ac:dyDescent="0.25">
      <c r="A77" s="23">
        <v>2018</v>
      </c>
      <c r="B77" s="23">
        <v>3196</v>
      </c>
      <c r="C77" s="23" t="s">
        <v>261</v>
      </c>
      <c r="D77" s="23" t="s">
        <v>252</v>
      </c>
      <c r="E77" s="23" t="s">
        <v>89</v>
      </c>
      <c r="F77" s="23" t="s">
        <v>103</v>
      </c>
      <c r="G77" s="22" t="s">
        <v>99</v>
      </c>
      <c r="H77" s="21">
        <v>41961</v>
      </c>
      <c r="I77" s="21" t="s">
        <v>104</v>
      </c>
      <c r="J77" s="20" t="s">
        <v>209</v>
      </c>
      <c r="K77" s="19">
        <v>0</v>
      </c>
      <c r="L77" s="19">
        <v>0</v>
      </c>
      <c r="M77" s="19">
        <v>0</v>
      </c>
      <c r="N77" s="18">
        <v>200</v>
      </c>
      <c r="O77" s="18">
        <v>200</v>
      </c>
      <c r="P77" s="18">
        <v>0</v>
      </c>
      <c r="Q77" s="18">
        <v>0</v>
      </c>
      <c r="R77" s="18">
        <v>0</v>
      </c>
      <c r="S77" s="18">
        <v>200</v>
      </c>
      <c r="T77" s="18"/>
      <c r="U77" s="17"/>
      <c r="V77" s="17"/>
      <c r="W77" s="17">
        <v>200</v>
      </c>
      <c r="X77" s="17">
        <v>200</v>
      </c>
      <c r="Y77" s="17">
        <v>0</v>
      </c>
      <c r="Z77" s="17">
        <v>0</v>
      </c>
      <c r="AA77" s="17">
        <v>0</v>
      </c>
      <c r="AB77" s="17">
        <v>200</v>
      </c>
      <c r="AC77" s="16" t="s">
        <v>93</v>
      </c>
      <c r="AD77" s="15" t="s">
        <v>236</v>
      </c>
      <c r="AE77" s="15" t="s">
        <v>236</v>
      </c>
      <c r="AF77" s="14" t="s">
        <v>94</v>
      </c>
      <c r="AG77" s="13">
        <v>0</v>
      </c>
      <c r="AH77" s="13">
        <v>0</v>
      </c>
      <c r="AI77" s="12">
        <v>0</v>
      </c>
      <c r="AJ77" s="12">
        <v>0</v>
      </c>
      <c r="AK77" s="12">
        <v>0</v>
      </c>
      <c r="AL77" s="12">
        <v>0</v>
      </c>
      <c r="AM77" s="12">
        <v>0</v>
      </c>
      <c r="AN77" s="11">
        <v>0</v>
      </c>
      <c r="AO77" s="11">
        <v>0</v>
      </c>
      <c r="AP77" s="11">
        <v>0</v>
      </c>
      <c r="AQ77" s="11">
        <v>0</v>
      </c>
      <c r="AR77" s="11">
        <v>0</v>
      </c>
      <c r="AS77" s="11">
        <v>0</v>
      </c>
      <c r="AT77" s="11">
        <v>0</v>
      </c>
      <c r="AU77" s="11">
        <v>0</v>
      </c>
      <c r="AV77" s="11">
        <v>0</v>
      </c>
      <c r="AW77" s="11">
        <v>0</v>
      </c>
      <c r="AX77" s="11">
        <v>0</v>
      </c>
      <c r="AY77" s="11">
        <v>0</v>
      </c>
      <c r="AZ77" s="11">
        <v>0</v>
      </c>
      <c r="BA77" s="11">
        <v>0</v>
      </c>
      <c r="BB77" s="11">
        <v>0</v>
      </c>
      <c r="BC77" s="11">
        <v>0</v>
      </c>
      <c r="BD77" s="11">
        <v>0</v>
      </c>
      <c r="BE77" s="11">
        <v>0</v>
      </c>
      <c r="BF77" s="11">
        <v>0</v>
      </c>
      <c r="BG77" s="11">
        <v>0</v>
      </c>
      <c r="BH77" s="11">
        <v>0</v>
      </c>
      <c r="BI77" s="11">
        <v>839700</v>
      </c>
      <c r="BJ77" s="11">
        <v>762054</v>
      </c>
      <c r="BK77" s="11">
        <v>77646</v>
      </c>
      <c r="BL77" s="11">
        <v>0</v>
      </c>
      <c r="BM77" s="11">
        <v>0</v>
      </c>
      <c r="BN77" s="11">
        <v>0</v>
      </c>
      <c r="BO77" s="11">
        <v>0</v>
      </c>
      <c r="BP77" s="11">
        <v>0</v>
      </c>
      <c r="BQ77" s="11">
        <v>0</v>
      </c>
      <c r="BR77" s="11">
        <v>0</v>
      </c>
      <c r="BS77" s="11">
        <v>0</v>
      </c>
      <c r="BT77" s="11">
        <v>0</v>
      </c>
      <c r="BU77" s="11">
        <v>0</v>
      </c>
      <c r="BV77" s="11">
        <v>0</v>
      </c>
      <c r="BW77" s="11">
        <v>0</v>
      </c>
      <c r="BX77" s="11">
        <v>0</v>
      </c>
      <c r="BY77" s="11">
        <v>0</v>
      </c>
    </row>
    <row r="78" spans="1:77" x14ac:dyDescent="0.25">
      <c r="A78" s="1"/>
      <c r="B78" s="3"/>
      <c r="C78" s="5"/>
      <c r="D78" s="1"/>
      <c r="E78" s="1"/>
      <c r="F78" s="1"/>
      <c r="G78" s="4"/>
      <c r="H78" s="4"/>
      <c r="I78" s="4"/>
      <c r="J78" s="4"/>
      <c r="K78" s="2"/>
      <c r="L78" s="1"/>
      <c r="M78" s="1"/>
      <c r="N78" s="1"/>
      <c r="O78" s="1"/>
      <c r="P78" s="1"/>
      <c r="Q78" s="1"/>
      <c r="R78" s="1"/>
      <c r="S78" s="1"/>
      <c r="T78" s="1"/>
      <c r="U78" s="1"/>
      <c r="V78" s="1"/>
      <c r="W78" s="1"/>
      <c r="X78" s="1"/>
      <c r="Y78" s="1"/>
      <c r="Z78" s="1"/>
      <c r="AA78" s="1"/>
      <c r="AB78" s="1"/>
      <c r="AC78" s="4"/>
      <c r="AD78" s="3"/>
      <c r="AE78" s="3"/>
      <c r="AF78" s="2"/>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row>
    <row r="79" spans="1:77" x14ac:dyDescent="0.25">
      <c r="A79" s="1"/>
      <c r="B79" s="3"/>
      <c r="C79" s="5"/>
      <c r="D79" s="1"/>
      <c r="E79" s="1"/>
      <c r="F79" s="1"/>
      <c r="G79" s="4"/>
      <c r="H79" s="4"/>
      <c r="I79" s="4"/>
      <c r="J79" s="4"/>
      <c r="K79" s="2"/>
      <c r="L79" s="1"/>
      <c r="M79" s="1"/>
      <c r="N79" s="1"/>
      <c r="O79" s="1"/>
      <c r="P79" s="1"/>
      <c r="Q79" s="1"/>
      <c r="R79" s="1"/>
      <c r="S79" s="1"/>
      <c r="T79" s="1"/>
      <c r="U79" s="1"/>
      <c r="V79" s="1"/>
      <c r="W79" s="1"/>
      <c r="X79" s="1"/>
      <c r="Y79" s="1"/>
      <c r="Z79" s="1"/>
      <c r="AA79" s="1"/>
      <c r="AB79" s="1"/>
      <c r="AC79" s="4"/>
      <c r="AD79" s="3"/>
      <c r="AE79" s="3"/>
      <c r="AF79" s="2"/>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row>
    <row r="80" spans="1:77" x14ac:dyDescent="0.25">
      <c r="A80" s="6">
        <v>71</v>
      </c>
      <c r="B80" s="6">
        <v>71</v>
      </c>
      <c r="C80" s="6">
        <v>71</v>
      </c>
      <c r="D80" s="6">
        <v>71</v>
      </c>
      <c r="E80" s="6">
        <v>71</v>
      </c>
      <c r="F80" s="6">
        <v>71</v>
      </c>
      <c r="G80" s="6">
        <v>71</v>
      </c>
      <c r="H80" s="6">
        <v>71</v>
      </c>
      <c r="I80" s="6">
        <v>71</v>
      </c>
      <c r="J80" s="9">
        <v>71</v>
      </c>
      <c r="K80" s="10">
        <v>16.5</v>
      </c>
      <c r="L80" s="6">
        <v>0</v>
      </c>
      <c r="M80" s="6">
        <v>16.5</v>
      </c>
      <c r="N80" s="6">
        <v>11963.881000000001</v>
      </c>
      <c r="O80" s="6">
        <v>11980.381000000001</v>
      </c>
      <c r="P80" s="6">
        <v>3130.98</v>
      </c>
      <c r="Q80" s="6">
        <v>3138.8500000000004</v>
      </c>
      <c r="R80" s="6">
        <v>3583.6</v>
      </c>
      <c r="S80" s="6">
        <v>21633.810999999998</v>
      </c>
      <c r="T80" s="6">
        <v>16.5</v>
      </c>
      <c r="U80" s="6">
        <v>0</v>
      </c>
      <c r="V80" s="6">
        <v>16.5</v>
      </c>
      <c r="W80" s="6">
        <v>10364.960569245812</v>
      </c>
      <c r="X80" s="6">
        <v>10381.460569245812</v>
      </c>
      <c r="Y80" s="6">
        <v>364.73</v>
      </c>
      <c r="Z80" s="6">
        <v>3695.3729999999987</v>
      </c>
      <c r="AA80" s="6">
        <v>627.27105387788561</v>
      </c>
      <c r="AB80" s="6">
        <v>15068.834623123696</v>
      </c>
      <c r="AC80" s="9">
        <v>71</v>
      </c>
      <c r="AD80" s="8">
        <v>14</v>
      </c>
      <c r="AE80" s="8">
        <v>13</v>
      </c>
      <c r="AF80" s="6">
        <v>71</v>
      </c>
      <c r="AG80" s="6">
        <v>992573.39333333331</v>
      </c>
      <c r="AH80" s="6">
        <v>0</v>
      </c>
      <c r="AI80" s="7">
        <v>0</v>
      </c>
      <c r="AJ80" s="6">
        <v>606174</v>
      </c>
      <c r="AK80" s="6">
        <v>606174</v>
      </c>
      <c r="AL80" s="6">
        <v>0</v>
      </c>
      <c r="AM80" s="6">
        <v>12927.67337823068</v>
      </c>
      <c r="AN80" s="6">
        <v>4289.1000000000004</v>
      </c>
      <c r="AO80" s="6">
        <v>6782.5599999999995</v>
      </c>
      <c r="AP80" s="6">
        <v>43719</v>
      </c>
      <c r="AQ80" s="6">
        <v>33613168</v>
      </c>
      <c r="AR80" s="6">
        <v>0</v>
      </c>
      <c r="AS80" s="6">
        <v>33020.230000000003</v>
      </c>
      <c r="AT80" s="6">
        <v>3920.1899999999996</v>
      </c>
      <c r="AU80" s="6">
        <v>23535.260000000002</v>
      </c>
      <c r="AV80" s="6">
        <v>25652.714000000004</v>
      </c>
      <c r="AW80" s="6">
        <v>2393.9859999999999</v>
      </c>
      <c r="AX80" s="6">
        <v>0</v>
      </c>
      <c r="AY80" s="7">
        <v>0</v>
      </c>
      <c r="AZ80" s="7">
        <v>0</v>
      </c>
      <c r="BA80" s="6">
        <v>3768601</v>
      </c>
      <c r="BB80" s="6">
        <v>416739.9</v>
      </c>
      <c r="BC80" s="6">
        <v>3351861.1</v>
      </c>
      <c r="BD80" s="6">
        <v>963516</v>
      </c>
      <c r="BE80" s="6">
        <v>342669.5</v>
      </c>
      <c r="BF80" s="6">
        <v>8535.31</v>
      </c>
      <c r="BG80" s="6">
        <v>250959.7</v>
      </c>
      <c r="BH80" s="6">
        <v>745400</v>
      </c>
      <c r="BI80" s="6">
        <v>2621370</v>
      </c>
      <c r="BJ80" s="6">
        <v>2494592.7999999998</v>
      </c>
      <c r="BK80" s="6">
        <v>126777.20000000001</v>
      </c>
      <c r="BL80" s="6">
        <v>392056</v>
      </c>
      <c r="BM80" s="6">
        <v>0</v>
      </c>
      <c r="BN80" s="6">
        <v>0</v>
      </c>
      <c r="BO80" s="6">
        <v>0</v>
      </c>
      <c r="BP80" s="6">
        <v>0</v>
      </c>
      <c r="BQ80" s="6">
        <v>0</v>
      </c>
      <c r="BR80" s="6">
        <v>0</v>
      </c>
      <c r="BS80" s="6">
        <v>0</v>
      </c>
      <c r="BT80" s="6">
        <v>0</v>
      </c>
      <c r="BU80" s="6">
        <v>0</v>
      </c>
      <c r="BV80" s="6">
        <v>0</v>
      </c>
      <c r="BW80" s="6">
        <v>0</v>
      </c>
      <c r="BX80" s="6">
        <v>0</v>
      </c>
      <c r="BY80" s="6">
        <v>9279000</v>
      </c>
    </row>
    <row r="81" spans="1:77" x14ac:dyDescent="0.25">
      <c r="A81" s="1"/>
      <c r="B81" s="3"/>
      <c r="C81" s="5"/>
      <c r="D81" s="1"/>
      <c r="E81" s="1"/>
      <c r="F81" s="1"/>
      <c r="G81" s="4"/>
      <c r="H81" s="4"/>
      <c r="I81" s="4"/>
      <c r="J81" s="4"/>
      <c r="K81" s="2"/>
      <c r="L81" s="1"/>
      <c r="M81" s="1"/>
      <c r="N81" s="1"/>
      <c r="O81" s="1"/>
      <c r="P81" s="1"/>
      <c r="Q81" s="1"/>
      <c r="R81" s="1"/>
      <c r="S81" s="1"/>
      <c r="T81" s="1"/>
      <c r="U81" s="1"/>
      <c r="V81" s="1"/>
      <c r="W81" s="1"/>
      <c r="X81" s="1"/>
      <c r="Y81" s="1"/>
      <c r="Z81" s="1"/>
      <c r="AA81" s="1"/>
      <c r="AB81" s="1"/>
      <c r="AC81" s="4"/>
      <c r="AD81" s="3"/>
      <c r="AE81" s="3"/>
      <c r="AF81" s="2"/>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row>
    <row r="82" spans="1:77" x14ac:dyDescent="0.25">
      <c r="A82" s="1" t="s">
        <v>262</v>
      </c>
      <c r="B82" s="3"/>
      <c r="C82" s="5"/>
      <c r="D82" s="1"/>
      <c r="E82" s="1"/>
      <c r="F82" s="1"/>
      <c r="G82" s="4"/>
      <c r="H82" s="4"/>
      <c r="I82" s="4"/>
      <c r="J82" s="4"/>
      <c r="K82" s="2"/>
      <c r="L82" s="1"/>
      <c r="M82" s="1"/>
      <c r="N82" s="1"/>
      <c r="O82" s="1"/>
      <c r="P82" s="1"/>
      <c r="Q82" s="1"/>
      <c r="R82" s="1"/>
      <c r="S82" s="1"/>
      <c r="T82" s="1"/>
      <c r="U82" s="1"/>
      <c r="V82" s="1"/>
      <c r="W82" s="1"/>
      <c r="X82" s="1"/>
      <c r="Y82" s="1"/>
      <c r="Z82" s="1"/>
      <c r="AA82" s="1"/>
      <c r="AB82" s="1"/>
      <c r="AC82" s="4"/>
      <c r="AD82" s="3"/>
      <c r="AE82" s="3"/>
      <c r="AF82" s="2"/>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row>
    <row r="83" spans="1:77" x14ac:dyDescent="0.25">
      <c r="A83" s="1" t="s">
        <v>263</v>
      </c>
      <c r="B83" s="3"/>
      <c r="C83" s="5"/>
      <c r="D83" s="1"/>
      <c r="E83" s="1"/>
      <c r="F83" s="1"/>
      <c r="G83" s="4"/>
      <c r="H83" s="4"/>
      <c r="I83" s="4"/>
      <c r="J83" s="4"/>
      <c r="K83" s="2"/>
      <c r="L83" s="1"/>
      <c r="M83" s="1"/>
      <c r="N83" s="1"/>
      <c r="O83" s="1"/>
      <c r="P83" s="1"/>
      <c r="Q83" s="1"/>
      <c r="R83" s="1"/>
      <c r="S83" s="1"/>
      <c r="T83" s="1"/>
      <c r="U83" s="1"/>
      <c r="V83" s="1"/>
      <c r="W83" s="1"/>
      <c r="X83" s="1"/>
      <c r="Y83" s="1"/>
      <c r="Z83" s="1"/>
      <c r="AA83" s="1"/>
      <c r="AB83" s="1"/>
      <c r="AC83" s="4"/>
      <c r="AD83" s="3"/>
      <c r="AE83" s="3"/>
      <c r="AF83" s="2"/>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row>
    <row r="84" spans="1:77" x14ac:dyDescent="0.25">
      <c r="A84" s="1" t="s">
        <v>264</v>
      </c>
      <c r="B84" s="3"/>
      <c r="C84" s="5"/>
      <c r="D84" s="1"/>
      <c r="E84" s="1"/>
      <c r="F84" s="1"/>
      <c r="G84" s="4"/>
      <c r="H84" s="4"/>
      <c r="I84" s="4"/>
      <c r="J84" s="4"/>
      <c r="K84" s="2"/>
      <c r="L84" s="1"/>
      <c r="M84" s="1"/>
      <c r="N84" s="1"/>
      <c r="O84" s="1"/>
      <c r="P84" s="1"/>
      <c r="Q84" s="1"/>
      <c r="R84" s="1"/>
      <c r="S84" s="1"/>
      <c r="T84" s="1"/>
      <c r="U84" s="1"/>
      <c r="V84" s="1"/>
      <c r="W84" s="1"/>
      <c r="X84" s="1"/>
      <c r="Y84" s="1"/>
      <c r="Z84" s="1"/>
      <c r="AA84" s="1"/>
      <c r="AB84" s="1"/>
      <c r="AC84" s="4"/>
      <c r="AD84" s="3"/>
      <c r="AE84" s="3"/>
      <c r="AF84" s="2"/>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row>
    <row r="85" spans="1:77" x14ac:dyDescent="0.25">
      <c r="A85" s="1" t="s">
        <v>265</v>
      </c>
    </row>
    <row r="86" spans="1:77" x14ac:dyDescent="0.25">
      <c r="A86" s="1" t="s">
        <v>266</v>
      </c>
    </row>
    <row r="87" spans="1:77" x14ac:dyDescent="0.25">
      <c r="A87" s="1"/>
    </row>
    <row r="88" spans="1:77" x14ac:dyDescent="0.25">
      <c r="A88" s="1" t="s">
        <v>267</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744D-ADE4-B048-9CA6-A2E997BD7BE4}">
  <dimension ref="A1:D76"/>
  <sheetViews>
    <sheetView topLeftCell="A62" zoomScale="135" workbookViewId="0">
      <selection activeCell="G74" sqref="G74"/>
    </sheetView>
  </sheetViews>
  <sheetFormatPr defaultColWidth="10.796875" defaultRowHeight="15.6" x14ac:dyDescent="0.3"/>
  <cols>
    <col min="1" max="2" width="10.796875" style="114"/>
    <col min="3" max="3" width="69.69921875" style="114" customWidth="1"/>
    <col min="4" max="4" width="13.5" style="119" customWidth="1"/>
    <col min="5" max="16384" width="10.796875" style="114"/>
  </cols>
  <sheetData>
    <row r="1" spans="1:4" x14ac:dyDescent="0.3">
      <c r="A1" s="120" t="s">
        <v>0</v>
      </c>
      <c r="B1" s="111"/>
      <c r="C1" s="112"/>
      <c r="D1" s="113"/>
    </row>
    <row r="2" spans="1:4" x14ac:dyDescent="0.3">
      <c r="A2" s="120" t="s">
        <v>268</v>
      </c>
      <c r="B2" s="111"/>
      <c r="C2" s="112"/>
      <c r="D2" s="113"/>
    </row>
    <row r="3" spans="1:4" x14ac:dyDescent="0.3">
      <c r="A3" s="120" t="s">
        <v>269</v>
      </c>
      <c r="B3" s="111"/>
      <c r="C3" s="112"/>
      <c r="D3" s="113"/>
    </row>
    <row r="4" spans="1:4" x14ac:dyDescent="0.3">
      <c r="A4" s="121" t="s">
        <v>270</v>
      </c>
      <c r="B4" s="111"/>
      <c r="C4" s="112"/>
      <c r="D4" s="113"/>
    </row>
    <row r="5" spans="1:4" x14ac:dyDescent="0.3">
      <c r="A5" s="115"/>
      <c r="B5" s="116"/>
      <c r="C5" s="112"/>
      <c r="D5" s="113"/>
    </row>
    <row r="6" spans="1:4" x14ac:dyDescent="0.3">
      <c r="A6" s="138" t="s">
        <v>271</v>
      </c>
      <c r="B6" s="138" t="s">
        <v>272</v>
      </c>
      <c r="C6" s="139" t="s">
        <v>273</v>
      </c>
      <c r="D6" s="140" t="s">
        <v>274</v>
      </c>
    </row>
    <row r="7" spans="1:4" s="117" customFormat="1" x14ac:dyDescent="0.3">
      <c r="A7" s="122" t="s">
        <v>275</v>
      </c>
      <c r="B7" s="122"/>
      <c r="C7" s="123"/>
      <c r="D7" s="124"/>
    </row>
    <row r="8" spans="1:4" s="118" customFormat="1" ht="16.05" customHeight="1" x14ac:dyDescent="0.3">
      <c r="A8" s="125" t="s">
        <v>276</v>
      </c>
      <c r="B8" s="125"/>
      <c r="C8" s="126"/>
      <c r="D8" s="127"/>
    </row>
    <row r="9" spans="1:4" ht="16.05" customHeight="1" x14ac:dyDescent="0.3">
      <c r="A9" s="128">
        <v>4.2</v>
      </c>
      <c r="B9" s="128" t="s">
        <v>277</v>
      </c>
      <c r="C9" s="129" t="s">
        <v>278</v>
      </c>
      <c r="D9" s="155">
        <v>1</v>
      </c>
    </row>
    <row r="10" spans="1:4" ht="16.05" customHeight="1" x14ac:dyDescent="0.3">
      <c r="A10" s="128" t="s">
        <v>279</v>
      </c>
      <c r="B10" s="128" t="s">
        <v>280</v>
      </c>
      <c r="C10" s="129" t="s">
        <v>281</v>
      </c>
      <c r="D10" s="155">
        <v>1</v>
      </c>
    </row>
    <row r="11" spans="1:4" ht="16.05" customHeight="1" x14ac:dyDescent="0.3">
      <c r="A11" s="128" t="s">
        <v>282</v>
      </c>
      <c r="B11" s="128" t="s">
        <v>280</v>
      </c>
      <c r="C11" s="129" t="s">
        <v>283</v>
      </c>
      <c r="D11" s="155">
        <v>1</v>
      </c>
    </row>
    <row r="12" spans="1:4" ht="16.05" customHeight="1" x14ac:dyDescent="0.3">
      <c r="A12" s="128" t="s">
        <v>284</v>
      </c>
      <c r="B12" s="128" t="s">
        <v>280</v>
      </c>
      <c r="C12" s="129" t="s">
        <v>285</v>
      </c>
      <c r="D12" s="155">
        <v>1</v>
      </c>
    </row>
    <row r="13" spans="1:4" ht="16.05" customHeight="1" x14ac:dyDescent="0.3">
      <c r="A13" s="128" t="s">
        <v>286</v>
      </c>
      <c r="B13" s="128" t="s">
        <v>280</v>
      </c>
      <c r="C13" s="129" t="s">
        <v>287</v>
      </c>
      <c r="D13" s="155">
        <v>1</v>
      </c>
    </row>
    <row r="14" spans="1:4" ht="16.05" customHeight="1" x14ac:dyDescent="0.3">
      <c r="A14" s="128" t="s">
        <v>288</v>
      </c>
      <c r="B14" s="128" t="s">
        <v>280</v>
      </c>
      <c r="C14" s="129" t="s">
        <v>289</v>
      </c>
      <c r="D14" s="155">
        <v>2</v>
      </c>
    </row>
    <row r="15" spans="1:4" s="118" customFormat="1" ht="16.05" customHeight="1" x14ac:dyDescent="0.3">
      <c r="A15" s="125" t="s">
        <v>290</v>
      </c>
      <c r="B15" s="125"/>
      <c r="C15" s="126"/>
      <c r="D15" s="156"/>
    </row>
    <row r="16" spans="1:4" ht="16.05" customHeight="1" x14ac:dyDescent="0.3">
      <c r="A16" s="128">
        <v>1.3</v>
      </c>
      <c r="B16" s="128" t="s">
        <v>277</v>
      </c>
      <c r="C16" s="129" t="s">
        <v>291</v>
      </c>
      <c r="D16" s="155">
        <v>77140.597122302177</v>
      </c>
    </row>
    <row r="17" spans="1:4" ht="16.05" customHeight="1" x14ac:dyDescent="0.3">
      <c r="A17" s="128">
        <v>3.3</v>
      </c>
      <c r="B17" s="128" t="s">
        <v>277</v>
      </c>
      <c r="C17" s="129" t="s">
        <v>292</v>
      </c>
      <c r="D17" s="155">
        <v>820000</v>
      </c>
    </row>
    <row r="18" spans="1:4" ht="16.05" customHeight="1" x14ac:dyDescent="0.3">
      <c r="A18" s="128">
        <v>4.0999999999999996</v>
      </c>
      <c r="B18" s="128" t="s">
        <v>277</v>
      </c>
      <c r="C18" s="129" t="s">
        <v>293</v>
      </c>
      <c r="D18" s="155">
        <v>619729</v>
      </c>
    </row>
    <row r="19" spans="1:4" ht="16.05" customHeight="1" x14ac:dyDescent="0.3">
      <c r="A19" s="128">
        <v>4.3</v>
      </c>
      <c r="B19" s="128" t="s">
        <v>277</v>
      </c>
      <c r="C19" s="129" t="s">
        <v>294</v>
      </c>
      <c r="D19" s="155">
        <v>14</v>
      </c>
    </row>
    <row r="20" spans="1:4" ht="16.05" customHeight="1" x14ac:dyDescent="0.3">
      <c r="A20" s="128" t="s">
        <v>295</v>
      </c>
      <c r="B20" s="128" t="s">
        <v>280</v>
      </c>
      <c r="C20" s="129" t="s">
        <v>296</v>
      </c>
      <c r="D20" s="155">
        <v>4</v>
      </c>
    </row>
    <row r="21" spans="1:4" ht="16.05" customHeight="1" x14ac:dyDescent="0.3">
      <c r="A21" s="128" t="s">
        <v>297</v>
      </c>
      <c r="B21" s="128" t="s">
        <v>280</v>
      </c>
      <c r="C21" s="129" t="s">
        <v>298</v>
      </c>
      <c r="D21" s="155">
        <v>1</v>
      </c>
    </row>
    <row r="22" spans="1:4" ht="16.05" customHeight="1" x14ac:dyDescent="0.3">
      <c r="A22" s="128" t="s">
        <v>299</v>
      </c>
      <c r="B22" s="128" t="s">
        <v>280</v>
      </c>
      <c r="C22" s="129" t="s">
        <v>300</v>
      </c>
      <c r="D22" s="155">
        <v>2</v>
      </c>
    </row>
    <row r="23" spans="1:4" s="118" customFormat="1" ht="16.05" customHeight="1" x14ac:dyDescent="0.3">
      <c r="A23" s="125" t="s">
        <v>301</v>
      </c>
      <c r="B23" s="125"/>
      <c r="C23" s="126"/>
      <c r="D23" s="156"/>
    </row>
    <row r="24" spans="1:4" ht="16.05" customHeight="1" x14ac:dyDescent="0.3">
      <c r="A24" s="128">
        <v>1.3</v>
      </c>
      <c r="B24" s="128" t="s">
        <v>277</v>
      </c>
      <c r="C24" s="129" t="s">
        <v>291</v>
      </c>
      <c r="D24" s="155">
        <v>34623.4</v>
      </c>
    </row>
    <row r="25" spans="1:4" ht="16.05" customHeight="1" x14ac:dyDescent="0.3">
      <c r="A25" s="128">
        <v>2.4</v>
      </c>
      <c r="B25" s="128" t="s">
        <v>277</v>
      </c>
      <c r="C25" s="129" t="s">
        <v>302</v>
      </c>
      <c r="D25" s="155">
        <v>144025.641025641</v>
      </c>
    </row>
    <row r="26" spans="1:4" ht="16.05" customHeight="1" x14ac:dyDescent="0.3">
      <c r="A26" s="128">
        <v>4.0999999999999996</v>
      </c>
      <c r="B26" s="128" t="s">
        <v>277</v>
      </c>
      <c r="C26" s="129" t="s">
        <v>293</v>
      </c>
      <c r="D26" s="155">
        <v>275233</v>
      </c>
    </row>
    <row r="27" spans="1:4" ht="16.05" customHeight="1" x14ac:dyDescent="0.3">
      <c r="A27" s="128">
        <v>4.2</v>
      </c>
      <c r="B27" s="128" t="s">
        <v>277</v>
      </c>
      <c r="C27" s="129" t="s">
        <v>278</v>
      </c>
      <c r="D27" s="155">
        <v>15</v>
      </c>
    </row>
    <row r="28" spans="1:4" ht="16.05" customHeight="1" x14ac:dyDescent="0.3">
      <c r="A28" s="128">
        <v>4.3</v>
      </c>
      <c r="B28" s="128" t="s">
        <v>277</v>
      </c>
      <c r="C28" s="129" t="s">
        <v>294</v>
      </c>
      <c r="D28" s="155">
        <v>13</v>
      </c>
    </row>
    <row r="29" spans="1:4" ht="16.05" customHeight="1" x14ac:dyDescent="0.3">
      <c r="A29" s="128">
        <v>6.2</v>
      </c>
      <c r="B29" s="128" t="s">
        <v>277</v>
      </c>
      <c r="C29" s="129" t="s">
        <v>303</v>
      </c>
      <c r="D29" s="155">
        <v>12</v>
      </c>
    </row>
    <row r="30" spans="1:4" ht="16.05" customHeight="1" x14ac:dyDescent="0.3">
      <c r="A30" s="128" t="s">
        <v>304</v>
      </c>
      <c r="B30" s="128" t="s">
        <v>280</v>
      </c>
      <c r="C30" s="129" t="s">
        <v>305</v>
      </c>
      <c r="D30" s="155">
        <v>11.200000000000001</v>
      </c>
    </row>
    <row r="31" spans="1:4" ht="16.05" customHeight="1" x14ac:dyDescent="0.3">
      <c r="A31" s="128" t="s">
        <v>306</v>
      </c>
      <c r="B31" s="128" t="s">
        <v>280</v>
      </c>
      <c r="C31" s="129" t="s">
        <v>307</v>
      </c>
      <c r="D31" s="155">
        <v>144025.641025641</v>
      </c>
    </row>
    <row r="32" spans="1:4" ht="16.05" customHeight="1" x14ac:dyDescent="0.3">
      <c r="A32" s="128" t="s">
        <v>308</v>
      </c>
      <c r="B32" s="128" t="s">
        <v>280</v>
      </c>
      <c r="C32" s="129" t="s">
        <v>309</v>
      </c>
      <c r="D32" s="155">
        <v>2</v>
      </c>
    </row>
    <row r="33" spans="1:4" ht="16.05" customHeight="1" x14ac:dyDescent="0.3">
      <c r="A33" s="128" t="s">
        <v>295</v>
      </c>
      <c r="B33" s="128" t="s">
        <v>280</v>
      </c>
      <c r="C33" s="129" t="s">
        <v>296</v>
      </c>
      <c r="D33" s="155">
        <v>11.200000000000001</v>
      </c>
    </row>
    <row r="34" spans="1:4" ht="16.05" customHeight="1" x14ac:dyDescent="0.3">
      <c r="A34" s="128" t="s">
        <v>299</v>
      </c>
      <c r="B34" s="128" t="s">
        <v>280</v>
      </c>
      <c r="C34" s="129" t="s">
        <v>300</v>
      </c>
      <c r="D34" s="155">
        <v>2</v>
      </c>
    </row>
    <row r="35" spans="1:4" ht="16.05" customHeight="1" x14ac:dyDescent="0.3">
      <c r="A35" s="128" t="s">
        <v>310</v>
      </c>
      <c r="B35" s="128" t="s">
        <v>280</v>
      </c>
      <c r="C35" s="129" t="s">
        <v>311</v>
      </c>
      <c r="D35" s="155">
        <v>1419</v>
      </c>
    </row>
    <row r="36" spans="1:4" s="118" customFormat="1" ht="16.05" customHeight="1" x14ac:dyDescent="0.3">
      <c r="A36" s="125" t="s">
        <v>312</v>
      </c>
      <c r="B36" s="125"/>
      <c r="C36" s="126"/>
      <c r="D36" s="156"/>
    </row>
    <row r="37" spans="1:4" ht="16.05" customHeight="1" x14ac:dyDescent="0.3">
      <c r="A37" s="128">
        <v>6.2</v>
      </c>
      <c r="B37" s="128" t="s">
        <v>277</v>
      </c>
      <c r="C37" s="129" t="s">
        <v>303</v>
      </c>
      <c r="D37" s="155">
        <v>1</v>
      </c>
    </row>
    <row r="38" spans="1:4" ht="16.05" customHeight="1" x14ac:dyDescent="0.3">
      <c r="A38" s="128" t="s">
        <v>313</v>
      </c>
      <c r="B38" s="128" t="s">
        <v>280</v>
      </c>
      <c r="C38" s="129" t="s">
        <v>314</v>
      </c>
      <c r="D38" s="155">
        <v>54964</v>
      </c>
    </row>
    <row r="39" spans="1:4" ht="16.05" customHeight="1" x14ac:dyDescent="0.3">
      <c r="A39" s="128" t="s">
        <v>315</v>
      </c>
      <c r="B39" s="128" t="s">
        <v>280</v>
      </c>
      <c r="C39" s="129" t="s">
        <v>316</v>
      </c>
      <c r="D39" s="155">
        <v>1</v>
      </c>
    </row>
    <row r="40" spans="1:4" s="118" customFormat="1" ht="16.05" customHeight="1" x14ac:dyDescent="0.3">
      <c r="A40" s="125" t="s">
        <v>317</v>
      </c>
      <c r="B40" s="125"/>
      <c r="C40" s="126"/>
      <c r="D40" s="156"/>
    </row>
    <row r="41" spans="1:4" ht="16.05" customHeight="1" x14ac:dyDescent="0.3">
      <c r="A41" s="128">
        <v>1.2</v>
      </c>
      <c r="B41" s="128" t="s">
        <v>277</v>
      </c>
      <c r="C41" s="129" t="s">
        <v>318</v>
      </c>
      <c r="D41" s="155">
        <v>3200</v>
      </c>
    </row>
    <row r="42" spans="1:4" ht="16.05" customHeight="1" x14ac:dyDescent="0.3">
      <c r="A42" s="128">
        <v>3.1</v>
      </c>
      <c r="B42" s="128" t="s">
        <v>277</v>
      </c>
      <c r="C42" s="129" t="s">
        <v>319</v>
      </c>
      <c r="D42" s="155">
        <v>1500000</v>
      </c>
    </row>
    <row r="43" spans="1:4" ht="16.05" customHeight="1" x14ac:dyDescent="0.3">
      <c r="A43" s="128" t="s">
        <v>320</v>
      </c>
      <c r="B43" s="128" t="s">
        <v>280</v>
      </c>
      <c r="C43" s="129" t="s">
        <v>321</v>
      </c>
      <c r="D43" s="155">
        <v>1052.4000000000001</v>
      </c>
    </row>
    <row r="44" spans="1:4" ht="16.05" customHeight="1" x14ac:dyDescent="0.3">
      <c r="A44" s="128" t="s">
        <v>322</v>
      </c>
      <c r="B44" s="128" t="s">
        <v>280</v>
      </c>
      <c r="C44" s="129" t="s">
        <v>323</v>
      </c>
      <c r="D44" s="155">
        <v>53</v>
      </c>
    </row>
    <row r="45" spans="1:4" ht="16.05" customHeight="1" x14ac:dyDescent="0.3">
      <c r="A45" s="128" t="s">
        <v>306</v>
      </c>
      <c r="B45" s="128" t="s">
        <v>280</v>
      </c>
      <c r="C45" s="129" t="s">
        <v>307</v>
      </c>
      <c r="D45" s="155">
        <v>107.25</v>
      </c>
    </row>
    <row r="46" spans="1:4" ht="16.05" customHeight="1" x14ac:dyDescent="0.3">
      <c r="A46" s="128" t="s">
        <v>324</v>
      </c>
      <c r="B46" s="128" t="s">
        <v>280</v>
      </c>
      <c r="C46" s="129" t="s">
        <v>325</v>
      </c>
      <c r="D46" s="155">
        <v>136</v>
      </c>
    </row>
    <row r="47" spans="1:4" ht="16.05" customHeight="1" x14ac:dyDescent="0.3">
      <c r="A47" s="128" t="s">
        <v>326</v>
      </c>
      <c r="B47" s="128" t="s">
        <v>280</v>
      </c>
      <c r="C47" s="129" t="s">
        <v>327</v>
      </c>
      <c r="D47" s="155">
        <v>1</v>
      </c>
    </row>
    <row r="48" spans="1:4" ht="16.05" customHeight="1" x14ac:dyDescent="0.3">
      <c r="A48" s="128" t="s">
        <v>313</v>
      </c>
      <c r="B48" s="128" t="s">
        <v>280</v>
      </c>
      <c r="C48" s="129" t="s">
        <v>314</v>
      </c>
      <c r="D48" s="155">
        <v>600</v>
      </c>
    </row>
    <row r="49" spans="1:4" ht="16.05" customHeight="1" x14ac:dyDescent="0.3">
      <c r="A49" s="128" t="s">
        <v>328</v>
      </c>
      <c r="B49" s="128" t="s">
        <v>280</v>
      </c>
      <c r="C49" s="129" t="s">
        <v>329</v>
      </c>
      <c r="D49" s="155">
        <v>1</v>
      </c>
    </row>
    <row r="50" spans="1:4" ht="16.05" customHeight="1" x14ac:dyDescent="0.3">
      <c r="A50" s="128" t="s">
        <v>330</v>
      </c>
      <c r="B50" s="128" t="s">
        <v>280</v>
      </c>
      <c r="C50" s="129" t="s">
        <v>331</v>
      </c>
      <c r="D50" s="155">
        <v>1</v>
      </c>
    </row>
    <row r="51" spans="1:4" ht="16.05" customHeight="1" x14ac:dyDescent="0.3">
      <c r="A51" s="128" t="s">
        <v>315</v>
      </c>
      <c r="B51" s="128" t="s">
        <v>280</v>
      </c>
      <c r="C51" s="129" t="s">
        <v>316</v>
      </c>
      <c r="D51" s="155">
        <v>1</v>
      </c>
    </row>
    <row r="52" spans="1:4" s="117" customFormat="1" ht="15" customHeight="1" x14ac:dyDescent="0.3">
      <c r="A52" s="122" t="s">
        <v>332</v>
      </c>
      <c r="B52" s="122"/>
      <c r="C52" s="123"/>
      <c r="D52" s="157"/>
    </row>
    <row r="53" spans="1:4" s="118" customFormat="1" ht="15" customHeight="1" x14ac:dyDescent="0.3">
      <c r="A53" s="125" t="s">
        <v>333</v>
      </c>
      <c r="B53" s="125"/>
      <c r="C53" s="126"/>
      <c r="D53" s="156"/>
    </row>
    <row r="54" spans="1:4" ht="15" customHeight="1" x14ac:dyDescent="0.3">
      <c r="A54" s="128">
        <v>1.3</v>
      </c>
      <c r="B54" s="128" t="s">
        <v>277</v>
      </c>
      <c r="C54" s="129" t="s">
        <v>291</v>
      </c>
      <c r="D54" s="155">
        <v>50942</v>
      </c>
    </row>
    <row r="55" spans="1:4" ht="15" customHeight="1" x14ac:dyDescent="0.3">
      <c r="A55" s="128">
        <v>6.1</v>
      </c>
      <c r="B55" s="128" t="s">
        <v>277</v>
      </c>
      <c r="C55" s="129" t="s">
        <v>334</v>
      </c>
      <c r="D55" s="155">
        <v>1</v>
      </c>
    </row>
    <row r="56" spans="1:4" ht="15" customHeight="1" x14ac:dyDescent="0.3">
      <c r="A56" s="128" t="s">
        <v>335</v>
      </c>
      <c r="B56" s="128" t="s">
        <v>280</v>
      </c>
      <c r="C56" s="129" t="s">
        <v>336</v>
      </c>
      <c r="D56" s="155">
        <v>1</v>
      </c>
    </row>
    <row r="57" spans="1:4" ht="15" customHeight="1" x14ac:dyDescent="0.3">
      <c r="A57" s="128" t="s">
        <v>337</v>
      </c>
      <c r="B57" s="128" t="s">
        <v>280</v>
      </c>
      <c r="C57" s="129" t="s">
        <v>338</v>
      </c>
      <c r="D57" s="155">
        <v>1</v>
      </c>
    </row>
    <row r="58" spans="1:4" ht="15" customHeight="1" x14ac:dyDescent="0.3">
      <c r="A58" s="128" t="s">
        <v>339</v>
      </c>
      <c r="B58" s="128" t="s">
        <v>280</v>
      </c>
      <c r="C58" s="129" t="s">
        <v>340</v>
      </c>
      <c r="D58" s="155">
        <v>12587.768199999999</v>
      </c>
    </row>
    <row r="59" spans="1:4" ht="15" customHeight="1" x14ac:dyDescent="0.3">
      <c r="A59" s="128" t="s">
        <v>288</v>
      </c>
      <c r="B59" s="128" t="s">
        <v>280</v>
      </c>
      <c r="C59" s="129" t="s">
        <v>289</v>
      </c>
      <c r="D59" s="155">
        <v>3</v>
      </c>
    </row>
    <row r="60" spans="1:4" s="118" customFormat="1" ht="15" customHeight="1" x14ac:dyDescent="0.3">
      <c r="A60" s="125" t="s">
        <v>341</v>
      </c>
      <c r="B60" s="125"/>
      <c r="C60" s="126"/>
      <c r="D60" s="156"/>
    </row>
    <row r="61" spans="1:4" ht="15" customHeight="1" x14ac:dyDescent="0.3">
      <c r="A61" s="128">
        <v>2.2000000000000002</v>
      </c>
      <c r="B61" s="128" t="s">
        <v>277</v>
      </c>
      <c r="C61" s="129" t="s">
        <v>342</v>
      </c>
      <c r="D61" s="155">
        <v>169844</v>
      </c>
    </row>
    <row r="62" spans="1:4" ht="15" customHeight="1" x14ac:dyDescent="0.3">
      <c r="A62" s="128">
        <v>5.0999999999999996</v>
      </c>
      <c r="B62" s="128" t="s">
        <v>277</v>
      </c>
      <c r="C62" s="129" t="s">
        <v>343</v>
      </c>
      <c r="D62" s="155">
        <v>681550</v>
      </c>
    </row>
    <row r="63" spans="1:4" ht="15" customHeight="1" x14ac:dyDescent="0.3">
      <c r="A63" s="128" t="s">
        <v>322</v>
      </c>
      <c r="B63" s="128" t="s">
        <v>280</v>
      </c>
      <c r="C63" s="129" t="s">
        <v>323</v>
      </c>
      <c r="D63" s="155">
        <v>175</v>
      </c>
    </row>
    <row r="64" spans="1:4" ht="15" customHeight="1" x14ac:dyDescent="0.3">
      <c r="A64" s="128" t="s">
        <v>339</v>
      </c>
      <c r="B64" s="128" t="s">
        <v>280</v>
      </c>
      <c r="C64" s="129" t="s">
        <v>340</v>
      </c>
      <c r="D64" s="155">
        <v>1756836</v>
      </c>
    </row>
    <row r="65" spans="1:4" ht="15" customHeight="1" x14ac:dyDescent="0.3">
      <c r="A65" s="128" t="s">
        <v>344</v>
      </c>
      <c r="B65" s="128" t="s">
        <v>280</v>
      </c>
      <c r="C65" s="129" t="s">
        <v>345</v>
      </c>
      <c r="D65" s="155">
        <v>382372</v>
      </c>
    </row>
    <row r="66" spans="1:4" ht="15" customHeight="1" x14ac:dyDescent="0.3">
      <c r="A66" s="128" t="s">
        <v>346</v>
      </c>
      <c r="B66" s="128" t="s">
        <v>280</v>
      </c>
      <c r="C66" s="129" t="s">
        <v>347</v>
      </c>
      <c r="D66" s="155">
        <v>1</v>
      </c>
    </row>
    <row r="67" spans="1:4" s="118" customFormat="1" ht="15" customHeight="1" x14ac:dyDescent="0.3">
      <c r="A67" s="125" t="s">
        <v>348</v>
      </c>
      <c r="B67" s="125"/>
      <c r="C67" s="126"/>
      <c r="D67" s="156"/>
    </row>
    <row r="68" spans="1:4" ht="15" customHeight="1" x14ac:dyDescent="0.3">
      <c r="A68" s="128">
        <v>1.2</v>
      </c>
      <c r="B68" s="128" t="s">
        <v>277</v>
      </c>
      <c r="C68" s="129" t="s">
        <v>318</v>
      </c>
      <c r="D68" s="155">
        <v>300</v>
      </c>
    </row>
    <row r="69" spans="1:4" ht="15" customHeight="1" x14ac:dyDescent="0.3">
      <c r="A69" s="128">
        <v>3.1</v>
      </c>
      <c r="B69" s="128" t="s">
        <v>277</v>
      </c>
      <c r="C69" s="129" t="s">
        <v>319</v>
      </c>
      <c r="D69" s="155">
        <v>577059</v>
      </c>
    </row>
    <row r="70" spans="1:4" ht="15" customHeight="1" x14ac:dyDescent="0.3">
      <c r="A70" s="128" t="s">
        <v>313</v>
      </c>
      <c r="B70" s="128" t="s">
        <v>280</v>
      </c>
      <c r="C70" s="129" t="s">
        <v>314</v>
      </c>
      <c r="D70" s="155">
        <v>501</v>
      </c>
    </row>
    <row r="71" spans="1:4" s="117" customFormat="1" ht="15" customHeight="1" x14ac:dyDescent="0.3">
      <c r="A71" s="122" t="s">
        <v>349</v>
      </c>
      <c r="B71" s="122"/>
      <c r="C71" s="131"/>
      <c r="D71" s="158"/>
    </row>
    <row r="72" spans="1:4" ht="15" customHeight="1" x14ac:dyDescent="0.3">
      <c r="A72" s="132" t="s">
        <v>350</v>
      </c>
      <c r="B72" s="128"/>
      <c r="C72" s="133"/>
      <c r="D72" s="159"/>
    </row>
    <row r="73" spans="1:4" ht="15" customHeight="1" x14ac:dyDescent="0.3">
      <c r="A73" s="135" t="s">
        <v>310</v>
      </c>
      <c r="B73" s="128" t="s">
        <v>280</v>
      </c>
      <c r="C73" s="133" t="s">
        <v>311</v>
      </c>
      <c r="D73" s="159">
        <v>8167</v>
      </c>
    </row>
    <row r="74" spans="1:4" s="118" customFormat="1" ht="15" customHeight="1" x14ac:dyDescent="0.3">
      <c r="A74" s="132" t="s">
        <v>351</v>
      </c>
      <c r="B74" s="125"/>
      <c r="C74" s="136"/>
      <c r="D74" s="160"/>
    </row>
    <row r="75" spans="1:4" ht="15" customHeight="1" x14ac:dyDescent="0.3">
      <c r="A75" s="128">
        <v>6.1</v>
      </c>
      <c r="B75" s="128" t="s">
        <v>277</v>
      </c>
      <c r="C75" s="133" t="s">
        <v>334</v>
      </c>
      <c r="D75" s="159">
        <v>10</v>
      </c>
    </row>
    <row r="76" spans="1:4" ht="15" customHeight="1" x14ac:dyDescent="0.3">
      <c r="A76" s="137" t="s">
        <v>310</v>
      </c>
      <c r="B76" s="137" t="s">
        <v>280</v>
      </c>
      <c r="C76" s="133" t="s">
        <v>311</v>
      </c>
      <c r="D76" s="159">
        <v>115</v>
      </c>
    </row>
  </sheetData>
  <hyperlinks>
    <hyperlink ref="A4" r:id="rId1" xr:uid="{FF69E11E-F14E-3042-ABF1-42097FC054C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BB4B2-B85F-FB4B-B022-276852D9BD7B}">
  <dimension ref="A1:D78"/>
  <sheetViews>
    <sheetView topLeftCell="A70" zoomScale="135" workbookViewId="0">
      <selection activeCell="D77" sqref="D77"/>
    </sheetView>
  </sheetViews>
  <sheetFormatPr defaultColWidth="10.796875" defaultRowHeight="15.6" x14ac:dyDescent="0.3"/>
  <cols>
    <col min="1" max="2" width="10.796875" style="114"/>
    <col min="3" max="3" width="69.69921875" style="114" customWidth="1"/>
    <col min="4" max="4" width="13.5" style="119" customWidth="1"/>
    <col min="5" max="16384" width="10.796875" style="114"/>
  </cols>
  <sheetData>
    <row r="1" spans="1:4" x14ac:dyDescent="0.3">
      <c r="A1" s="120" t="s">
        <v>0</v>
      </c>
      <c r="B1" s="111"/>
      <c r="C1" s="112"/>
      <c r="D1" s="113"/>
    </row>
    <row r="2" spans="1:4" x14ac:dyDescent="0.3">
      <c r="A2" s="120" t="s">
        <v>364</v>
      </c>
      <c r="B2" s="111"/>
      <c r="C2" s="112"/>
      <c r="D2" s="113"/>
    </row>
    <row r="3" spans="1:4" x14ac:dyDescent="0.3">
      <c r="A3" s="120" t="s">
        <v>269</v>
      </c>
      <c r="B3" s="111"/>
      <c r="C3" s="112"/>
      <c r="D3" s="113"/>
    </row>
    <row r="4" spans="1:4" x14ac:dyDescent="0.3">
      <c r="A4" s="171" t="s">
        <v>365</v>
      </c>
      <c r="B4" s="111"/>
      <c r="C4" s="112"/>
      <c r="D4" s="113"/>
    </row>
    <row r="5" spans="1:4" x14ac:dyDescent="0.3">
      <c r="A5" s="115"/>
      <c r="B5" s="116"/>
      <c r="C5" s="112"/>
      <c r="D5" s="113"/>
    </row>
    <row r="6" spans="1:4" x14ac:dyDescent="0.3">
      <c r="A6" s="138" t="s">
        <v>271</v>
      </c>
      <c r="B6" s="138" t="s">
        <v>272</v>
      </c>
      <c r="C6" s="139" t="s">
        <v>273</v>
      </c>
      <c r="D6" s="140" t="s">
        <v>274</v>
      </c>
    </row>
    <row r="7" spans="1:4" s="117" customFormat="1" x14ac:dyDescent="0.3">
      <c r="A7" s="122" t="s">
        <v>275</v>
      </c>
      <c r="B7" s="122"/>
      <c r="C7" s="123"/>
      <c r="D7" s="124"/>
    </row>
    <row r="8" spans="1:4" s="118" customFormat="1" ht="16.05" customHeight="1" x14ac:dyDescent="0.3">
      <c r="A8" s="125" t="s">
        <v>366</v>
      </c>
      <c r="B8" s="125"/>
      <c r="C8" s="126"/>
      <c r="D8" s="127"/>
    </row>
    <row r="9" spans="1:4" s="173" customFormat="1" ht="16.05" customHeight="1" x14ac:dyDescent="0.3">
      <c r="A9" s="128">
        <v>3.1</v>
      </c>
      <c r="B9" s="128" t="s">
        <v>277</v>
      </c>
      <c r="C9" s="129" t="s">
        <v>319</v>
      </c>
      <c r="D9" s="155">
        <v>36092</v>
      </c>
    </row>
    <row r="10" spans="1:4" s="173" customFormat="1" ht="16.05" customHeight="1" x14ac:dyDescent="0.3">
      <c r="A10" s="128">
        <v>6.1</v>
      </c>
      <c r="B10" s="128" t="s">
        <v>277</v>
      </c>
      <c r="C10" s="129" t="s">
        <v>334</v>
      </c>
      <c r="D10" s="155">
        <v>3</v>
      </c>
    </row>
    <row r="11" spans="1:4" s="173" customFormat="1" ht="16.05" customHeight="1" x14ac:dyDescent="0.3">
      <c r="A11" s="128" t="s">
        <v>304</v>
      </c>
      <c r="B11" s="128" t="s">
        <v>280</v>
      </c>
      <c r="C11" s="129" t="s">
        <v>305</v>
      </c>
      <c r="D11" s="155">
        <v>8</v>
      </c>
    </row>
    <row r="12" spans="1:4" s="173" customFormat="1" ht="16.05" customHeight="1" x14ac:dyDescent="0.3">
      <c r="A12" s="128" t="s">
        <v>295</v>
      </c>
      <c r="B12" s="128" t="s">
        <v>280</v>
      </c>
      <c r="C12" s="129" t="s">
        <v>296</v>
      </c>
      <c r="D12" s="155">
        <v>8</v>
      </c>
    </row>
    <row r="13" spans="1:4" s="173" customFormat="1" ht="16.05" customHeight="1" x14ac:dyDescent="0.3">
      <c r="A13" s="128" t="s">
        <v>315</v>
      </c>
      <c r="B13" s="128" t="s">
        <v>280</v>
      </c>
      <c r="C13" s="129" t="s">
        <v>316</v>
      </c>
      <c r="D13" s="155">
        <v>8</v>
      </c>
    </row>
    <row r="14" spans="1:4" s="118" customFormat="1" ht="16.05" customHeight="1" x14ac:dyDescent="0.3">
      <c r="A14" s="125" t="s">
        <v>367</v>
      </c>
      <c r="B14" s="125"/>
      <c r="C14" s="126"/>
      <c r="D14" s="156"/>
    </row>
    <row r="15" spans="1:4" s="173" customFormat="1" ht="16.05" customHeight="1" x14ac:dyDescent="0.3">
      <c r="A15" s="128">
        <v>3.1</v>
      </c>
      <c r="B15" s="128" t="s">
        <v>277</v>
      </c>
      <c r="C15" s="129" t="s">
        <v>319</v>
      </c>
      <c r="D15" s="155">
        <v>31449</v>
      </c>
    </row>
    <row r="16" spans="1:4" s="173" customFormat="1" ht="16.05" customHeight="1" x14ac:dyDescent="0.3">
      <c r="A16" s="128" t="s">
        <v>304</v>
      </c>
      <c r="B16" s="128" t="s">
        <v>280</v>
      </c>
      <c r="C16" s="129" t="s">
        <v>305</v>
      </c>
      <c r="D16" s="155">
        <v>29</v>
      </c>
    </row>
    <row r="17" spans="1:4" s="173" customFormat="1" ht="16.05" customHeight="1" x14ac:dyDescent="0.3">
      <c r="A17" s="128" t="s">
        <v>295</v>
      </c>
      <c r="B17" s="128" t="s">
        <v>280</v>
      </c>
      <c r="C17" s="129" t="s">
        <v>296</v>
      </c>
      <c r="D17" s="155">
        <v>29</v>
      </c>
    </row>
    <row r="18" spans="1:4" s="173" customFormat="1" ht="16.05" customHeight="1" x14ac:dyDescent="0.3">
      <c r="A18" s="128" t="s">
        <v>315</v>
      </c>
      <c r="B18" s="128" t="s">
        <v>280</v>
      </c>
      <c r="C18" s="129" t="s">
        <v>316</v>
      </c>
      <c r="D18" s="155">
        <v>29</v>
      </c>
    </row>
    <row r="19" spans="1:4" s="118" customFormat="1" ht="16.05" customHeight="1" x14ac:dyDescent="0.3">
      <c r="A19" s="125" t="s">
        <v>368</v>
      </c>
      <c r="B19" s="125"/>
      <c r="C19" s="126"/>
      <c r="D19" s="156"/>
    </row>
    <row r="20" spans="1:4" s="173" customFormat="1" ht="16.05" customHeight="1" x14ac:dyDescent="0.3">
      <c r="A20" s="128">
        <v>1.3</v>
      </c>
      <c r="B20" s="128" t="s">
        <v>277</v>
      </c>
      <c r="C20" s="129" t="s">
        <v>291</v>
      </c>
      <c r="D20" s="155">
        <v>7699512.2815999994</v>
      </c>
    </row>
    <row r="21" spans="1:4" s="173" customFormat="1" ht="16.05" customHeight="1" x14ac:dyDescent="0.3">
      <c r="A21" s="128">
        <v>3.1</v>
      </c>
      <c r="B21" s="128" t="s">
        <v>277</v>
      </c>
      <c r="C21" s="129" t="s">
        <v>319</v>
      </c>
      <c r="D21" s="155">
        <v>72891</v>
      </c>
    </row>
    <row r="22" spans="1:4" s="173" customFormat="1" ht="16.05" customHeight="1" x14ac:dyDescent="0.3">
      <c r="A22" s="128">
        <v>4.0999999999999996</v>
      </c>
      <c r="B22" s="128" t="s">
        <v>277</v>
      </c>
      <c r="C22" s="129" t="s">
        <v>293</v>
      </c>
      <c r="D22" s="155">
        <v>8345563.2250000006</v>
      </c>
    </row>
    <row r="23" spans="1:4" s="173" customFormat="1" ht="16.05" customHeight="1" x14ac:dyDescent="0.3">
      <c r="A23" s="128">
        <v>5.0999999999999996</v>
      </c>
      <c r="B23" s="128" t="s">
        <v>277</v>
      </c>
      <c r="C23" s="129" t="s">
        <v>343</v>
      </c>
      <c r="D23" s="155">
        <v>15022013.805000002</v>
      </c>
    </row>
    <row r="24" spans="1:4" s="173" customFormat="1" ht="16.05" customHeight="1" x14ac:dyDescent="0.3">
      <c r="A24" s="128" t="s">
        <v>304</v>
      </c>
      <c r="B24" s="128" t="s">
        <v>280</v>
      </c>
      <c r="C24" s="129" t="s">
        <v>305</v>
      </c>
      <c r="D24" s="155">
        <v>9</v>
      </c>
    </row>
    <row r="25" spans="1:4" s="173" customFormat="1" ht="16.05" customHeight="1" x14ac:dyDescent="0.3">
      <c r="A25" s="128" t="s">
        <v>306</v>
      </c>
      <c r="B25" s="128" t="s">
        <v>280</v>
      </c>
      <c r="C25" s="129" t="s">
        <v>307</v>
      </c>
      <c r="D25" s="155">
        <v>16357303.921</v>
      </c>
    </row>
    <row r="26" spans="1:4" s="173" customFormat="1" ht="16.05" customHeight="1" x14ac:dyDescent="0.3">
      <c r="A26" s="128" t="s">
        <v>295</v>
      </c>
      <c r="B26" s="128" t="s">
        <v>280</v>
      </c>
      <c r="C26" s="129" t="s">
        <v>296</v>
      </c>
      <c r="D26" s="155">
        <v>9</v>
      </c>
    </row>
    <row r="27" spans="1:4" s="173" customFormat="1" ht="16.05" customHeight="1" x14ac:dyDescent="0.3">
      <c r="A27" s="128" t="s">
        <v>315</v>
      </c>
      <c r="B27" s="128" t="s">
        <v>280</v>
      </c>
      <c r="C27" s="129" t="s">
        <v>316</v>
      </c>
      <c r="D27" s="155">
        <v>9</v>
      </c>
    </row>
    <row r="28" spans="1:4" s="118" customFormat="1" ht="16.05" customHeight="1" x14ac:dyDescent="0.3">
      <c r="A28" s="125" t="s">
        <v>369</v>
      </c>
      <c r="B28" s="125"/>
      <c r="C28" s="126"/>
      <c r="D28" s="156"/>
    </row>
    <row r="29" spans="1:4" s="173" customFormat="1" ht="16.05" customHeight="1" x14ac:dyDescent="0.3">
      <c r="A29" s="128">
        <v>3.1</v>
      </c>
      <c r="B29" s="128" t="s">
        <v>277</v>
      </c>
      <c r="C29" s="129" t="s">
        <v>319</v>
      </c>
      <c r="D29" s="155">
        <v>1060000</v>
      </c>
    </row>
    <row r="30" spans="1:4" s="173" customFormat="1" ht="16.05" customHeight="1" x14ac:dyDescent="0.3">
      <c r="A30" s="128">
        <v>6.1</v>
      </c>
      <c r="B30" s="128" t="s">
        <v>277</v>
      </c>
      <c r="C30" s="129" t="s">
        <v>334</v>
      </c>
      <c r="D30" s="155">
        <v>1</v>
      </c>
    </row>
    <row r="31" spans="1:4" s="173" customFormat="1" ht="16.05" customHeight="1" x14ac:dyDescent="0.3">
      <c r="A31" s="128" t="s">
        <v>313</v>
      </c>
      <c r="B31" s="128" t="s">
        <v>280</v>
      </c>
      <c r="C31" s="129" t="s">
        <v>314</v>
      </c>
      <c r="D31" s="155">
        <v>480.8</v>
      </c>
    </row>
    <row r="32" spans="1:4" s="118" customFormat="1" ht="16.05" customHeight="1" x14ac:dyDescent="0.3">
      <c r="A32" s="125" t="s">
        <v>370</v>
      </c>
      <c r="B32" s="125"/>
      <c r="C32" s="126"/>
      <c r="D32" s="156"/>
    </row>
    <row r="33" spans="1:4" s="173" customFormat="1" ht="16.05" customHeight="1" x14ac:dyDescent="0.3">
      <c r="A33" s="128" t="s">
        <v>295</v>
      </c>
      <c r="B33" s="128" t="s">
        <v>280</v>
      </c>
      <c r="C33" s="129" t="s">
        <v>296</v>
      </c>
      <c r="D33" s="155">
        <v>5</v>
      </c>
    </row>
    <row r="34" spans="1:4" s="118" customFormat="1" ht="16.05" customHeight="1" x14ac:dyDescent="0.3">
      <c r="A34" s="125" t="s">
        <v>371</v>
      </c>
      <c r="B34" s="125"/>
      <c r="C34" s="126"/>
      <c r="D34" s="156"/>
    </row>
    <row r="35" spans="1:4" s="173" customFormat="1" ht="16.05" customHeight="1" x14ac:dyDescent="0.3">
      <c r="A35" s="128">
        <v>6.1</v>
      </c>
      <c r="B35" s="128" t="s">
        <v>277</v>
      </c>
      <c r="C35" s="129" t="s">
        <v>334</v>
      </c>
      <c r="D35" s="155">
        <v>1</v>
      </c>
    </row>
    <row r="36" spans="1:4" s="173" customFormat="1" ht="16.05" customHeight="1" x14ac:dyDescent="0.3">
      <c r="A36" s="128" t="s">
        <v>372</v>
      </c>
      <c r="B36" s="128" t="s">
        <v>280</v>
      </c>
      <c r="C36" s="129" t="s">
        <v>385</v>
      </c>
      <c r="D36" s="155">
        <v>1</v>
      </c>
    </row>
    <row r="37" spans="1:4" s="173" customFormat="1" ht="16.05" customHeight="1" x14ac:dyDescent="0.3">
      <c r="A37" s="128" t="s">
        <v>373</v>
      </c>
      <c r="B37" s="128" t="s">
        <v>280</v>
      </c>
      <c r="C37" s="129" t="s">
        <v>386</v>
      </c>
      <c r="D37" s="155">
        <v>3</v>
      </c>
    </row>
    <row r="38" spans="1:4" s="118" customFormat="1" ht="16.05" customHeight="1" x14ac:dyDescent="0.3">
      <c r="A38" s="125" t="s">
        <v>374</v>
      </c>
      <c r="B38" s="125"/>
      <c r="C38" s="126"/>
      <c r="D38" s="156"/>
    </row>
    <row r="39" spans="1:4" s="173" customFormat="1" ht="16.05" customHeight="1" x14ac:dyDescent="0.3">
      <c r="A39" s="128">
        <v>1.2</v>
      </c>
      <c r="B39" s="128" t="s">
        <v>277</v>
      </c>
      <c r="C39" s="129" t="s">
        <v>318</v>
      </c>
      <c r="D39" s="155">
        <v>529362</v>
      </c>
    </row>
    <row r="40" spans="1:4" s="173" customFormat="1" ht="16.05" customHeight="1" x14ac:dyDescent="0.3">
      <c r="A40" s="128">
        <v>1.3</v>
      </c>
      <c r="B40" s="128" t="s">
        <v>277</v>
      </c>
      <c r="C40" s="129" t="s">
        <v>291</v>
      </c>
      <c r="D40" s="155">
        <v>1787000</v>
      </c>
    </row>
    <row r="41" spans="1:4" s="173" customFormat="1" ht="16.05" customHeight="1" x14ac:dyDescent="0.3">
      <c r="A41" s="128">
        <v>2.1</v>
      </c>
      <c r="B41" s="128" t="s">
        <v>277</v>
      </c>
      <c r="C41" s="129" t="s">
        <v>387</v>
      </c>
      <c r="D41" s="155">
        <v>197160</v>
      </c>
    </row>
    <row r="42" spans="1:4" s="173" customFormat="1" ht="16.05" customHeight="1" x14ac:dyDescent="0.3">
      <c r="A42" s="128">
        <v>2.2999999999999998</v>
      </c>
      <c r="B42" s="128" t="s">
        <v>277</v>
      </c>
      <c r="C42" s="129" t="s">
        <v>388</v>
      </c>
      <c r="D42" s="155">
        <v>1682</v>
      </c>
    </row>
    <row r="43" spans="1:4" s="173" customFormat="1" ht="16.05" customHeight="1" x14ac:dyDescent="0.3">
      <c r="A43" s="128">
        <v>2.5</v>
      </c>
      <c r="B43" s="128" t="s">
        <v>277</v>
      </c>
      <c r="C43" s="129" t="s">
        <v>389</v>
      </c>
      <c r="D43" s="155">
        <v>865</v>
      </c>
    </row>
    <row r="44" spans="1:4" s="173" customFormat="1" ht="16.05" customHeight="1" x14ac:dyDescent="0.3">
      <c r="A44" s="128">
        <v>5.0999999999999996</v>
      </c>
      <c r="B44" s="128" t="s">
        <v>277</v>
      </c>
      <c r="C44" s="129" t="s">
        <v>343</v>
      </c>
      <c r="D44" s="155">
        <v>1787000</v>
      </c>
    </row>
    <row r="45" spans="1:4" s="173" customFormat="1" ht="16.05" customHeight="1" x14ac:dyDescent="0.3">
      <c r="A45" s="128">
        <v>6.2</v>
      </c>
      <c r="B45" s="128" t="s">
        <v>277</v>
      </c>
      <c r="C45" s="129" t="s">
        <v>303</v>
      </c>
      <c r="D45" s="155">
        <v>10</v>
      </c>
    </row>
    <row r="46" spans="1:4" s="173" customFormat="1" ht="16.05" customHeight="1" x14ac:dyDescent="0.3">
      <c r="A46" s="128" t="s">
        <v>304</v>
      </c>
      <c r="B46" s="128" t="s">
        <v>280</v>
      </c>
      <c r="C46" s="129" t="s">
        <v>305</v>
      </c>
      <c r="D46" s="155">
        <v>5</v>
      </c>
    </row>
    <row r="47" spans="1:4" s="173" customFormat="1" ht="16.05" customHeight="1" x14ac:dyDescent="0.3">
      <c r="A47" s="128" t="s">
        <v>306</v>
      </c>
      <c r="B47" s="128" t="s">
        <v>280</v>
      </c>
      <c r="C47" s="129" t="s">
        <v>307</v>
      </c>
      <c r="D47" s="155">
        <v>857760</v>
      </c>
    </row>
    <row r="48" spans="1:4" s="173" customFormat="1" ht="16.05" customHeight="1" x14ac:dyDescent="0.3">
      <c r="A48" s="128" t="s">
        <v>308</v>
      </c>
      <c r="B48" s="128" t="s">
        <v>280</v>
      </c>
      <c r="C48" s="129" t="s">
        <v>309</v>
      </c>
      <c r="D48" s="155">
        <v>5</v>
      </c>
    </row>
    <row r="49" spans="1:4" s="173" customFormat="1" ht="16.05" customHeight="1" x14ac:dyDescent="0.3">
      <c r="A49" s="128" t="s">
        <v>375</v>
      </c>
      <c r="B49" s="128" t="s">
        <v>280</v>
      </c>
      <c r="C49" s="129" t="s">
        <v>390</v>
      </c>
      <c r="D49" s="155">
        <v>4</v>
      </c>
    </row>
    <row r="50" spans="1:4" s="173" customFormat="1" ht="16.05" customHeight="1" x14ac:dyDescent="0.3">
      <c r="A50" s="128" t="s">
        <v>315</v>
      </c>
      <c r="B50" s="128" t="s">
        <v>280</v>
      </c>
      <c r="C50" s="129" t="s">
        <v>316</v>
      </c>
      <c r="D50" s="155">
        <v>5</v>
      </c>
    </row>
    <row r="51" spans="1:4" s="173" customFormat="1" ht="16.05" customHeight="1" x14ac:dyDescent="0.3">
      <c r="A51" s="128" t="s">
        <v>310</v>
      </c>
      <c r="B51" s="128" t="s">
        <v>280</v>
      </c>
      <c r="C51" s="129" t="s">
        <v>311</v>
      </c>
      <c r="D51" s="155">
        <v>3493</v>
      </c>
    </row>
    <row r="52" spans="1:4" s="173" customFormat="1" ht="15" customHeight="1" x14ac:dyDescent="0.3">
      <c r="A52" s="128" t="s">
        <v>376</v>
      </c>
      <c r="B52" s="128" t="s">
        <v>280</v>
      </c>
      <c r="C52" s="129" t="s">
        <v>391</v>
      </c>
      <c r="D52" s="177">
        <v>1</v>
      </c>
    </row>
    <row r="53" spans="1:4" s="118" customFormat="1" ht="15" customHeight="1" x14ac:dyDescent="0.3">
      <c r="A53" s="125" t="s">
        <v>377</v>
      </c>
      <c r="B53" s="125"/>
      <c r="C53" s="126"/>
      <c r="D53" s="156"/>
    </row>
    <row r="54" spans="1:4" s="173" customFormat="1" ht="15" customHeight="1" x14ac:dyDescent="0.3">
      <c r="A54" s="128">
        <v>6.1</v>
      </c>
      <c r="B54" s="128" t="s">
        <v>277</v>
      </c>
      <c r="C54" s="129" t="s">
        <v>334</v>
      </c>
      <c r="D54" s="155">
        <v>1</v>
      </c>
    </row>
    <row r="55" spans="1:4" s="173" customFormat="1" ht="15" customHeight="1" x14ac:dyDescent="0.3">
      <c r="A55" s="128" t="s">
        <v>378</v>
      </c>
      <c r="B55" s="128" t="s">
        <v>280</v>
      </c>
      <c r="C55" s="129" t="s">
        <v>392</v>
      </c>
      <c r="D55" s="155">
        <v>5</v>
      </c>
    </row>
    <row r="56" spans="1:4" s="173" customFormat="1" ht="15" customHeight="1" x14ac:dyDescent="0.3">
      <c r="A56" s="128" t="s">
        <v>379</v>
      </c>
      <c r="B56" s="128" t="s">
        <v>280</v>
      </c>
      <c r="C56" s="129" t="s">
        <v>393</v>
      </c>
      <c r="D56" s="155">
        <v>1</v>
      </c>
    </row>
    <row r="57" spans="1:4" s="173" customFormat="1" ht="15" customHeight="1" x14ac:dyDescent="0.3">
      <c r="A57" s="128" t="s">
        <v>306</v>
      </c>
      <c r="B57" s="128" t="s">
        <v>280</v>
      </c>
      <c r="C57" s="129" t="s">
        <v>307</v>
      </c>
      <c r="D57" s="155">
        <v>6580230</v>
      </c>
    </row>
    <row r="58" spans="1:4" s="173" customFormat="1" ht="15" customHeight="1" x14ac:dyDescent="0.3">
      <c r="A58" s="128" t="s">
        <v>380</v>
      </c>
      <c r="B58" s="128" t="s">
        <v>280</v>
      </c>
      <c r="C58" s="129" t="s">
        <v>394</v>
      </c>
      <c r="D58" s="155">
        <v>1</v>
      </c>
    </row>
    <row r="59" spans="1:4" s="173" customFormat="1" ht="15" customHeight="1" x14ac:dyDescent="0.3">
      <c r="A59" s="128" t="s">
        <v>372</v>
      </c>
      <c r="B59" s="128" t="s">
        <v>280</v>
      </c>
      <c r="C59" s="129" t="s">
        <v>385</v>
      </c>
      <c r="D59" s="155">
        <v>3</v>
      </c>
    </row>
    <row r="60" spans="1:4" s="173" customFormat="1" ht="15" customHeight="1" x14ac:dyDescent="0.3">
      <c r="A60" s="128" t="s">
        <v>373</v>
      </c>
      <c r="B60" s="128" t="s">
        <v>280</v>
      </c>
      <c r="C60" s="129" t="s">
        <v>386</v>
      </c>
      <c r="D60" s="155">
        <v>3</v>
      </c>
    </row>
    <row r="61" spans="1:4" s="118" customFormat="1" ht="15" customHeight="1" x14ac:dyDescent="0.3">
      <c r="A61" s="125" t="s">
        <v>381</v>
      </c>
      <c r="B61" s="125"/>
      <c r="C61" s="126"/>
      <c r="D61" s="156"/>
    </row>
    <row r="62" spans="1:4" s="173" customFormat="1" ht="15" customHeight="1" x14ac:dyDescent="0.3">
      <c r="A62" s="128" t="s">
        <v>315</v>
      </c>
      <c r="B62" s="128" t="s">
        <v>316</v>
      </c>
      <c r="C62" s="129"/>
      <c r="D62" s="155">
        <v>55</v>
      </c>
    </row>
    <row r="63" spans="1:4" s="173" customFormat="1" ht="15" customHeight="1" x14ac:dyDescent="0.3">
      <c r="A63" s="128" t="s">
        <v>310</v>
      </c>
      <c r="B63" s="128" t="s">
        <v>311</v>
      </c>
      <c r="C63" s="129"/>
      <c r="D63" s="155">
        <v>705</v>
      </c>
    </row>
    <row r="64" spans="1:4" s="173" customFormat="1" ht="15" customHeight="1" x14ac:dyDescent="0.3">
      <c r="A64" s="128" t="s">
        <v>372</v>
      </c>
      <c r="B64" s="128" t="s">
        <v>385</v>
      </c>
      <c r="C64" s="129"/>
      <c r="D64" s="155">
        <v>2</v>
      </c>
    </row>
    <row r="65" spans="1:4" s="118" customFormat="1" ht="15" customHeight="1" x14ac:dyDescent="0.3">
      <c r="A65" s="125" t="s">
        <v>382</v>
      </c>
      <c r="B65" s="125"/>
      <c r="C65" s="126"/>
      <c r="D65" s="156"/>
    </row>
    <row r="66" spans="1:4" s="173" customFormat="1" ht="15" customHeight="1" x14ac:dyDescent="0.3">
      <c r="A66" s="128">
        <v>6.2</v>
      </c>
      <c r="B66" s="128" t="s">
        <v>277</v>
      </c>
      <c r="C66" s="129" t="s">
        <v>303</v>
      </c>
      <c r="D66" s="155">
        <v>1</v>
      </c>
    </row>
    <row r="67" spans="1:4" s="173" customFormat="1" ht="15" customHeight="1" x14ac:dyDescent="0.3">
      <c r="A67" s="128" t="s">
        <v>315</v>
      </c>
      <c r="B67" s="128" t="s">
        <v>316</v>
      </c>
      <c r="C67" s="129"/>
      <c r="D67" s="155">
        <v>1</v>
      </c>
    </row>
    <row r="68" spans="1:4" s="173" customFormat="1" ht="15" customHeight="1" x14ac:dyDescent="0.3">
      <c r="A68" s="128" t="s">
        <v>310</v>
      </c>
      <c r="B68" s="128" t="s">
        <v>311</v>
      </c>
      <c r="C68" s="129"/>
      <c r="D68" s="155">
        <v>944</v>
      </c>
    </row>
    <row r="69" spans="1:4" s="173" customFormat="1" ht="15" customHeight="1" x14ac:dyDescent="0.3">
      <c r="A69" s="128" t="s">
        <v>373</v>
      </c>
      <c r="B69" s="128" t="s">
        <v>386</v>
      </c>
      <c r="C69" s="129"/>
      <c r="D69" s="155">
        <v>1</v>
      </c>
    </row>
    <row r="70" spans="1:4" ht="15" customHeight="1" x14ac:dyDescent="0.3">
      <c r="A70" s="122" t="s">
        <v>332</v>
      </c>
      <c r="B70" s="122"/>
      <c r="C70" s="131"/>
      <c r="D70" s="158"/>
    </row>
    <row r="71" spans="1:4" ht="15" customHeight="1" x14ac:dyDescent="0.3">
      <c r="A71" s="132" t="s">
        <v>383</v>
      </c>
      <c r="B71" s="128"/>
      <c r="C71" s="133"/>
      <c r="D71" s="159"/>
    </row>
    <row r="72" spans="1:4" ht="15" customHeight="1" x14ac:dyDescent="0.3">
      <c r="A72" s="135">
        <v>1.2</v>
      </c>
      <c r="B72" s="128" t="s">
        <v>277</v>
      </c>
      <c r="C72" s="133" t="s">
        <v>318</v>
      </c>
      <c r="D72" s="159">
        <v>110</v>
      </c>
    </row>
    <row r="73" spans="1:4" ht="15" customHeight="1" x14ac:dyDescent="0.3">
      <c r="A73" s="135">
        <v>3.1</v>
      </c>
      <c r="B73" s="128" t="s">
        <v>277</v>
      </c>
      <c r="C73" s="133" t="s">
        <v>319</v>
      </c>
      <c r="D73" s="172">
        <v>187720</v>
      </c>
    </row>
    <row r="74" spans="1:4" ht="15" customHeight="1" x14ac:dyDescent="0.3">
      <c r="A74" s="135" t="s">
        <v>313</v>
      </c>
      <c r="B74" s="128" t="s">
        <v>280</v>
      </c>
      <c r="C74" s="133" t="s">
        <v>314</v>
      </c>
      <c r="D74" s="172">
        <v>100</v>
      </c>
    </row>
    <row r="75" spans="1:4" s="118" customFormat="1" ht="15" customHeight="1" x14ac:dyDescent="0.3">
      <c r="A75" s="132" t="s">
        <v>384</v>
      </c>
      <c r="B75" s="125"/>
      <c r="C75" s="136"/>
      <c r="D75" s="178"/>
    </row>
    <row r="76" spans="1:4" s="173" customFormat="1" ht="15" customHeight="1" x14ac:dyDescent="0.3">
      <c r="A76" s="135">
        <v>3.1</v>
      </c>
      <c r="B76" s="128" t="s">
        <v>277</v>
      </c>
      <c r="C76" s="133" t="s">
        <v>319</v>
      </c>
      <c r="D76" s="159">
        <v>8099782</v>
      </c>
    </row>
    <row r="77" spans="1:4" ht="15" customHeight="1" x14ac:dyDescent="0.3">
      <c r="A77" s="128" t="s">
        <v>313</v>
      </c>
      <c r="B77" s="128" t="s">
        <v>280</v>
      </c>
      <c r="C77" s="133" t="s">
        <v>314</v>
      </c>
      <c r="D77" s="159">
        <v>3400.3</v>
      </c>
    </row>
    <row r="78" spans="1:4" s="117" customFormat="1" ht="15" customHeight="1" x14ac:dyDescent="0.3">
      <c r="A78" s="174" t="s">
        <v>349</v>
      </c>
      <c r="B78" s="174"/>
      <c r="C78" s="175"/>
      <c r="D78" s="176" t="s">
        <v>236</v>
      </c>
    </row>
  </sheetData>
  <hyperlinks>
    <hyperlink ref="A4" r:id="rId1" xr:uid="{1A7B73FD-633C-064A-8256-42F8B6F455F1}"/>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7F99F-67E2-CB40-B1C1-DACF50200AA5}">
  <dimension ref="A1:G80"/>
  <sheetViews>
    <sheetView tabSelected="1" zoomScale="135" workbookViewId="0"/>
  </sheetViews>
  <sheetFormatPr defaultColWidth="10.796875" defaultRowHeight="15.6" x14ac:dyDescent="0.3"/>
  <cols>
    <col min="1" max="1" width="13.69921875" style="114" customWidth="1"/>
    <col min="2" max="2" width="10.796875" style="114"/>
    <col min="3" max="3" width="69.69921875" style="114" customWidth="1"/>
    <col min="4" max="4" width="13.5" style="119" customWidth="1"/>
    <col min="5" max="9" width="10.796875" style="114"/>
    <col min="10" max="10" width="10.796875" style="114" customWidth="1"/>
    <col min="11" max="16384" width="10.796875" style="114"/>
  </cols>
  <sheetData>
    <row r="1" spans="1:7" x14ac:dyDescent="0.3">
      <c r="A1" s="120" t="s">
        <v>0</v>
      </c>
      <c r="B1" s="111"/>
      <c r="C1" s="112"/>
      <c r="D1" s="113"/>
    </row>
    <row r="2" spans="1:7" x14ac:dyDescent="0.3">
      <c r="A2" s="120"/>
      <c r="B2" s="111"/>
      <c r="C2" s="112"/>
      <c r="D2" s="113"/>
    </row>
    <row r="3" spans="1:7" x14ac:dyDescent="0.3">
      <c r="A3" s="179">
        <v>2019</v>
      </c>
      <c r="B3" s="111"/>
      <c r="C3" s="112"/>
      <c r="D3" s="113"/>
    </row>
    <row r="4" spans="1:7" s="165" customFormat="1" x14ac:dyDescent="0.3">
      <c r="A4" s="141" t="s">
        <v>352</v>
      </c>
      <c r="B4" s="142" t="s">
        <v>272</v>
      </c>
      <c r="C4" s="142" t="s">
        <v>353</v>
      </c>
      <c r="D4" s="143" t="s">
        <v>354</v>
      </c>
      <c r="E4" s="143" t="s">
        <v>355</v>
      </c>
      <c r="F4" s="143" t="s">
        <v>356</v>
      </c>
      <c r="G4" s="144" t="s">
        <v>357</v>
      </c>
    </row>
    <row r="5" spans="1:7" s="163" customFormat="1" ht="13.8" x14ac:dyDescent="0.3">
      <c r="A5" s="145" t="s">
        <v>358</v>
      </c>
      <c r="B5" s="161"/>
      <c r="C5" s="162"/>
      <c r="D5" s="146"/>
      <c r="G5" s="149"/>
    </row>
    <row r="6" spans="1:7" s="163" customFormat="1" ht="13.8" x14ac:dyDescent="0.3">
      <c r="A6" s="166">
        <v>1.2</v>
      </c>
      <c r="B6" s="153" t="s">
        <v>277</v>
      </c>
      <c r="C6" s="154" t="s">
        <v>318</v>
      </c>
      <c r="D6" s="134">
        <v>3200</v>
      </c>
      <c r="E6" s="134">
        <v>300</v>
      </c>
      <c r="F6" s="148">
        <v>0</v>
      </c>
      <c r="G6" s="149">
        <f>SUM(D6:F6)</f>
        <v>3500</v>
      </c>
    </row>
    <row r="7" spans="1:7" s="163" customFormat="1" ht="13.8" x14ac:dyDescent="0.3">
      <c r="A7" s="166">
        <v>1.3</v>
      </c>
      <c r="B7" s="153" t="s">
        <v>277</v>
      </c>
      <c r="C7" s="154" t="s">
        <v>291</v>
      </c>
      <c r="D7" s="134">
        <f>77140.5971223022+34623.4</f>
        <v>111763.99712230221</v>
      </c>
      <c r="E7" s="134">
        <v>50942</v>
      </c>
      <c r="F7" s="148">
        <v>0</v>
      </c>
      <c r="G7" s="149">
        <f t="shared" ref="G7:G47" si="0">SUM(D7:F7)</f>
        <v>162705.99712230221</v>
      </c>
    </row>
    <row r="8" spans="1:7" s="163" customFormat="1" ht="13.8" x14ac:dyDescent="0.3">
      <c r="A8" s="166" t="s">
        <v>320</v>
      </c>
      <c r="B8" s="153" t="s">
        <v>280</v>
      </c>
      <c r="C8" s="154" t="s">
        <v>321</v>
      </c>
      <c r="D8" s="134">
        <v>1052.4000000000001</v>
      </c>
      <c r="E8" s="134">
        <v>0</v>
      </c>
      <c r="F8" s="148">
        <v>0</v>
      </c>
      <c r="G8" s="149">
        <f t="shared" si="0"/>
        <v>1052.4000000000001</v>
      </c>
    </row>
    <row r="9" spans="1:7" s="163" customFormat="1" ht="13.8" x14ac:dyDescent="0.3">
      <c r="A9" s="166" t="s">
        <v>304</v>
      </c>
      <c r="B9" s="153" t="s">
        <v>280</v>
      </c>
      <c r="C9" s="154" t="s">
        <v>305</v>
      </c>
      <c r="D9" s="134">
        <v>11.200000000000001</v>
      </c>
      <c r="E9" s="134">
        <v>0</v>
      </c>
      <c r="F9" s="148">
        <v>0</v>
      </c>
      <c r="G9" s="149">
        <f t="shared" si="0"/>
        <v>11.200000000000001</v>
      </c>
    </row>
    <row r="10" spans="1:7" s="163" customFormat="1" ht="13.8" x14ac:dyDescent="0.3">
      <c r="A10" s="166" t="s">
        <v>335</v>
      </c>
      <c r="B10" s="153" t="s">
        <v>280</v>
      </c>
      <c r="C10" s="154" t="s">
        <v>336</v>
      </c>
      <c r="D10" s="164">
        <v>0</v>
      </c>
      <c r="E10" s="134">
        <v>1</v>
      </c>
      <c r="F10" s="148">
        <v>0</v>
      </c>
      <c r="G10" s="149">
        <f t="shared" si="0"/>
        <v>1</v>
      </c>
    </row>
    <row r="11" spans="1:7" s="163" customFormat="1" ht="13.8" x14ac:dyDescent="0.3">
      <c r="A11" s="166" t="s">
        <v>337</v>
      </c>
      <c r="B11" s="153" t="s">
        <v>280</v>
      </c>
      <c r="C11" s="154" t="s">
        <v>338</v>
      </c>
      <c r="D11" s="164">
        <v>0</v>
      </c>
      <c r="E11" s="134">
        <v>1</v>
      </c>
      <c r="F11" s="148">
        <v>0</v>
      </c>
      <c r="G11" s="149">
        <f t="shared" si="0"/>
        <v>1</v>
      </c>
    </row>
    <row r="12" spans="1:7" s="163" customFormat="1" ht="13.8" x14ac:dyDescent="0.3">
      <c r="A12" s="145" t="s">
        <v>359</v>
      </c>
      <c r="B12" s="161"/>
      <c r="C12" s="162"/>
      <c r="D12" s="150"/>
      <c r="E12" s="148"/>
      <c r="F12" s="148"/>
      <c r="G12" s="149"/>
    </row>
    <row r="13" spans="1:7" s="163" customFormat="1" ht="13.8" x14ac:dyDescent="0.3">
      <c r="A13" s="166">
        <v>2.2000000000000002</v>
      </c>
      <c r="B13" s="153" t="s">
        <v>277</v>
      </c>
      <c r="C13" s="154" t="s">
        <v>342</v>
      </c>
      <c r="D13" s="164">
        <v>0</v>
      </c>
      <c r="E13" s="134">
        <v>169844</v>
      </c>
      <c r="F13" s="148">
        <v>0</v>
      </c>
      <c r="G13" s="149">
        <f t="shared" si="0"/>
        <v>169844</v>
      </c>
    </row>
    <row r="14" spans="1:7" s="163" customFormat="1" ht="13.8" x14ac:dyDescent="0.3">
      <c r="A14" s="166">
        <v>2.4</v>
      </c>
      <c r="B14" s="153" t="s">
        <v>277</v>
      </c>
      <c r="C14" s="154" t="s">
        <v>302</v>
      </c>
      <c r="D14" s="134">
        <v>144025.641025641</v>
      </c>
      <c r="E14" s="148">
        <v>0</v>
      </c>
      <c r="F14" s="148">
        <v>0</v>
      </c>
      <c r="G14" s="149">
        <f t="shared" si="0"/>
        <v>144025.641025641</v>
      </c>
    </row>
    <row r="15" spans="1:7" s="163" customFormat="1" ht="13.8" x14ac:dyDescent="0.3">
      <c r="A15" s="166" t="s">
        <v>322</v>
      </c>
      <c r="B15" s="153" t="s">
        <v>280</v>
      </c>
      <c r="C15" s="154" t="s">
        <v>323</v>
      </c>
      <c r="D15" s="134">
        <v>53</v>
      </c>
      <c r="E15" s="130">
        <v>175</v>
      </c>
      <c r="F15" s="148">
        <v>0</v>
      </c>
      <c r="G15" s="149">
        <f t="shared" si="0"/>
        <v>228</v>
      </c>
    </row>
    <row r="16" spans="1:7" s="163" customFormat="1" ht="13.8" x14ac:dyDescent="0.3">
      <c r="A16" s="166" t="s">
        <v>339</v>
      </c>
      <c r="B16" s="153" t="s">
        <v>280</v>
      </c>
      <c r="C16" s="154" t="s">
        <v>340</v>
      </c>
      <c r="D16" s="164">
        <v>0</v>
      </c>
      <c r="E16" s="130">
        <f>1756836+12587.7682</f>
        <v>1769423.7682</v>
      </c>
      <c r="F16" s="148">
        <v>0</v>
      </c>
      <c r="G16" s="149">
        <f t="shared" si="0"/>
        <v>1769423.7682</v>
      </c>
    </row>
    <row r="17" spans="1:7" s="163" customFormat="1" ht="27.6" x14ac:dyDescent="0.3">
      <c r="A17" s="166" t="s">
        <v>344</v>
      </c>
      <c r="B17" s="153" t="s">
        <v>280</v>
      </c>
      <c r="C17" s="154" t="s">
        <v>345</v>
      </c>
      <c r="D17" s="164">
        <v>0</v>
      </c>
      <c r="E17" s="130">
        <v>382372</v>
      </c>
      <c r="F17" s="148">
        <v>0</v>
      </c>
      <c r="G17" s="149">
        <f t="shared" si="0"/>
        <v>382372</v>
      </c>
    </row>
    <row r="18" spans="1:7" s="163" customFormat="1" ht="13.8" x14ac:dyDescent="0.3">
      <c r="A18" s="166" t="s">
        <v>306</v>
      </c>
      <c r="B18" s="153" t="s">
        <v>280</v>
      </c>
      <c r="C18" s="154" t="s">
        <v>307</v>
      </c>
      <c r="D18" s="134">
        <f>144025.641025641+107.25</f>
        <v>144132.891025641</v>
      </c>
      <c r="E18" s="134">
        <v>0</v>
      </c>
      <c r="F18" s="148">
        <v>0</v>
      </c>
      <c r="G18" s="149">
        <f t="shared" si="0"/>
        <v>144132.891025641</v>
      </c>
    </row>
    <row r="19" spans="1:7" s="163" customFormat="1" ht="13.8" x14ac:dyDescent="0.3">
      <c r="A19" s="166" t="s">
        <v>324</v>
      </c>
      <c r="B19" s="153" t="s">
        <v>280</v>
      </c>
      <c r="C19" s="154" t="s">
        <v>325</v>
      </c>
      <c r="D19" s="134">
        <v>136</v>
      </c>
      <c r="E19" s="134">
        <v>0</v>
      </c>
      <c r="F19" s="148">
        <v>0</v>
      </c>
      <c r="G19" s="149">
        <f t="shared" si="0"/>
        <v>136</v>
      </c>
    </row>
    <row r="20" spans="1:7" s="163" customFormat="1" ht="13.8" x14ac:dyDescent="0.3">
      <c r="A20" s="166" t="s">
        <v>346</v>
      </c>
      <c r="B20" s="153" t="s">
        <v>280</v>
      </c>
      <c r="C20" s="154" t="s">
        <v>347</v>
      </c>
      <c r="D20" s="164">
        <v>0</v>
      </c>
      <c r="E20" s="134">
        <v>1</v>
      </c>
      <c r="F20" s="148">
        <v>0</v>
      </c>
      <c r="G20" s="149">
        <f t="shared" si="0"/>
        <v>1</v>
      </c>
    </row>
    <row r="21" spans="1:7" s="163" customFormat="1" ht="13.8" x14ac:dyDescent="0.3">
      <c r="A21" s="166" t="s">
        <v>279</v>
      </c>
      <c r="B21" s="153" t="s">
        <v>280</v>
      </c>
      <c r="C21" s="154" t="s">
        <v>281</v>
      </c>
      <c r="D21" s="134">
        <v>1</v>
      </c>
      <c r="E21" s="134">
        <v>0</v>
      </c>
      <c r="F21" s="148">
        <v>0</v>
      </c>
      <c r="G21" s="149">
        <f t="shared" si="0"/>
        <v>1</v>
      </c>
    </row>
    <row r="22" spans="1:7" s="163" customFormat="1" ht="27.6" x14ac:dyDescent="0.3">
      <c r="A22" s="166" t="s">
        <v>308</v>
      </c>
      <c r="B22" s="153" t="s">
        <v>280</v>
      </c>
      <c r="C22" s="154" t="s">
        <v>309</v>
      </c>
      <c r="D22" s="134">
        <v>2</v>
      </c>
      <c r="E22" s="134">
        <v>0</v>
      </c>
      <c r="F22" s="148">
        <v>0</v>
      </c>
      <c r="G22" s="149">
        <f t="shared" si="0"/>
        <v>2</v>
      </c>
    </row>
    <row r="23" spans="1:7" s="163" customFormat="1" ht="13.8" x14ac:dyDescent="0.3">
      <c r="A23" s="145" t="s">
        <v>360</v>
      </c>
      <c r="B23" s="161"/>
      <c r="C23" s="162"/>
      <c r="D23" s="146"/>
      <c r="E23" s="134"/>
      <c r="F23" s="148"/>
      <c r="G23" s="149"/>
    </row>
    <row r="24" spans="1:7" s="163" customFormat="1" ht="13.8" x14ac:dyDescent="0.3">
      <c r="A24" s="166">
        <v>3.1</v>
      </c>
      <c r="B24" s="153" t="s">
        <v>277</v>
      </c>
      <c r="C24" s="154" t="s">
        <v>319</v>
      </c>
      <c r="D24" s="134">
        <f>577059+1500000</f>
        <v>2077059</v>
      </c>
      <c r="E24" s="134">
        <v>0</v>
      </c>
      <c r="F24" s="148">
        <v>0</v>
      </c>
      <c r="G24" s="149">
        <f t="shared" si="0"/>
        <v>2077059</v>
      </c>
    </row>
    <row r="25" spans="1:7" s="163" customFormat="1" ht="13.8" x14ac:dyDescent="0.3">
      <c r="A25" s="166">
        <v>3.3</v>
      </c>
      <c r="B25" s="153" t="s">
        <v>277</v>
      </c>
      <c r="C25" s="154" t="s">
        <v>292</v>
      </c>
      <c r="D25" s="134">
        <v>820000</v>
      </c>
      <c r="E25" s="134">
        <v>0</v>
      </c>
      <c r="F25" s="148">
        <v>0</v>
      </c>
      <c r="G25" s="149">
        <f t="shared" si="0"/>
        <v>820000</v>
      </c>
    </row>
    <row r="26" spans="1:7" s="163" customFormat="1" ht="13.8" x14ac:dyDescent="0.3">
      <c r="A26" s="166" t="s">
        <v>326</v>
      </c>
      <c r="B26" s="153" t="s">
        <v>280</v>
      </c>
      <c r="C26" s="154" t="s">
        <v>327</v>
      </c>
      <c r="D26" s="134">
        <v>1</v>
      </c>
      <c r="E26" s="134">
        <v>0</v>
      </c>
      <c r="F26" s="148">
        <v>0</v>
      </c>
      <c r="G26" s="149">
        <f t="shared" si="0"/>
        <v>1</v>
      </c>
    </row>
    <row r="27" spans="1:7" s="163" customFormat="1" ht="13.8" x14ac:dyDescent="0.3">
      <c r="A27" s="166" t="s">
        <v>313</v>
      </c>
      <c r="B27" s="153" t="s">
        <v>280</v>
      </c>
      <c r="C27" s="154" t="s">
        <v>314</v>
      </c>
      <c r="D27" s="134">
        <f>54964+600</f>
        <v>55564</v>
      </c>
      <c r="E27" s="148">
        <v>501</v>
      </c>
      <c r="F27" s="148">
        <v>0</v>
      </c>
      <c r="G27" s="149">
        <f t="shared" si="0"/>
        <v>56065</v>
      </c>
    </row>
    <row r="28" spans="1:7" s="163" customFormat="1" ht="13.8" x14ac:dyDescent="0.3">
      <c r="A28" s="166" t="s">
        <v>282</v>
      </c>
      <c r="B28" s="153" t="s">
        <v>280</v>
      </c>
      <c r="C28" s="154" t="s">
        <v>283</v>
      </c>
      <c r="D28" s="134">
        <v>1</v>
      </c>
      <c r="E28" s="148">
        <v>0</v>
      </c>
      <c r="F28" s="148">
        <v>0</v>
      </c>
      <c r="G28" s="149">
        <f t="shared" si="0"/>
        <v>1</v>
      </c>
    </row>
    <row r="29" spans="1:7" s="163" customFormat="1" ht="13.8" x14ac:dyDescent="0.3">
      <c r="A29" s="166" t="s">
        <v>328</v>
      </c>
      <c r="B29" s="153" t="s">
        <v>280</v>
      </c>
      <c r="C29" s="154" t="s">
        <v>329</v>
      </c>
      <c r="D29" s="134">
        <v>1</v>
      </c>
      <c r="E29" s="148">
        <v>0</v>
      </c>
      <c r="F29" s="148">
        <v>0</v>
      </c>
      <c r="G29" s="149">
        <f t="shared" si="0"/>
        <v>1</v>
      </c>
    </row>
    <row r="30" spans="1:7" s="163" customFormat="1" ht="13.8" x14ac:dyDescent="0.3">
      <c r="A30" s="166" t="s">
        <v>330</v>
      </c>
      <c r="B30" s="153" t="s">
        <v>280</v>
      </c>
      <c r="C30" s="154" t="s">
        <v>331</v>
      </c>
      <c r="D30" s="134">
        <v>1</v>
      </c>
      <c r="E30" s="148">
        <v>0</v>
      </c>
      <c r="F30" s="148">
        <v>0</v>
      </c>
      <c r="G30" s="149">
        <f t="shared" si="0"/>
        <v>1</v>
      </c>
    </row>
    <row r="31" spans="1:7" s="163" customFormat="1" ht="16.95" customHeight="1" x14ac:dyDescent="0.3">
      <c r="A31" s="166" t="s">
        <v>284</v>
      </c>
      <c r="B31" s="153" t="s">
        <v>280</v>
      </c>
      <c r="C31" s="154" t="s">
        <v>285</v>
      </c>
      <c r="D31" s="134">
        <v>1</v>
      </c>
      <c r="E31" s="148">
        <v>0</v>
      </c>
      <c r="F31" s="148">
        <v>0</v>
      </c>
      <c r="G31" s="149">
        <f t="shared" si="0"/>
        <v>1</v>
      </c>
    </row>
    <row r="32" spans="1:7" s="163" customFormat="1" ht="13.8" x14ac:dyDescent="0.3">
      <c r="A32" s="145" t="s">
        <v>361</v>
      </c>
      <c r="B32" s="128"/>
      <c r="C32" s="133"/>
      <c r="D32" s="147"/>
      <c r="E32" s="148"/>
      <c r="F32" s="148"/>
      <c r="G32" s="149"/>
    </row>
    <row r="33" spans="1:7" s="163" customFormat="1" ht="13.8" x14ac:dyDescent="0.3">
      <c r="A33" s="166">
        <v>4.0999999999999996</v>
      </c>
      <c r="B33" s="153" t="s">
        <v>277</v>
      </c>
      <c r="C33" s="154" t="s">
        <v>293</v>
      </c>
      <c r="D33" s="134">
        <f>619729+275233</f>
        <v>894962</v>
      </c>
      <c r="E33" s="148">
        <v>0</v>
      </c>
      <c r="F33" s="148">
        <v>0</v>
      </c>
      <c r="G33" s="149">
        <f t="shared" si="0"/>
        <v>894962</v>
      </c>
    </row>
    <row r="34" spans="1:7" s="163" customFormat="1" ht="13.8" x14ac:dyDescent="0.3">
      <c r="A34" s="166">
        <v>4.2</v>
      </c>
      <c r="B34" s="153" t="s">
        <v>277</v>
      </c>
      <c r="C34" s="154" t="s">
        <v>278</v>
      </c>
      <c r="D34" s="134">
        <f>1+15</f>
        <v>16</v>
      </c>
      <c r="E34" s="148">
        <v>0</v>
      </c>
      <c r="F34" s="148">
        <v>0</v>
      </c>
      <c r="G34" s="149">
        <f t="shared" si="0"/>
        <v>16</v>
      </c>
    </row>
    <row r="35" spans="1:7" s="163" customFormat="1" ht="27.6" x14ac:dyDescent="0.3">
      <c r="A35" s="166">
        <v>4.3</v>
      </c>
      <c r="B35" s="153" t="s">
        <v>277</v>
      </c>
      <c r="C35" s="154" t="s">
        <v>294</v>
      </c>
      <c r="D35" s="134">
        <f>14+13</f>
        <v>27</v>
      </c>
      <c r="E35" s="148">
        <v>0</v>
      </c>
      <c r="F35" s="148">
        <v>0</v>
      </c>
      <c r="G35" s="149">
        <f t="shared" si="0"/>
        <v>27</v>
      </c>
    </row>
    <row r="36" spans="1:7" s="163" customFormat="1" ht="13.8" x14ac:dyDescent="0.3">
      <c r="A36" s="166" t="s">
        <v>286</v>
      </c>
      <c r="B36" s="153" t="s">
        <v>280</v>
      </c>
      <c r="C36" s="154" t="s">
        <v>287</v>
      </c>
      <c r="D36" s="134">
        <v>1</v>
      </c>
      <c r="E36" s="148">
        <v>0</v>
      </c>
      <c r="F36" s="148">
        <v>0</v>
      </c>
      <c r="G36" s="149">
        <f t="shared" si="0"/>
        <v>1</v>
      </c>
    </row>
    <row r="37" spans="1:7" s="163" customFormat="1" ht="13.8" x14ac:dyDescent="0.3">
      <c r="A37" s="166" t="s">
        <v>295</v>
      </c>
      <c r="B37" s="153" t="s">
        <v>280</v>
      </c>
      <c r="C37" s="154" t="s">
        <v>296</v>
      </c>
      <c r="D37" s="134">
        <f>4+11.2</f>
        <v>15.2</v>
      </c>
      <c r="E37" s="148">
        <v>0</v>
      </c>
      <c r="F37" s="148">
        <v>0</v>
      </c>
      <c r="G37" s="149">
        <f t="shared" si="0"/>
        <v>15.2</v>
      </c>
    </row>
    <row r="38" spans="1:7" s="163" customFormat="1" ht="16.05" customHeight="1" x14ac:dyDescent="0.3">
      <c r="A38" s="166" t="s">
        <v>297</v>
      </c>
      <c r="B38" s="153" t="s">
        <v>280</v>
      </c>
      <c r="C38" s="154" t="s">
        <v>298</v>
      </c>
      <c r="D38" s="134">
        <v>1</v>
      </c>
      <c r="E38" s="148">
        <v>0</v>
      </c>
      <c r="F38" s="148">
        <v>0</v>
      </c>
      <c r="G38" s="149">
        <f t="shared" si="0"/>
        <v>1</v>
      </c>
    </row>
    <row r="39" spans="1:7" s="163" customFormat="1" ht="13.8" x14ac:dyDescent="0.3">
      <c r="A39" s="166" t="s">
        <v>299</v>
      </c>
      <c r="B39" s="153" t="s">
        <v>280</v>
      </c>
      <c r="C39" s="154" t="s">
        <v>300</v>
      </c>
      <c r="D39" s="134">
        <f>2+2</f>
        <v>4</v>
      </c>
      <c r="E39" s="148">
        <v>0</v>
      </c>
      <c r="F39" s="148">
        <v>0</v>
      </c>
      <c r="G39" s="149">
        <f t="shared" si="0"/>
        <v>4</v>
      </c>
    </row>
    <row r="40" spans="1:7" s="163" customFormat="1" ht="13.8" x14ac:dyDescent="0.3">
      <c r="A40" s="145" t="s">
        <v>362</v>
      </c>
      <c r="B40" s="161"/>
      <c r="C40" s="162"/>
      <c r="D40" s="146"/>
      <c r="E40" s="148"/>
      <c r="F40" s="148"/>
      <c r="G40" s="149"/>
    </row>
    <row r="41" spans="1:7" s="163" customFormat="1" ht="13.8" x14ac:dyDescent="0.3">
      <c r="A41" s="166">
        <v>5.0999999999999996</v>
      </c>
      <c r="B41" s="153" t="s">
        <v>277</v>
      </c>
      <c r="C41" s="154" t="s">
        <v>343</v>
      </c>
      <c r="D41" s="134">
        <v>0</v>
      </c>
      <c r="E41" s="134">
        <v>681550</v>
      </c>
      <c r="F41" s="148">
        <v>0</v>
      </c>
      <c r="G41" s="149">
        <f t="shared" si="0"/>
        <v>681550</v>
      </c>
    </row>
    <row r="42" spans="1:7" s="163" customFormat="1" ht="13.8" x14ac:dyDescent="0.3">
      <c r="A42" s="166" t="s">
        <v>315</v>
      </c>
      <c r="B42" s="153" t="s">
        <v>280</v>
      </c>
      <c r="C42" s="154" t="s">
        <v>316</v>
      </c>
      <c r="D42" s="134">
        <f>1+1</f>
        <v>2</v>
      </c>
      <c r="E42" s="148">
        <v>0</v>
      </c>
      <c r="F42" s="148">
        <v>0</v>
      </c>
      <c r="G42" s="149">
        <f t="shared" si="0"/>
        <v>2</v>
      </c>
    </row>
    <row r="43" spans="1:7" s="163" customFormat="1" ht="13.8" x14ac:dyDescent="0.3">
      <c r="A43" s="145" t="s">
        <v>363</v>
      </c>
      <c r="B43" s="161"/>
      <c r="C43" s="162"/>
      <c r="D43" s="150"/>
      <c r="E43" s="150"/>
      <c r="F43" s="148"/>
      <c r="G43" s="149"/>
    </row>
    <row r="44" spans="1:7" s="163" customFormat="1" ht="13.8" x14ac:dyDescent="0.3">
      <c r="A44" s="166">
        <v>6.1</v>
      </c>
      <c r="B44" s="153" t="s">
        <v>277</v>
      </c>
      <c r="C44" s="154" t="s">
        <v>334</v>
      </c>
      <c r="D44" s="134">
        <v>0</v>
      </c>
      <c r="E44" s="148">
        <v>1</v>
      </c>
      <c r="F44" s="147">
        <v>10</v>
      </c>
      <c r="G44" s="149">
        <f t="shared" si="0"/>
        <v>11</v>
      </c>
    </row>
    <row r="45" spans="1:7" s="163" customFormat="1" ht="13.8" x14ac:dyDescent="0.3">
      <c r="A45" s="166">
        <v>6.2</v>
      </c>
      <c r="B45" s="153" t="s">
        <v>277</v>
      </c>
      <c r="C45" s="154" t="s">
        <v>303</v>
      </c>
      <c r="D45" s="134">
        <f>12+1</f>
        <v>13</v>
      </c>
      <c r="E45" s="148">
        <v>0</v>
      </c>
      <c r="F45" s="147">
        <v>0</v>
      </c>
      <c r="G45" s="149">
        <f t="shared" si="0"/>
        <v>13</v>
      </c>
    </row>
    <row r="46" spans="1:7" s="163" customFormat="1" ht="27.6" x14ac:dyDescent="0.3">
      <c r="A46" s="166" t="s">
        <v>310</v>
      </c>
      <c r="B46" s="153" t="s">
        <v>280</v>
      </c>
      <c r="C46" s="154" t="s">
        <v>311</v>
      </c>
      <c r="D46" s="134">
        <v>1419</v>
      </c>
      <c r="E46" s="148">
        <v>0</v>
      </c>
      <c r="F46" s="134">
        <f>8167+115</f>
        <v>8282</v>
      </c>
      <c r="G46" s="149">
        <f t="shared" si="0"/>
        <v>9701</v>
      </c>
    </row>
    <row r="47" spans="1:7" s="163" customFormat="1" ht="27.6" x14ac:dyDescent="0.3">
      <c r="A47" s="167" t="s">
        <v>288</v>
      </c>
      <c r="B47" s="168" t="s">
        <v>280</v>
      </c>
      <c r="C47" s="169" t="s">
        <v>289</v>
      </c>
      <c r="D47" s="170">
        <v>2</v>
      </c>
      <c r="E47" s="151">
        <v>3</v>
      </c>
      <c r="F47" s="170">
        <v>0</v>
      </c>
      <c r="G47" s="152">
        <f t="shared" si="0"/>
        <v>5</v>
      </c>
    </row>
    <row r="48" spans="1:7" s="163" customFormat="1" ht="13.8" x14ac:dyDescent="0.3">
      <c r="D48" s="164"/>
    </row>
    <row r="49" spans="1:7" s="163" customFormat="1" x14ac:dyDescent="0.3">
      <c r="A49" s="179">
        <v>2020</v>
      </c>
      <c r="B49" s="111"/>
      <c r="C49" s="112"/>
      <c r="D49" s="113"/>
      <c r="E49" s="114"/>
      <c r="F49" s="114"/>
      <c r="G49" s="114"/>
    </row>
    <row r="50" spans="1:7" s="163" customFormat="1" ht="13.8" x14ac:dyDescent="0.3">
      <c r="A50" s="141" t="s">
        <v>352</v>
      </c>
      <c r="B50" s="142" t="s">
        <v>272</v>
      </c>
      <c r="C50" s="142" t="s">
        <v>353</v>
      </c>
      <c r="D50" s="143" t="s">
        <v>354</v>
      </c>
      <c r="E50" s="143" t="s">
        <v>355</v>
      </c>
      <c r="F50" s="143" t="s">
        <v>356</v>
      </c>
      <c r="G50" s="144" t="s">
        <v>357</v>
      </c>
    </row>
    <row r="51" spans="1:7" s="163" customFormat="1" ht="13.8" x14ac:dyDescent="0.3">
      <c r="A51" s="145" t="s">
        <v>358</v>
      </c>
      <c r="B51" s="161"/>
      <c r="C51" s="162"/>
      <c r="D51" s="146"/>
      <c r="G51" s="149"/>
    </row>
    <row r="52" spans="1:7" s="163" customFormat="1" ht="13.8" x14ac:dyDescent="0.3">
      <c r="A52" s="166">
        <v>1.2</v>
      </c>
      <c r="B52" s="153" t="s">
        <v>277</v>
      </c>
      <c r="C52" s="154" t="s">
        <v>318</v>
      </c>
      <c r="D52" s="134">
        <v>529362</v>
      </c>
      <c r="E52" s="134">
        <v>110</v>
      </c>
      <c r="F52" s="148">
        <v>0</v>
      </c>
      <c r="G52" s="149">
        <f>SUM(D52:F52)</f>
        <v>529472</v>
      </c>
    </row>
    <row r="53" spans="1:7" s="163" customFormat="1" ht="13.8" x14ac:dyDescent="0.3">
      <c r="A53" s="166">
        <v>1.3</v>
      </c>
      <c r="B53" s="153" t="s">
        <v>277</v>
      </c>
      <c r="C53" s="154" t="s">
        <v>291</v>
      </c>
      <c r="D53" s="134">
        <f>7699512.2816+1787000</f>
        <v>9486512.2816000003</v>
      </c>
      <c r="E53" s="134">
        <v>0</v>
      </c>
      <c r="F53" s="148">
        <v>0</v>
      </c>
      <c r="G53" s="149">
        <f t="shared" ref="G53:G80" si="1">SUM(D53:F53)</f>
        <v>9486512.2816000003</v>
      </c>
    </row>
    <row r="54" spans="1:7" s="163" customFormat="1" ht="13.8" x14ac:dyDescent="0.3">
      <c r="A54" s="166" t="s">
        <v>378</v>
      </c>
      <c r="B54" s="153" t="s">
        <v>280</v>
      </c>
      <c r="C54" s="154" t="s">
        <v>392</v>
      </c>
      <c r="D54" s="134">
        <v>5</v>
      </c>
      <c r="E54" s="134">
        <v>0</v>
      </c>
      <c r="F54" s="148">
        <v>0</v>
      </c>
      <c r="G54" s="149">
        <f t="shared" si="1"/>
        <v>5</v>
      </c>
    </row>
    <row r="55" spans="1:7" s="163" customFormat="1" ht="13.8" x14ac:dyDescent="0.3">
      <c r="A55" s="166" t="s">
        <v>379</v>
      </c>
      <c r="B55" s="153" t="s">
        <v>280</v>
      </c>
      <c r="C55" s="154" t="s">
        <v>393</v>
      </c>
      <c r="D55" s="134">
        <v>1</v>
      </c>
      <c r="E55" s="134">
        <v>0</v>
      </c>
      <c r="F55" s="148">
        <v>0</v>
      </c>
      <c r="G55" s="149">
        <f t="shared" si="1"/>
        <v>1</v>
      </c>
    </row>
    <row r="56" spans="1:7" s="163" customFormat="1" ht="13.8" x14ac:dyDescent="0.3">
      <c r="A56" s="166" t="s">
        <v>304</v>
      </c>
      <c r="B56" s="153" t="s">
        <v>280</v>
      </c>
      <c r="C56" s="154" t="s">
        <v>305</v>
      </c>
      <c r="D56" s="134">
        <f>8+29+9+5</f>
        <v>51</v>
      </c>
      <c r="E56" s="134">
        <v>0</v>
      </c>
      <c r="F56" s="148">
        <v>0</v>
      </c>
      <c r="G56" s="149">
        <f t="shared" si="1"/>
        <v>51</v>
      </c>
    </row>
    <row r="57" spans="1:7" x14ac:dyDescent="0.3">
      <c r="A57" s="145" t="s">
        <v>359</v>
      </c>
      <c r="B57" s="161"/>
      <c r="C57" s="162"/>
      <c r="D57" s="150"/>
      <c r="E57" s="134"/>
      <c r="F57" s="148"/>
      <c r="G57" s="149"/>
    </row>
    <row r="58" spans="1:7" x14ac:dyDescent="0.3">
      <c r="A58" s="166">
        <v>2.1</v>
      </c>
      <c r="B58" s="153" t="s">
        <v>277</v>
      </c>
      <c r="C58" s="154" t="s">
        <v>387</v>
      </c>
      <c r="D58" s="164">
        <v>197160</v>
      </c>
      <c r="E58" s="134">
        <v>0</v>
      </c>
      <c r="F58" s="148">
        <v>0</v>
      </c>
      <c r="G58" s="149">
        <f t="shared" si="1"/>
        <v>197160</v>
      </c>
    </row>
    <row r="59" spans="1:7" x14ac:dyDescent="0.3">
      <c r="A59" s="166">
        <v>2.2999999999999998</v>
      </c>
      <c r="B59" s="153" t="s">
        <v>277</v>
      </c>
      <c r="C59" s="154" t="s">
        <v>388</v>
      </c>
      <c r="D59" s="134">
        <v>1682</v>
      </c>
      <c r="E59" s="134">
        <v>0</v>
      </c>
      <c r="F59" s="148">
        <v>0</v>
      </c>
      <c r="G59" s="149">
        <f t="shared" si="1"/>
        <v>1682</v>
      </c>
    </row>
    <row r="60" spans="1:7" ht="27.6" x14ac:dyDescent="0.3">
      <c r="A60" s="166">
        <v>2.5</v>
      </c>
      <c r="B60" s="153" t="s">
        <v>277</v>
      </c>
      <c r="C60" s="154" t="s">
        <v>389</v>
      </c>
      <c r="D60" s="134">
        <v>865</v>
      </c>
      <c r="E60" s="134">
        <v>0</v>
      </c>
      <c r="F60" s="148">
        <v>0</v>
      </c>
      <c r="G60" s="149">
        <f t="shared" si="1"/>
        <v>865</v>
      </c>
    </row>
    <row r="61" spans="1:7" x14ac:dyDescent="0.3">
      <c r="A61" s="166" t="s">
        <v>306</v>
      </c>
      <c r="B61" s="153" t="s">
        <v>280</v>
      </c>
      <c r="C61" s="154" t="s">
        <v>307</v>
      </c>
      <c r="D61" s="164">
        <f>16357303.921+857760+6580230</f>
        <v>23795293.921</v>
      </c>
      <c r="E61" s="134">
        <v>0</v>
      </c>
      <c r="F61" s="148">
        <v>0</v>
      </c>
      <c r="G61" s="149">
        <f t="shared" si="1"/>
        <v>23795293.921</v>
      </c>
    </row>
    <row r="62" spans="1:7" ht="27.6" x14ac:dyDescent="0.3">
      <c r="A62" s="166" t="s">
        <v>308</v>
      </c>
      <c r="B62" s="153" t="s">
        <v>280</v>
      </c>
      <c r="C62" s="154" t="s">
        <v>309</v>
      </c>
      <c r="D62" s="164">
        <v>5</v>
      </c>
      <c r="E62" s="134">
        <v>0</v>
      </c>
      <c r="F62" s="148">
        <v>0</v>
      </c>
      <c r="G62" s="149">
        <f t="shared" si="1"/>
        <v>5</v>
      </c>
    </row>
    <row r="63" spans="1:7" ht="27.6" x14ac:dyDescent="0.3">
      <c r="A63" s="166" t="s">
        <v>375</v>
      </c>
      <c r="B63" s="153" t="s">
        <v>280</v>
      </c>
      <c r="C63" s="154" t="s">
        <v>390</v>
      </c>
      <c r="D63" s="134">
        <v>4</v>
      </c>
      <c r="E63" s="134">
        <v>0</v>
      </c>
      <c r="F63" s="148">
        <v>0</v>
      </c>
      <c r="G63" s="149">
        <f t="shared" si="1"/>
        <v>4</v>
      </c>
    </row>
    <row r="64" spans="1:7" x14ac:dyDescent="0.3">
      <c r="A64" s="145" t="s">
        <v>360</v>
      </c>
      <c r="B64" s="161"/>
      <c r="C64" s="162"/>
      <c r="D64" s="146"/>
      <c r="E64" s="134"/>
      <c r="F64" s="148"/>
      <c r="G64" s="149"/>
    </row>
    <row r="65" spans="1:7" x14ac:dyDescent="0.3">
      <c r="A65" s="166">
        <v>3.1</v>
      </c>
      <c r="B65" s="153" t="s">
        <v>277</v>
      </c>
      <c r="C65" s="154" t="s">
        <v>319</v>
      </c>
      <c r="D65" s="134">
        <f>36092+31449+72891+1060000</f>
        <v>1200432</v>
      </c>
      <c r="E65" s="134">
        <f>187720+8099782</f>
        <v>8287502</v>
      </c>
      <c r="F65" s="148">
        <v>0</v>
      </c>
      <c r="G65" s="149">
        <f t="shared" si="1"/>
        <v>9487934</v>
      </c>
    </row>
    <row r="66" spans="1:7" x14ac:dyDescent="0.3">
      <c r="A66" s="166" t="s">
        <v>313</v>
      </c>
      <c r="B66" s="153" t="s">
        <v>280</v>
      </c>
      <c r="C66" s="154" t="s">
        <v>314</v>
      </c>
      <c r="D66" s="134">
        <v>480.8</v>
      </c>
      <c r="E66" s="148">
        <f>100+3400.3</f>
        <v>3500.3</v>
      </c>
      <c r="F66" s="148">
        <v>0</v>
      </c>
      <c r="G66" s="149">
        <f t="shared" si="1"/>
        <v>3981.1000000000004</v>
      </c>
    </row>
    <row r="67" spans="1:7" x14ac:dyDescent="0.3">
      <c r="A67" s="145" t="s">
        <v>361</v>
      </c>
      <c r="B67" s="128"/>
      <c r="C67" s="133"/>
      <c r="D67" s="147"/>
      <c r="E67" s="148"/>
      <c r="F67" s="148"/>
      <c r="G67" s="149"/>
    </row>
    <row r="68" spans="1:7" x14ac:dyDescent="0.3">
      <c r="A68" s="166">
        <v>4.0999999999999996</v>
      </c>
      <c r="B68" s="153" t="s">
        <v>277</v>
      </c>
      <c r="C68" s="154" t="s">
        <v>293</v>
      </c>
      <c r="D68" s="134">
        <v>8345563.2250000006</v>
      </c>
      <c r="E68" s="148">
        <v>0</v>
      </c>
      <c r="F68" s="148">
        <v>0</v>
      </c>
      <c r="G68" s="149">
        <f t="shared" si="1"/>
        <v>8345563.2250000006</v>
      </c>
    </row>
    <row r="69" spans="1:7" x14ac:dyDescent="0.3">
      <c r="A69" s="166" t="s">
        <v>295</v>
      </c>
      <c r="B69" s="153" t="s">
        <v>280</v>
      </c>
      <c r="C69" s="154" t="s">
        <v>296</v>
      </c>
      <c r="D69" s="134">
        <f>8+29+9+5</f>
        <v>51</v>
      </c>
      <c r="E69" s="148">
        <v>0</v>
      </c>
      <c r="F69" s="148">
        <v>0</v>
      </c>
      <c r="G69" s="149">
        <f t="shared" si="1"/>
        <v>51</v>
      </c>
    </row>
    <row r="70" spans="1:7" x14ac:dyDescent="0.3">
      <c r="A70" s="145" t="s">
        <v>362</v>
      </c>
      <c r="B70" s="161"/>
      <c r="C70" s="162"/>
      <c r="D70" s="146"/>
      <c r="E70" s="148"/>
      <c r="F70" s="148"/>
      <c r="G70" s="149"/>
    </row>
    <row r="71" spans="1:7" x14ac:dyDescent="0.3">
      <c r="A71" s="166">
        <v>5.0999999999999996</v>
      </c>
      <c r="B71" s="153" t="s">
        <v>277</v>
      </c>
      <c r="C71" s="154" t="s">
        <v>343</v>
      </c>
      <c r="D71" s="134">
        <f>15022013.805+1787000</f>
        <v>16809013.805</v>
      </c>
      <c r="E71" s="148">
        <v>0</v>
      </c>
      <c r="F71" s="148">
        <v>0</v>
      </c>
      <c r="G71" s="149">
        <f t="shared" si="1"/>
        <v>16809013.805</v>
      </c>
    </row>
    <row r="72" spans="1:7" x14ac:dyDescent="0.3">
      <c r="A72" s="166" t="s">
        <v>315</v>
      </c>
      <c r="B72" s="153" t="s">
        <v>280</v>
      </c>
      <c r="C72" s="154" t="s">
        <v>316</v>
      </c>
      <c r="D72" s="134">
        <f>8+29+9+5+55+1</f>
        <v>107</v>
      </c>
      <c r="E72" s="148">
        <v>0</v>
      </c>
      <c r="F72" s="148">
        <v>0</v>
      </c>
      <c r="G72" s="149">
        <f t="shared" si="1"/>
        <v>107</v>
      </c>
    </row>
    <row r="73" spans="1:7" x14ac:dyDescent="0.3">
      <c r="A73" s="145" t="s">
        <v>363</v>
      </c>
      <c r="B73" s="161"/>
      <c r="C73" s="162"/>
      <c r="D73" s="150"/>
      <c r="E73" s="148"/>
      <c r="F73" s="148"/>
      <c r="G73" s="149"/>
    </row>
    <row r="74" spans="1:7" x14ac:dyDescent="0.3">
      <c r="A74" s="166">
        <v>6.1</v>
      </c>
      <c r="B74" s="153" t="s">
        <v>277</v>
      </c>
      <c r="C74" s="154" t="s">
        <v>334</v>
      </c>
      <c r="D74" s="134">
        <f>3+1+1+1</f>
        <v>6</v>
      </c>
      <c r="E74" s="148">
        <v>0</v>
      </c>
      <c r="F74" s="148">
        <v>0</v>
      </c>
      <c r="G74" s="149">
        <f t="shared" si="1"/>
        <v>6</v>
      </c>
    </row>
    <row r="75" spans="1:7" x14ac:dyDescent="0.3">
      <c r="A75" s="166">
        <v>6.2</v>
      </c>
      <c r="B75" s="153" t="s">
        <v>277</v>
      </c>
      <c r="C75" s="154" t="s">
        <v>303</v>
      </c>
      <c r="D75" s="134">
        <f>10+1</f>
        <v>11</v>
      </c>
      <c r="E75" s="148">
        <v>0</v>
      </c>
      <c r="F75" s="148">
        <v>0</v>
      </c>
      <c r="G75" s="149">
        <f t="shared" si="1"/>
        <v>11</v>
      </c>
    </row>
    <row r="76" spans="1:7" ht="27.6" x14ac:dyDescent="0.3">
      <c r="A76" s="166" t="s">
        <v>310</v>
      </c>
      <c r="B76" s="153" t="s">
        <v>280</v>
      </c>
      <c r="C76" s="154" t="s">
        <v>311</v>
      </c>
      <c r="D76" s="134">
        <f>3493+705+944</f>
        <v>5142</v>
      </c>
      <c r="E76" s="148">
        <v>0</v>
      </c>
      <c r="F76" s="148">
        <v>0</v>
      </c>
      <c r="G76" s="149">
        <f t="shared" si="1"/>
        <v>5142</v>
      </c>
    </row>
    <row r="77" spans="1:7" ht="27.6" x14ac:dyDescent="0.3">
      <c r="A77" s="166" t="s">
        <v>380</v>
      </c>
      <c r="B77" s="153" t="s">
        <v>280</v>
      </c>
      <c r="C77" s="154" t="s">
        <v>394</v>
      </c>
      <c r="D77" s="134">
        <v>1</v>
      </c>
      <c r="E77" s="148">
        <v>0</v>
      </c>
      <c r="F77" s="148">
        <v>0</v>
      </c>
      <c r="G77" s="149">
        <f t="shared" si="1"/>
        <v>1</v>
      </c>
    </row>
    <row r="78" spans="1:7" ht="27.6" x14ac:dyDescent="0.3">
      <c r="A78" s="166" t="s">
        <v>372</v>
      </c>
      <c r="B78" s="153" t="s">
        <v>280</v>
      </c>
      <c r="C78" s="154" t="s">
        <v>385</v>
      </c>
      <c r="D78" s="134">
        <f>1+3+2</f>
        <v>6</v>
      </c>
      <c r="E78" s="148">
        <v>0</v>
      </c>
      <c r="F78" s="148">
        <v>0</v>
      </c>
      <c r="G78" s="149">
        <f t="shared" si="1"/>
        <v>6</v>
      </c>
    </row>
    <row r="79" spans="1:7" ht="27.6" x14ac:dyDescent="0.3">
      <c r="A79" s="166" t="s">
        <v>373</v>
      </c>
      <c r="B79" s="153" t="s">
        <v>280</v>
      </c>
      <c r="C79" s="154" t="s">
        <v>386</v>
      </c>
      <c r="D79" s="134">
        <f>3+3+1</f>
        <v>7</v>
      </c>
      <c r="E79" s="148">
        <v>0</v>
      </c>
      <c r="F79" s="148">
        <v>0</v>
      </c>
      <c r="G79" s="149">
        <f t="shared" si="1"/>
        <v>7</v>
      </c>
    </row>
    <row r="80" spans="1:7" x14ac:dyDescent="0.3">
      <c r="A80" s="167" t="s">
        <v>376</v>
      </c>
      <c r="B80" s="168" t="s">
        <v>280</v>
      </c>
      <c r="C80" s="169" t="s">
        <v>391</v>
      </c>
      <c r="D80" s="170">
        <v>1</v>
      </c>
      <c r="E80" s="151">
        <v>0</v>
      </c>
      <c r="F80" s="151">
        <v>0</v>
      </c>
      <c r="G80" s="152">
        <f t="shared" si="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6DA95-C772-4DFC-8609-FC795DC3F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C2933F-D182-4F1B-B1D6-F8DA9CA0ECD9}">
  <ds:schemaRefs>
    <ds:schemaRef ds:uri="c1fdd505-2570-46c2-bd04-3e0f2d874cf5"/>
    <ds:schemaRef ds:uri="http://purl.org/dc/terms/"/>
    <ds:schemaRef ds:uri="http://purl.org/dc/elements/1.1/"/>
    <ds:schemaRef ds:uri="http://schemas.microsoft.com/office/infopath/2007/PartnerControls"/>
    <ds:schemaRef ds:uri="600e8ff9-9ee0-49b5-be24-8a4cae0e22ab"/>
    <ds:schemaRef ds:uri="http://schemas.openxmlformats.org/package/2006/metadata/core-properties"/>
    <ds:schemaRef ds:uri="http://purl.org/dc/dcmitype/"/>
    <ds:schemaRef ds:uri="http://schemas.microsoft.com/office/2006/metadata/properties"/>
    <ds:schemaRef ds:uri="http://schemas.microsoft.com/office/2006/documentManagement/types"/>
    <ds:schemaRef ds:uri="a4fb19f8-e303-47ed-b2f8-d8a5044c492f"/>
    <ds:schemaRef ds:uri="http://www.w3.org/XML/1998/namespace"/>
  </ds:schemaRefs>
</ds:datastoreItem>
</file>

<file path=customXml/itemProps3.xml><?xml version="1.0" encoding="utf-8"?>
<ds:datastoreItem xmlns:ds="http://schemas.openxmlformats.org/officeDocument/2006/customXml" ds:itemID="{369FE742-11AC-463C-B2AB-09DF5B657F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India</dc:title>
  <dc:subject>Results of ADB-supported Operations by S2030 Operational Priorities, 2020</dc:subject>
  <dc:creator>s2d</dc:creator>
  <cp:keywords>strategy 2030, development effectiveness indicators, operational priorities, results of adb-supported operations</cp:keywords>
  <dc:description/>
  <cp:lastModifiedBy>Vanessa Bautista</cp:lastModifiedBy>
  <cp:revision/>
  <dcterms:created xsi:type="dcterms:W3CDTF">2019-04-10T05:49:12Z</dcterms:created>
  <dcterms:modified xsi:type="dcterms:W3CDTF">2021-05-27T16:10:58Z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Sector">
    <vt:lpwstr/>
  </property>
  <property fmtid="{D5CDD505-2E9C-101B-9397-08002B2CF9AE}" pid="8" name="ADBContentGroup">
    <vt:lpwstr>3;#SPD|9a9a4b60-d9f6-4f48-88d9-fa0c32663524</vt:lpwstr>
  </property>
  <property fmtid="{D5CDD505-2E9C-101B-9397-08002B2CF9AE}" pid="9" name="ADBDocumentSecurity">
    <vt:lpwstr/>
  </property>
  <property fmtid="{D5CDD505-2E9C-101B-9397-08002B2CF9AE}" pid="10" name="d01a0ce1b141461dbfb235a3ab729a2c">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k985dbdc596c44d7acaf8184f33920f0">
    <vt:lpwstr/>
  </property>
  <property fmtid="{D5CDD505-2E9C-101B-9397-08002B2CF9AE}" pid="16" name="a37ff23a602146d4934a49238d370ca5">
    <vt:lpwstr/>
  </property>
</Properties>
</file>