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D:\AR 2020\Operational Data\"/>
    </mc:Choice>
  </mc:AlternateContent>
  <xr:revisionPtr revIDLastSave="0" documentId="13_ncr:1_{0BB99386-4BE5-4FDB-A3FD-00BC8F06AAAC}" xr6:coauthVersionLast="40" xr6:coauthVersionMax="40" xr10:uidLastSave="{00000000-0000-0000-0000-000000000000}"/>
  <bookViews>
    <workbookView xWindow="-120" yWindow="-120" windowWidth="20730" windowHeight="11160" firstSheet="15" activeTab="15" xr2:uid="{00000000-000D-0000-FFFF-FFFF00000000}"/>
  </bookViews>
  <sheets>
    <sheet name="CW-Sov Approvals by Country" sheetId="10" state="hidden" r:id="rId1"/>
    <sheet name="CW-Nonsov Approvals by Ctry" sheetId="30" state="hidden" r:id="rId2"/>
    <sheet name="CW-Lending, Grants, and Disb" sheetId="9" state="hidden" r:id="rId3"/>
    <sheet name="EA-Sov Approvals by Ctry" sheetId="13" state="hidden" r:id="rId4"/>
    <sheet name="EA-Nonsov Approvals by Ctry" sheetId="31" state="hidden" r:id="rId5"/>
    <sheet name="EA-lending, Grants, Disb" sheetId="12" state="hidden" r:id="rId6"/>
    <sheet name="PA-Sov Approvals by Ctry" sheetId="16" state="hidden" r:id="rId7"/>
    <sheet name="PA-Nonsov Approvals by Ctry" sheetId="32" state="hidden" r:id="rId8"/>
    <sheet name="PA-lending, grants, disb" sheetId="19" state="hidden" r:id="rId9"/>
    <sheet name="SA-Sov Approvals by Ctry" sheetId="20" state="hidden" r:id="rId10"/>
    <sheet name="SA-Nonsov Approvals by Ctry" sheetId="33" state="hidden" r:id="rId11"/>
    <sheet name="SA-lending, grants, disb" sheetId="24" state="hidden" r:id="rId12"/>
    <sheet name="SE-Sov Approvals by Ctry" sheetId="26" state="hidden" r:id="rId13"/>
    <sheet name="SE-Nonsov Approvals by Ctry" sheetId="34" state="hidden" r:id="rId14"/>
    <sheet name="SE-lending, grant, and disb" sheetId="25" state="hidden" r:id="rId15"/>
    <sheet name="TA Commitments" sheetId="60" r:id="rId16"/>
  </sheets>
  <definedNames>
    <definedName name="a">#REF!</definedName>
    <definedName name="ad">#REF!</definedName>
    <definedName name="B">#REF!</definedName>
    <definedName name="mike">#REF!</definedName>
    <definedName name="mikeb">#REF!</definedName>
    <definedName name="_xlnm.Print_Area" localSheetId="2">'CW-Lending, Grants, and Disb'!$A$1:$F$40</definedName>
    <definedName name="_xlnm.Print_Area" localSheetId="0">'CW-Sov Approvals by Country'!$A$1:$L$44</definedName>
    <definedName name="_xlnm.Print_Area" localSheetId="9">'SA-Sov Approvals by Ctry'!$A$1:$J$44</definedName>
    <definedName name="Print_Area_MI">#REF!</definedName>
    <definedName name="_xlnm.Print_Titles" localSheetId="12">'SE-Sov Approvals by Ctry'!$1:$5</definedName>
    <definedName name="_xlnm.Print_Titles" localSheetId="15">'TA Commitments'!$9:$9</definedName>
    <definedName name="TITLE">#N/A</definedName>
    <definedName name="w">#REF!</definedName>
  </definedNames>
  <calcPr calcId="191029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37" i="9" l="1"/>
  <c r="D37" i="9"/>
  <c r="C37" i="9"/>
  <c r="F36" i="9"/>
  <c r="F35" i="9"/>
  <c r="F34" i="9"/>
  <c r="F33" i="9"/>
  <c r="F32" i="9"/>
  <c r="F29" i="9"/>
  <c r="F27" i="9"/>
  <c r="D17" i="9"/>
  <c r="C17" i="9"/>
  <c r="D23" i="30"/>
  <c r="I21" i="30"/>
  <c r="I19" i="30" s="1"/>
  <c r="I23" i="30" s="1"/>
  <c r="I20" i="30"/>
  <c r="H19" i="30"/>
  <c r="H23" i="30" s="1"/>
  <c r="G19" i="30"/>
  <c r="G23" i="30" s="1"/>
  <c r="F19" i="30"/>
  <c r="F23" i="30" s="1"/>
  <c r="E19" i="30"/>
  <c r="D19" i="30"/>
  <c r="I17" i="30"/>
  <c r="I16" i="30" s="1"/>
  <c r="H16" i="30"/>
  <c r="G16" i="30"/>
  <c r="F16" i="30"/>
  <c r="E16" i="30"/>
  <c r="D16" i="30"/>
  <c r="I14" i="30"/>
  <c r="I13" i="30"/>
  <c r="H13" i="30"/>
  <c r="G13" i="30"/>
  <c r="F13" i="30"/>
  <c r="E13" i="30"/>
  <c r="D13" i="30"/>
  <c r="I11" i="30"/>
  <c r="I10" i="30"/>
  <c r="H10" i="30"/>
  <c r="G10" i="30"/>
  <c r="F10" i="30"/>
  <c r="E10" i="30"/>
  <c r="D10" i="30"/>
  <c r="I8" i="30"/>
  <c r="I7" i="30"/>
  <c r="H7" i="30"/>
  <c r="G7" i="30"/>
  <c r="F7" i="30"/>
  <c r="E7" i="30"/>
  <c r="D7" i="30"/>
  <c r="I43" i="10"/>
  <c r="L41" i="10"/>
  <c r="L40" i="10"/>
  <c r="L39" i="10"/>
  <c r="K39" i="10"/>
  <c r="J39" i="10"/>
  <c r="I39" i="10"/>
  <c r="H39" i="10"/>
  <c r="G39" i="10"/>
  <c r="L38" i="10"/>
  <c r="L37" i="10"/>
  <c r="L35" i="10"/>
  <c r="K35" i="10"/>
  <c r="J35" i="10"/>
  <c r="I35" i="10"/>
  <c r="H35" i="10"/>
  <c r="G35" i="10"/>
  <c r="L34" i="10"/>
  <c r="L33" i="10"/>
  <c r="L31" i="10"/>
  <c r="K31" i="10"/>
  <c r="J31" i="10"/>
  <c r="I31" i="10"/>
  <c r="H31" i="10"/>
  <c r="G31" i="10"/>
  <c r="L30" i="10"/>
  <c r="L29" i="10"/>
  <c r="L27" i="10"/>
  <c r="K27" i="10"/>
  <c r="J27" i="10"/>
  <c r="I27" i="10"/>
  <c r="H27" i="10"/>
  <c r="G27" i="10"/>
  <c r="L25" i="10"/>
  <c r="L24" i="10"/>
  <c r="L23" i="10"/>
  <c r="K23" i="10"/>
  <c r="J23" i="10"/>
  <c r="I23" i="10"/>
  <c r="H23" i="10"/>
  <c r="G23" i="10"/>
  <c r="L21" i="10"/>
  <c r="L20" i="10"/>
  <c r="L19" i="10"/>
  <c r="K19" i="10"/>
  <c r="J19" i="10"/>
  <c r="I19" i="10"/>
  <c r="H19" i="10"/>
  <c r="H43" i="10" s="1"/>
  <c r="G19" i="10"/>
  <c r="L18" i="10"/>
  <c r="K18" i="10"/>
  <c r="L17" i="10"/>
  <c r="L15" i="10" s="1"/>
  <c r="K15" i="10"/>
  <c r="J15" i="10"/>
  <c r="I15" i="10"/>
  <c r="H15" i="10"/>
  <c r="G15" i="10"/>
  <c r="L14" i="10"/>
  <c r="L13" i="10"/>
  <c r="L11" i="10" s="1"/>
  <c r="K11" i="10"/>
  <c r="J11" i="10"/>
  <c r="I11" i="10"/>
  <c r="H11" i="10"/>
  <c r="G11" i="10"/>
  <c r="L10" i="10"/>
  <c r="L9" i="10"/>
  <c r="K7" i="10"/>
  <c r="K43" i="10" s="1"/>
  <c r="J7" i="10"/>
  <c r="J43" i="10" s="1"/>
  <c r="I7" i="10"/>
  <c r="H7" i="10"/>
  <c r="G7" i="10"/>
  <c r="G43" i="10" s="1"/>
  <c r="E23" i="12"/>
  <c r="D23" i="12"/>
  <c r="C23" i="12"/>
  <c r="F22" i="12"/>
  <c r="F23" i="12" s="1"/>
  <c r="F21" i="12"/>
  <c r="C9" i="12"/>
  <c r="G17" i="31"/>
  <c r="F17" i="31"/>
  <c r="C17" i="31"/>
  <c r="H8" i="31"/>
  <c r="H17" i="31" s="1"/>
  <c r="G8" i="31"/>
  <c r="F8" i="31"/>
  <c r="E8" i="31"/>
  <c r="E17" i="31" s="1"/>
  <c r="D8" i="31"/>
  <c r="D17" i="31" s="1"/>
  <c r="C8" i="31"/>
  <c r="I30" i="13"/>
  <c r="E30" i="13"/>
  <c r="J28" i="13"/>
  <c r="J27" i="13"/>
  <c r="J26" i="13"/>
  <c r="J25" i="13"/>
  <c r="J24" i="13"/>
  <c r="J23" i="13"/>
  <c r="J21" i="13"/>
  <c r="J20" i="13"/>
  <c r="J18" i="13"/>
  <c r="I18" i="13"/>
  <c r="H18" i="13"/>
  <c r="G18" i="13"/>
  <c r="F18" i="13"/>
  <c r="F30" i="13" s="1"/>
  <c r="E18" i="13"/>
  <c r="J16" i="13"/>
  <c r="J15" i="13"/>
  <c r="J14" i="13"/>
  <c r="J12" i="13"/>
  <c r="J11" i="13"/>
  <c r="J10" i="13"/>
  <c r="J9" i="13"/>
  <c r="J7" i="13" s="1"/>
  <c r="I7" i="13"/>
  <c r="H7" i="13"/>
  <c r="H30" i="13" s="1"/>
  <c r="G7" i="13"/>
  <c r="F7" i="13"/>
  <c r="E7" i="13"/>
  <c r="E45" i="19"/>
  <c r="D45" i="19"/>
  <c r="C45" i="19"/>
  <c r="F44" i="19"/>
  <c r="F42" i="19"/>
  <c r="F41" i="19"/>
  <c r="F40" i="19"/>
  <c r="F39" i="19"/>
  <c r="F38" i="19"/>
  <c r="F37" i="19"/>
  <c r="F36" i="19"/>
  <c r="F33" i="19"/>
  <c r="F45" i="19" s="1"/>
  <c r="F32" i="19"/>
  <c r="C20" i="19"/>
  <c r="H17" i="32"/>
  <c r="G17" i="32"/>
  <c r="F17" i="32"/>
  <c r="E17" i="32"/>
  <c r="D17" i="32"/>
  <c r="C17" i="32"/>
  <c r="F48" i="16"/>
  <c r="J46" i="16"/>
  <c r="J44" i="16"/>
  <c r="J42" i="16"/>
  <c r="I42" i="16"/>
  <c r="H42" i="16"/>
  <c r="G42" i="16"/>
  <c r="F42" i="16"/>
  <c r="E42" i="16"/>
  <c r="J40" i="16"/>
  <c r="J38" i="16"/>
  <c r="J36" i="16"/>
  <c r="I36" i="16"/>
  <c r="H36" i="16"/>
  <c r="G36" i="16"/>
  <c r="F36" i="16"/>
  <c r="E36" i="16"/>
  <c r="J34" i="16"/>
  <c r="J32" i="16"/>
  <c r="J30" i="16"/>
  <c r="I30" i="16"/>
  <c r="H30" i="16"/>
  <c r="G30" i="16"/>
  <c r="F30" i="16"/>
  <c r="E30" i="16"/>
  <c r="J29" i="16"/>
  <c r="J28" i="16"/>
  <c r="J24" i="16" s="1"/>
  <c r="J26" i="16"/>
  <c r="I24" i="16"/>
  <c r="H24" i="16"/>
  <c r="G24" i="16"/>
  <c r="F24" i="16"/>
  <c r="E24" i="16"/>
  <c r="J22" i="16"/>
  <c r="J18" i="16" s="1"/>
  <c r="J20" i="16"/>
  <c r="I18" i="16"/>
  <c r="H18" i="16"/>
  <c r="G18" i="16"/>
  <c r="F18" i="16"/>
  <c r="E18" i="16"/>
  <c r="J16" i="16"/>
  <c r="J14" i="16"/>
  <c r="J12" i="16" s="1"/>
  <c r="I12" i="16"/>
  <c r="H12" i="16"/>
  <c r="G12" i="16"/>
  <c r="F12" i="16"/>
  <c r="E12" i="16"/>
  <c r="J10" i="16"/>
  <c r="J6" i="16" s="1"/>
  <c r="J8" i="16"/>
  <c r="I6" i="16"/>
  <c r="I48" i="16" s="1"/>
  <c r="H6" i="16"/>
  <c r="G6" i="16"/>
  <c r="F6" i="16"/>
  <c r="E6" i="16"/>
  <c r="E48" i="16" s="1"/>
  <c r="E29" i="24"/>
  <c r="D29" i="24"/>
  <c r="C29" i="24"/>
  <c r="F28" i="24"/>
  <c r="F27" i="24"/>
  <c r="F26" i="24"/>
  <c r="F25" i="24"/>
  <c r="F24" i="24"/>
  <c r="F23" i="24"/>
  <c r="F29" i="24" s="1"/>
  <c r="C13" i="24"/>
  <c r="G11" i="33"/>
  <c r="C11" i="33"/>
  <c r="H9" i="33"/>
  <c r="H8" i="33" s="1"/>
  <c r="H11" i="33" s="1"/>
  <c r="G8" i="33"/>
  <c r="F8" i="33"/>
  <c r="F11" i="33" s="1"/>
  <c r="E8" i="33"/>
  <c r="E11" i="33" s="1"/>
  <c r="D8" i="33"/>
  <c r="D11" i="33" s="1"/>
  <c r="C8" i="33"/>
  <c r="F43" i="20"/>
  <c r="E43" i="20"/>
  <c r="J41" i="20"/>
  <c r="J40" i="20"/>
  <c r="J38" i="20"/>
  <c r="J37" i="20"/>
  <c r="J35" i="20" s="1"/>
  <c r="I35" i="20"/>
  <c r="H35" i="20"/>
  <c r="G35" i="20"/>
  <c r="F35" i="20"/>
  <c r="E35" i="20"/>
  <c r="J34" i="20"/>
  <c r="J33" i="20"/>
  <c r="J28" i="20" s="1"/>
  <c r="J31" i="20"/>
  <c r="J30" i="20"/>
  <c r="I28" i="20"/>
  <c r="H28" i="20"/>
  <c r="G28" i="20"/>
  <c r="F28" i="20"/>
  <c r="E28" i="20"/>
  <c r="J27" i="20"/>
  <c r="J26" i="20"/>
  <c r="J24" i="20"/>
  <c r="J23" i="20"/>
  <c r="J21" i="20" s="1"/>
  <c r="I21" i="20"/>
  <c r="H21" i="20"/>
  <c r="G21" i="20"/>
  <c r="F21" i="20"/>
  <c r="E21" i="20"/>
  <c r="J19" i="20"/>
  <c r="J18" i="20"/>
  <c r="J17" i="20"/>
  <c r="J16" i="20"/>
  <c r="J14" i="20"/>
  <c r="I14" i="20"/>
  <c r="H14" i="20"/>
  <c r="G14" i="20"/>
  <c r="F14" i="20"/>
  <c r="E14" i="20"/>
  <c r="J13" i="20"/>
  <c r="J12" i="20"/>
  <c r="J11" i="20"/>
  <c r="J10" i="20"/>
  <c r="J9" i="20"/>
  <c r="J7" i="20" s="1"/>
  <c r="I7" i="20"/>
  <c r="I43" i="20" s="1"/>
  <c r="H7" i="20"/>
  <c r="G7" i="20"/>
  <c r="F7" i="20"/>
  <c r="E7" i="20"/>
  <c r="E34" i="25"/>
  <c r="D34" i="25"/>
  <c r="C34" i="25"/>
  <c r="F33" i="25"/>
  <c r="F32" i="25"/>
  <c r="F31" i="25"/>
  <c r="F30" i="25"/>
  <c r="F27" i="25"/>
  <c r="F34" i="25" s="1"/>
  <c r="F26" i="25"/>
  <c r="F25" i="25"/>
  <c r="C15" i="25"/>
  <c r="E15" i="34"/>
  <c r="D15" i="34"/>
  <c r="H13" i="34"/>
  <c r="H12" i="34"/>
  <c r="H11" i="34"/>
  <c r="H15" i="34" s="1"/>
  <c r="G11" i="34"/>
  <c r="G15" i="34" s="1"/>
  <c r="F11" i="34"/>
  <c r="F15" i="34" s="1"/>
  <c r="E11" i="34"/>
  <c r="D11" i="34"/>
  <c r="C11" i="34"/>
  <c r="C15" i="34" s="1"/>
  <c r="H9" i="34"/>
  <c r="H8" i="34"/>
  <c r="G8" i="34"/>
  <c r="F8" i="34"/>
  <c r="E8" i="34"/>
  <c r="D8" i="34"/>
  <c r="C8" i="34"/>
  <c r="J47" i="26"/>
  <c r="J45" i="26"/>
  <c r="J44" i="26"/>
  <c r="J42" i="26" s="1"/>
  <c r="I42" i="26"/>
  <c r="H42" i="26"/>
  <c r="G42" i="26"/>
  <c r="F42" i="26"/>
  <c r="E42" i="26"/>
  <c r="J40" i="26"/>
  <c r="J38" i="26"/>
  <c r="J37" i="26"/>
  <c r="J35" i="26"/>
  <c r="I35" i="26"/>
  <c r="H35" i="26"/>
  <c r="G35" i="26"/>
  <c r="F35" i="26"/>
  <c r="E35" i="26"/>
  <c r="J33" i="26"/>
  <c r="J31" i="26"/>
  <c r="J30" i="26"/>
  <c r="J28" i="26"/>
  <c r="I28" i="26"/>
  <c r="H28" i="26"/>
  <c r="G28" i="26"/>
  <c r="F28" i="26"/>
  <c r="E28" i="26"/>
  <c r="J26" i="26"/>
  <c r="J24" i="26"/>
  <c r="J23" i="26"/>
  <c r="J21" i="26"/>
  <c r="I21" i="26"/>
  <c r="H21" i="26"/>
  <c r="G21" i="26"/>
  <c r="F21" i="26"/>
  <c r="E21" i="26"/>
  <c r="J20" i="26"/>
  <c r="J19" i="26"/>
  <c r="J17" i="26"/>
  <c r="J16" i="26"/>
  <c r="J14" i="26"/>
  <c r="I14" i="26"/>
  <c r="H14" i="26"/>
  <c r="G14" i="26"/>
  <c r="F14" i="26"/>
  <c r="E14" i="26"/>
  <c r="J13" i="26"/>
  <c r="J12" i="26"/>
  <c r="J10" i="26"/>
  <c r="J9" i="26"/>
  <c r="I7" i="26"/>
  <c r="H7" i="26"/>
  <c r="G7" i="26"/>
  <c r="G49" i="26" s="1"/>
  <c r="F7" i="26"/>
  <c r="E7" i="26"/>
  <c r="K1758" i="60"/>
  <c r="K1757" i="60"/>
  <c r="K1756" i="60"/>
  <c r="K1755" i="60"/>
  <c r="K1754" i="60"/>
  <c r="K1753" i="60"/>
  <c r="K1752" i="60"/>
  <c r="K1751" i="60"/>
  <c r="K1750" i="60"/>
  <c r="K1749" i="60"/>
  <c r="M1748" i="60"/>
  <c r="I1748" i="60"/>
  <c r="K1748" i="60" s="1"/>
  <c r="G1748" i="60"/>
  <c r="E1748" i="60"/>
  <c r="K1747" i="60"/>
  <c r="M1746" i="60"/>
  <c r="I1746" i="60"/>
  <c r="G1746" i="60"/>
  <c r="E1746" i="60"/>
  <c r="K1745" i="60"/>
  <c r="K1744" i="60"/>
  <c r="K1743" i="60"/>
  <c r="K1742" i="60"/>
  <c r="K1741" i="60"/>
  <c r="K1740" i="60"/>
  <c r="K1739" i="60"/>
  <c r="K1738" i="60"/>
  <c r="K1737" i="60"/>
  <c r="K1736" i="60"/>
  <c r="K1735" i="60"/>
  <c r="K1734" i="60"/>
  <c r="K1733" i="60"/>
  <c r="K1732" i="60"/>
  <c r="K1731" i="60"/>
  <c r="K1730" i="60"/>
  <c r="K1729" i="60"/>
  <c r="K1728" i="60"/>
  <c r="K1727" i="60"/>
  <c r="K1726" i="60"/>
  <c r="K1725" i="60"/>
  <c r="K1724" i="60"/>
  <c r="K1723" i="60"/>
  <c r="K1722" i="60"/>
  <c r="K1721" i="60"/>
  <c r="K1720" i="60"/>
  <c r="M1719" i="60"/>
  <c r="I1719" i="60"/>
  <c r="G1719" i="60"/>
  <c r="E1719" i="60"/>
  <c r="K1719" i="60" s="1"/>
  <c r="K1718" i="60"/>
  <c r="K1717" i="60"/>
  <c r="M1716" i="60"/>
  <c r="K1716" i="60"/>
  <c r="I1716" i="60"/>
  <c r="G1716" i="60"/>
  <c r="E1716" i="60"/>
  <c r="K1715" i="60"/>
  <c r="K1714" i="60"/>
  <c r="M1713" i="60"/>
  <c r="I1713" i="60"/>
  <c r="G1713" i="60"/>
  <c r="E1713" i="60"/>
  <c r="K1712" i="60"/>
  <c r="K1711" i="60"/>
  <c r="K1710" i="60"/>
  <c r="K1709" i="60"/>
  <c r="M1708" i="60"/>
  <c r="K1708" i="60"/>
  <c r="I1708" i="60"/>
  <c r="G1708" i="60"/>
  <c r="E1708" i="60"/>
  <c r="K1707" i="60"/>
  <c r="K1706" i="60"/>
  <c r="K1705" i="60"/>
  <c r="K1704" i="60"/>
  <c r="K1703" i="60"/>
  <c r="K1702" i="60"/>
  <c r="K1701" i="60"/>
  <c r="M1700" i="60"/>
  <c r="K1700" i="60"/>
  <c r="I1700" i="60"/>
  <c r="G1700" i="60"/>
  <c r="E1700" i="60"/>
  <c r="K1699" i="60"/>
  <c r="K1698" i="60"/>
  <c r="K1697" i="60"/>
  <c r="K1696" i="60"/>
  <c r="K1695" i="60"/>
  <c r="K1694" i="60"/>
  <c r="K1693" i="60"/>
  <c r="K1692" i="60"/>
  <c r="K1691" i="60"/>
  <c r="K1690" i="60"/>
  <c r="K1689" i="60"/>
  <c r="K1688" i="60"/>
  <c r="M1687" i="60"/>
  <c r="I1687" i="60"/>
  <c r="G1687" i="60"/>
  <c r="E1687" i="60"/>
  <c r="K1687" i="60" s="1"/>
  <c r="K1686" i="60"/>
  <c r="K1685" i="60"/>
  <c r="K1684" i="60"/>
  <c r="K1683" i="60"/>
  <c r="K1682" i="60"/>
  <c r="K1681" i="60"/>
  <c r="K1680" i="60"/>
  <c r="M1679" i="60"/>
  <c r="I1679" i="60"/>
  <c r="G1679" i="60"/>
  <c r="E1679" i="60"/>
  <c r="K1678" i="60"/>
  <c r="K1677" i="60"/>
  <c r="M1676" i="60"/>
  <c r="K1676" i="60"/>
  <c r="I1676" i="60"/>
  <c r="G1676" i="60"/>
  <c r="E1676" i="60"/>
  <c r="K1675" i="60"/>
  <c r="K1674" i="60"/>
  <c r="M1673" i="60"/>
  <c r="I1673" i="60"/>
  <c r="G1673" i="60"/>
  <c r="G1672" i="60" s="1"/>
  <c r="E1673" i="60"/>
  <c r="K1671" i="60"/>
  <c r="M1670" i="60"/>
  <c r="I1670" i="60"/>
  <c r="G1670" i="60"/>
  <c r="E1670" i="60"/>
  <c r="K1670" i="60" s="1"/>
  <c r="K1669" i="60"/>
  <c r="K1668" i="60"/>
  <c r="K1667" i="60"/>
  <c r="K1666" i="60"/>
  <c r="M1665" i="60"/>
  <c r="I1665" i="60"/>
  <c r="G1665" i="60"/>
  <c r="E1665" i="60"/>
  <c r="K1665" i="60" s="1"/>
  <c r="K1664" i="60"/>
  <c r="K1663" i="60"/>
  <c r="M1662" i="60"/>
  <c r="I1662" i="60"/>
  <c r="G1662" i="60"/>
  <c r="E1662" i="60"/>
  <c r="K1661" i="60"/>
  <c r="M1660" i="60"/>
  <c r="K1660" i="60"/>
  <c r="I1660" i="60"/>
  <c r="G1660" i="60"/>
  <c r="E1660" i="60"/>
  <c r="K1659" i="60"/>
  <c r="M1658" i="60"/>
  <c r="I1658" i="60"/>
  <c r="G1658" i="60"/>
  <c r="E1658" i="60"/>
  <c r="K1658" i="60" s="1"/>
  <c r="K1657" i="60"/>
  <c r="K1656" i="60"/>
  <c r="K1655" i="60"/>
  <c r="M1654" i="60"/>
  <c r="I1654" i="60"/>
  <c r="G1654" i="60"/>
  <c r="E1654" i="60"/>
  <c r="K1654" i="60" s="1"/>
  <c r="K1653" i="60"/>
  <c r="K1652" i="60"/>
  <c r="M1651" i="60"/>
  <c r="K1651" i="60"/>
  <c r="I1651" i="60"/>
  <c r="G1651" i="60"/>
  <c r="E1651" i="60"/>
  <c r="K1650" i="60"/>
  <c r="K1649" i="60"/>
  <c r="K1648" i="60"/>
  <c r="K1647" i="60"/>
  <c r="K1646" i="60"/>
  <c r="K1645" i="60"/>
  <c r="K1644" i="60"/>
  <c r="K1643" i="60"/>
  <c r="M1642" i="60"/>
  <c r="I1642" i="60"/>
  <c r="G1642" i="60"/>
  <c r="E1642" i="60"/>
  <c r="K1642" i="60" s="1"/>
  <c r="K1641" i="60"/>
  <c r="M1640" i="60"/>
  <c r="K1640" i="60"/>
  <c r="I1640" i="60"/>
  <c r="G1640" i="60"/>
  <c r="E1640" i="60"/>
  <c r="K1639" i="60"/>
  <c r="K1638" i="60"/>
  <c r="K1637" i="60"/>
  <c r="M1636" i="60"/>
  <c r="K1636" i="60"/>
  <c r="I1636" i="60"/>
  <c r="I1635" i="60" s="1"/>
  <c r="G1636" i="60"/>
  <c r="E1636" i="60"/>
  <c r="E1635" i="60"/>
  <c r="K1634" i="60"/>
  <c r="M1633" i="60"/>
  <c r="I1633" i="60"/>
  <c r="G1633" i="60"/>
  <c r="E1633" i="60"/>
  <c r="K1632" i="60"/>
  <c r="K1631" i="60"/>
  <c r="M1630" i="60"/>
  <c r="I1630" i="60"/>
  <c r="G1630" i="60"/>
  <c r="E1630" i="60"/>
  <c r="K1630" i="60" s="1"/>
  <c r="K1629" i="60"/>
  <c r="K1628" i="60"/>
  <c r="K1627" i="60"/>
  <c r="K1626" i="60"/>
  <c r="M1625" i="60"/>
  <c r="I1625" i="60"/>
  <c r="G1625" i="60"/>
  <c r="E1625" i="60"/>
  <c r="K1624" i="60"/>
  <c r="K1623" i="60"/>
  <c r="M1622" i="60"/>
  <c r="I1622" i="60"/>
  <c r="G1622" i="60"/>
  <c r="E1622" i="60"/>
  <c r="K1621" i="60"/>
  <c r="M1620" i="60"/>
  <c r="K1620" i="60"/>
  <c r="I1620" i="60"/>
  <c r="G1620" i="60"/>
  <c r="E1620" i="60"/>
  <c r="K1619" i="60"/>
  <c r="K1618" i="60"/>
  <c r="K1617" i="60"/>
  <c r="M1616" i="60"/>
  <c r="K1616" i="60"/>
  <c r="I1616" i="60"/>
  <c r="G1616" i="60"/>
  <c r="E1616" i="60"/>
  <c r="K1615" i="60"/>
  <c r="M1614" i="60"/>
  <c r="I1614" i="60"/>
  <c r="G1614" i="60"/>
  <c r="E1614" i="60"/>
  <c r="K1613" i="60"/>
  <c r="M1612" i="60"/>
  <c r="I1612" i="60"/>
  <c r="G1612" i="60"/>
  <c r="E1612" i="60"/>
  <c r="K1610" i="60"/>
  <c r="M1609" i="60"/>
  <c r="I1609" i="60"/>
  <c r="G1609" i="60"/>
  <c r="E1609" i="60"/>
  <c r="K1608" i="60"/>
  <c r="M1607" i="60"/>
  <c r="K1607" i="60"/>
  <c r="I1607" i="60"/>
  <c r="G1607" i="60"/>
  <c r="E1607" i="60"/>
  <c r="K1606" i="60"/>
  <c r="K1605" i="60"/>
  <c r="M1604" i="60"/>
  <c r="I1604" i="60"/>
  <c r="K1604" i="60" s="1"/>
  <c r="G1604" i="60"/>
  <c r="E1604" i="60"/>
  <c r="K1603" i="60"/>
  <c r="M1602" i="60"/>
  <c r="I1602" i="60"/>
  <c r="G1602" i="60"/>
  <c r="E1602" i="60"/>
  <c r="K1602" i="60" s="1"/>
  <c r="K1601" i="60"/>
  <c r="M1600" i="60"/>
  <c r="I1600" i="60"/>
  <c r="K1600" i="60" s="1"/>
  <c r="G1600" i="60"/>
  <c r="E1600" i="60"/>
  <c r="K1599" i="60"/>
  <c r="M1598" i="60"/>
  <c r="I1598" i="60"/>
  <c r="G1598" i="60"/>
  <c r="E1598" i="60"/>
  <c r="K1598" i="60" s="1"/>
  <c r="K1597" i="60"/>
  <c r="M1596" i="60"/>
  <c r="I1596" i="60"/>
  <c r="K1596" i="60" s="1"/>
  <c r="G1596" i="60"/>
  <c r="E1596" i="60"/>
  <c r="K1595" i="60"/>
  <c r="K1594" i="60"/>
  <c r="K1593" i="60"/>
  <c r="K1592" i="60"/>
  <c r="K1591" i="60"/>
  <c r="K1590" i="60"/>
  <c r="K1589" i="60"/>
  <c r="M1588" i="60"/>
  <c r="I1588" i="60"/>
  <c r="K1588" i="60" s="1"/>
  <c r="G1588" i="60"/>
  <c r="E1588" i="60"/>
  <c r="K1587" i="60"/>
  <c r="K1586" i="60"/>
  <c r="K1585" i="60"/>
  <c r="M1584" i="60"/>
  <c r="I1584" i="60"/>
  <c r="G1584" i="60"/>
  <c r="E1584" i="60"/>
  <c r="E1583" i="60"/>
  <c r="K1582" i="60"/>
  <c r="K1581" i="60"/>
  <c r="K1580" i="60"/>
  <c r="K1579" i="60"/>
  <c r="M1578" i="60"/>
  <c r="M1577" i="60" s="1"/>
  <c r="I1578" i="60"/>
  <c r="G1578" i="60"/>
  <c r="G1577" i="60" s="1"/>
  <c r="E1578" i="60"/>
  <c r="I1577" i="60"/>
  <c r="K1576" i="60"/>
  <c r="K1575" i="60"/>
  <c r="M1574" i="60"/>
  <c r="I1574" i="60"/>
  <c r="G1574" i="60"/>
  <c r="E1574" i="60"/>
  <c r="K1574" i="60" s="1"/>
  <c r="K1573" i="60"/>
  <c r="K1572" i="60"/>
  <c r="K1571" i="60"/>
  <c r="M1570" i="60"/>
  <c r="I1570" i="60"/>
  <c r="G1570" i="60"/>
  <c r="E1570" i="60"/>
  <c r="K1570" i="60" s="1"/>
  <c r="K1569" i="60"/>
  <c r="K1568" i="60"/>
  <c r="K1567" i="60"/>
  <c r="K1566" i="60"/>
  <c r="K1565" i="60"/>
  <c r="K1564" i="60"/>
  <c r="K1563" i="60"/>
  <c r="M1562" i="60"/>
  <c r="I1562" i="60"/>
  <c r="G1562" i="60"/>
  <c r="E1562" i="60"/>
  <c r="K1561" i="60"/>
  <c r="K1560" i="60"/>
  <c r="M1559" i="60"/>
  <c r="I1559" i="60"/>
  <c r="G1559" i="60"/>
  <c r="E1559" i="60"/>
  <c r="K1559" i="60" s="1"/>
  <c r="K1558" i="60"/>
  <c r="M1557" i="60"/>
  <c r="I1557" i="60"/>
  <c r="G1557" i="60"/>
  <c r="E1557" i="60"/>
  <c r="K1556" i="60"/>
  <c r="M1555" i="60"/>
  <c r="K1555" i="60"/>
  <c r="I1555" i="60"/>
  <c r="G1555" i="60"/>
  <c r="E1555" i="60"/>
  <c r="K1554" i="60"/>
  <c r="M1553" i="60"/>
  <c r="I1553" i="60"/>
  <c r="G1553" i="60"/>
  <c r="E1553" i="60"/>
  <c r="K1553" i="60" s="1"/>
  <c r="K1552" i="60"/>
  <c r="K1551" i="60"/>
  <c r="K1550" i="60"/>
  <c r="K1549" i="60"/>
  <c r="K1548" i="60"/>
  <c r="K1547" i="60"/>
  <c r="K1546" i="60"/>
  <c r="K1545" i="60"/>
  <c r="K1544" i="60"/>
  <c r="K1543" i="60"/>
  <c r="K1542" i="60"/>
  <c r="K1541" i="60"/>
  <c r="M1540" i="60"/>
  <c r="I1540" i="60"/>
  <c r="K1540" i="60" s="1"/>
  <c r="G1540" i="60"/>
  <c r="E1540" i="60"/>
  <c r="K1539" i="60"/>
  <c r="K1538" i="60"/>
  <c r="K1537" i="60"/>
  <c r="K1536" i="60"/>
  <c r="M1535" i="60"/>
  <c r="K1535" i="60"/>
  <c r="I1535" i="60"/>
  <c r="G1535" i="60"/>
  <c r="E1535" i="60"/>
  <c r="K1534" i="60"/>
  <c r="K1533" i="60"/>
  <c r="M1532" i="60"/>
  <c r="I1532" i="60"/>
  <c r="G1532" i="60"/>
  <c r="E1532" i="60"/>
  <c r="E1531" i="60"/>
  <c r="K1530" i="60"/>
  <c r="K1529" i="60"/>
  <c r="M1528" i="60"/>
  <c r="K1528" i="60"/>
  <c r="I1528" i="60"/>
  <c r="G1528" i="60"/>
  <c r="E1528" i="60"/>
  <c r="K1527" i="60"/>
  <c r="K1526" i="60"/>
  <c r="K1525" i="60"/>
  <c r="K1524" i="60"/>
  <c r="M1523" i="60"/>
  <c r="I1523" i="60"/>
  <c r="G1523" i="60"/>
  <c r="E1523" i="60"/>
  <c r="K1523" i="60" s="1"/>
  <c r="K1522" i="60"/>
  <c r="K1521" i="60"/>
  <c r="K1520" i="60"/>
  <c r="K1519" i="60"/>
  <c r="K1518" i="60"/>
  <c r="K1517" i="60"/>
  <c r="K1516" i="60"/>
  <c r="M1515" i="60"/>
  <c r="I1515" i="60"/>
  <c r="G1515" i="60"/>
  <c r="E1515" i="60"/>
  <c r="K1515" i="60" s="1"/>
  <c r="K1514" i="60"/>
  <c r="K1513" i="60"/>
  <c r="M1512" i="60"/>
  <c r="K1512" i="60"/>
  <c r="I1512" i="60"/>
  <c r="G1512" i="60"/>
  <c r="E1512" i="60"/>
  <c r="K1511" i="60"/>
  <c r="M1510" i="60"/>
  <c r="I1510" i="60"/>
  <c r="G1510" i="60"/>
  <c r="E1510" i="60"/>
  <c r="K1510" i="60" s="1"/>
  <c r="K1509" i="60"/>
  <c r="K1508" i="60"/>
  <c r="K1507" i="60"/>
  <c r="M1506" i="60"/>
  <c r="I1506" i="60"/>
  <c r="G1506" i="60"/>
  <c r="E1506" i="60"/>
  <c r="K1506" i="60" s="1"/>
  <c r="K1505" i="60"/>
  <c r="K1504" i="60"/>
  <c r="M1503" i="60"/>
  <c r="K1503" i="60"/>
  <c r="I1503" i="60"/>
  <c r="G1503" i="60"/>
  <c r="E1503" i="60"/>
  <c r="K1502" i="60"/>
  <c r="K1501" i="60"/>
  <c r="K1500" i="60"/>
  <c r="K1499" i="60"/>
  <c r="K1498" i="60"/>
  <c r="K1497" i="60"/>
  <c r="K1496" i="60"/>
  <c r="K1495" i="60"/>
  <c r="K1494" i="60"/>
  <c r="M1493" i="60"/>
  <c r="I1493" i="60"/>
  <c r="I1486" i="60" s="1"/>
  <c r="G1493" i="60"/>
  <c r="E1493" i="60"/>
  <c r="K1493" i="60" s="1"/>
  <c r="K1492" i="60"/>
  <c r="M1491" i="60"/>
  <c r="I1491" i="60"/>
  <c r="G1491" i="60"/>
  <c r="E1491" i="60"/>
  <c r="K1491" i="60" s="1"/>
  <c r="K1490" i="60"/>
  <c r="K1489" i="60"/>
  <c r="K1488" i="60"/>
  <c r="M1487" i="60"/>
  <c r="I1487" i="60"/>
  <c r="G1487" i="60"/>
  <c r="E1487" i="60"/>
  <c r="K1487" i="60" s="1"/>
  <c r="G1486" i="60"/>
  <c r="E1486" i="60"/>
  <c r="K1486" i="60" s="1"/>
  <c r="K1485" i="60"/>
  <c r="M1484" i="60"/>
  <c r="I1484" i="60"/>
  <c r="K1484" i="60" s="1"/>
  <c r="G1484" i="60"/>
  <c r="E1484" i="60"/>
  <c r="K1483" i="60"/>
  <c r="K1482" i="60"/>
  <c r="M1481" i="60"/>
  <c r="I1481" i="60"/>
  <c r="G1481" i="60"/>
  <c r="E1481" i="60"/>
  <c r="K1481" i="60" s="1"/>
  <c r="K1480" i="60"/>
  <c r="M1479" i="60"/>
  <c r="K1479" i="60"/>
  <c r="I1479" i="60"/>
  <c r="G1479" i="60"/>
  <c r="E1479" i="60"/>
  <c r="K1478" i="60"/>
  <c r="M1477" i="60"/>
  <c r="I1477" i="60"/>
  <c r="G1477" i="60"/>
  <c r="E1477" i="60"/>
  <c r="K1477" i="60" s="1"/>
  <c r="K1476" i="60"/>
  <c r="M1475" i="60"/>
  <c r="I1475" i="60"/>
  <c r="G1475" i="60"/>
  <c r="E1475" i="60"/>
  <c r="K1475" i="60" s="1"/>
  <c r="K1474" i="60"/>
  <c r="M1473" i="60"/>
  <c r="I1473" i="60"/>
  <c r="G1473" i="60"/>
  <c r="E1473" i="60"/>
  <c r="K1472" i="60"/>
  <c r="M1471" i="60"/>
  <c r="M1463" i="60" s="1"/>
  <c r="I1471" i="60"/>
  <c r="G1471" i="60"/>
  <c r="E1471" i="60"/>
  <c r="K1470" i="60"/>
  <c r="K1469" i="60"/>
  <c r="K1468" i="60"/>
  <c r="K1467" i="60"/>
  <c r="K1466" i="60"/>
  <c r="K1465" i="60"/>
  <c r="M1464" i="60"/>
  <c r="K1464" i="60"/>
  <c r="I1464" i="60"/>
  <c r="G1464" i="60"/>
  <c r="E1464" i="60"/>
  <c r="K1462" i="60"/>
  <c r="M1461" i="60"/>
  <c r="I1461" i="60"/>
  <c r="G1461" i="60"/>
  <c r="E1461" i="60"/>
  <c r="K1460" i="60"/>
  <c r="K1459" i="60"/>
  <c r="M1458" i="60"/>
  <c r="I1458" i="60"/>
  <c r="G1458" i="60"/>
  <c r="E1458" i="60"/>
  <c r="K1457" i="60"/>
  <c r="K1456" i="60"/>
  <c r="K1455" i="60"/>
  <c r="M1454" i="60"/>
  <c r="I1454" i="60"/>
  <c r="G1454" i="60"/>
  <c r="E1454" i="60"/>
  <c r="K1454" i="60" s="1"/>
  <c r="K1453" i="60"/>
  <c r="M1452" i="60"/>
  <c r="I1452" i="60"/>
  <c r="K1452" i="60" s="1"/>
  <c r="G1452" i="60"/>
  <c r="E1452" i="60"/>
  <c r="K1451" i="60"/>
  <c r="M1450" i="60"/>
  <c r="I1450" i="60"/>
  <c r="G1450" i="60"/>
  <c r="E1450" i="60"/>
  <c r="K1450" i="60" s="1"/>
  <c r="K1449" i="60"/>
  <c r="M1448" i="60"/>
  <c r="I1448" i="60"/>
  <c r="K1448" i="60" s="1"/>
  <c r="G1448" i="60"/>
  <c r="E1448" i="60"/>
  <c r="K1447" i="60"/>
  <c r="K1446" i="60"/>
  <c r="M1445" i="60"/>
  <c r="I1445" i="60"/>
  <c r="G1445" i="60"/>
  <c r="E1445" i="60"/>
  <c r="K1445" i="60" s="1"/>
  <c r="K1444" i="60"/>
  <c r="K1443" i="60"/>
  <c r="K1442" i="60"/>
  <c r="K1441" i="60"/>
  <c r="K1440" i="60"/>
  <c r="K1439" i="60"/>
  <c r="K1438" i="60"/>
  <c r="M1437" i="60"/>
  <c r="I1437" i="60"/>
  <c r="G1437" i="60"/>
  <c r="E1437" i="60"/>
  <c r="K1436" i="60"/>
  <c r="M1435" i="60"/>
  <c r="I1435" i="60"/>
  <c r="G1435" i="60"/>
  <c r="E1435" i="60"/>
  <c r="K1435" i="60" s="1"/>
  <c r="K1434" i="60"/>
  <c r="K1433" i="60"/>
  <c r="K1432" i="60"/>
  <c r="K1431" i="60"/>
  <c r="M1430" i="60"/>
  <c r="I1430" i="60"/>
  <c r="G1430" i="60"/>
  <c r="G1429" i="60" s="1"/>
  <c r="E1430" i="60"/>
  <c r="K1428" i="60"/>
  <c r="K1427" i="60"/>
  <c r="M1426" i="60"/>
  <c r="I1426" i="60"/>
  <c r="G1426" i="60"/>
  <c r="E1426" i="60"/>
  <c r="K1426" i="60" s="1"/>
  <c r="K1425" i="60"/>
  <c r="K1424" i="60"/>
  <c r="K1423" i="60"/>
  <c r="K1422" i="60"/>
  <c r="K1421" i="60"/>
  <c r="M1420" i="60"/>
  <c r="I1420" i="60"/>
  <c r="K1420" i="60" s="1"/>
  <c r="G1420" i="60"/>
  <c r="E1420" i="60"/>
  <c r="K1419" i="60"/>
  <c r="K1418" i="60"/>
  <c r="K1417" i="60"/>
  <c r="K1416" i="60"/>
  <c r="K1415" i="60"/>
  <c r="K1414" i="60"/>
  <c r="M1413" i="60"/>
  <c r="I1413" i="60"/>
  <c r="G1413" i="60"/>
  <c r="E1413" i="60"/>
  <c r="K1413" i="60" s="1"/>
  <c r="K1412" i="60"/>
  <c r="K1411" i="60"/>
  <c r="M1410" i="60"/>
  <c r="I1410" i="60"/>
  <c r="G1410" i="60"/>
  <c r="E1410" i="60"/>
  <c r="K1409" i="60"/>
  <c r="M1408" i="60"/>
  <c r="K1408" i="60"/>
  <c r="I1408" i="60"/>
  <c r="G1408" i="60"/>
  <c r="E1408" i="60"/>
  <c r="K1407" i="60"/>
  <c r="K1406" i="60"/>
  <c r="M1405" i="60"/>
  <c r="I1405" i="60"/>
  <c r="G1405" i="60"/>
  <c r="E1405" i="60"/>
  <c r="K1404" i="60"/>
  <c r="K1403" i="60"/>
  <c r="K1402" i="60"/>
  <c r="M1401" i="60"/>
  <c r="I1401" i="60"/>
  <c r="G1401" i="60"/>
  <c r="E1401" i="60"/>
  <c r="K1400" i="60"/>
  <c r="K1399" i="60"/>
  <c r="K1398" i="60"/>
  <c r="K1397" i="60"/>
  <c r="K1396" i="60"/>
  <c r="K1395" i="60"/>
  <c r="K1394" i="60"/>
  <c r="K1393" i="60"/>
  <c r="K1392" i="60"/>
  <c r="K1391" i="60"/>
  <c r="K1390" i="60"/>
  <c r="M1389" i="60"/>
  <c r="I1389" i="60"/>
  <c r="G1389" i="60"/>
  <c r="E1389" i="60"/>
  <c r="K1389" i="60" s="1"/>
  <c r="K1388" i="60"/>
  <c r="K1387" i="60"/>
  <c r="K1386" i="60"/>
  <c r="M1385" i="60"/>
  <c r="I1385" i="60"/>
  <c r="G1385" i="60"/>
  <c r="E1385" i="60"/>
  <c r="K1385" i="60" s="1"/>
  <c r="K1384" i="60"/>
  <c r="K1383" i="60"/>
  <c r="K1382" i="60"/>
  <c r="M1381" i="60"/>
  <c r="I1381" i="60"/>
  <c r="I1377" i="60" s="1"/>
  <c r="G1381" i="60"/>
  <c r="E1381" i="60"/>
  <c r="K1380" i="60"/>
  <c r="K1379" i="60"/>
  <c r="M1378" i="60"/>
  <c r="I1378" i="60"/>
  <c r="G1378" i="60"/>
  <c r="E1378" i="60"/>
  <c r="K1376" i="60"/>
  <c r="M1375" i="60"/>
  <c r="I1375" i="60"/>
  <c r="G1375" i="60"/>
  <c r="E1375" i="60"/>
  <c r="K1375" i="60" s="1"/>
  <c r="K1374" i="60"/>
  <c r="K1373" i="60"/>
  <c r="M1372" i="60"/>
  <c r="K1372" i="60"/>
  <c r="I1372" i="60"/>
  <c r="G1372" i="60"/>
  <c r="E1372" i="60"/>
  <c r="K1371" i="60"/>
  <c r="K1370" i="60"/>
  <c r="K1369" i="60"/>
  <c r="K1368" i="60"/>
  <c r="K1367" i="60"/>
  <c r="M1366" i="60"/>
  <c r="I1366" i="60"/>
  <c r="G1366" i="60"/>
  <c r="E1366" i="60"/>
  <c r="K1366" i="60" s="1"/>
  <c r="K1365" i="60"/>
  <c r="M1364" i="60"/>
  <c r="I1364" i="60"/>
  <c r="K1364" i="60" s="1"/>
  <c r="G1364" i="60"/>
  <c r="E1364" i="60"/>
  <c r="K1363" i="60"/>
  <c r="M1362" i="60"/>
  <c r="M1339" i="60" s="1"/>
  <c r="I1362" i="60"/>
  <c r="G1362" i="60"/>
  <c r="E1362" i="60"/>
  <c r="K1362" i="60" s="1"/>
  <c r="K1361" i="60"/>
  <c r="K1360" i="60"/>
  <c r="M1359" i="60"/>
  <c r="K1359" i="60"/>
  <c r="I1359" i="60"/>
  <c r="G1359" i="60"/>
  <c r="E1359" i="60"/>
  <c r="K1358" i="60"/>
  <c r="K1357" i="60"/>
  <c r="M1356" i="60"/>
  <c r="I1356" i="60"/>
  <c r="K1356" i="60" s="1"/>
  <c r="G1356" i="60"/>
  <c r="E1356" i="60"/>
  <c r="K1355" i="60"/>
  <c r="K1354" i="60"/>
  <c r="K1353" i="60"/>
  <c r="K1352" i="60"/>
  <c r="K1351" i="60"/>
  <c r="K1350" i="60"/>
  <c r="K1349" i="60"/>
  <c r="M1348" i="60"/>
  <c r="I1348" i="60"/>
  <c r="K1348" i="60" s="1"/>
  <c r="G1348" i="60"/>
  <c r="E1348" i="60"/>
  <c r="K1347" i="60"/>
  <c r="K1346" i="60"/>
  <c r="M1345" i="60"/>
  <c r="I1345" i="60"/>
  <c r="G1345" i="60"/>
  <c r="E1345" i="60"/>
  <c r="K1345" i="60" s="1"/>
  <c r="K1344" i="60"/>
  <c r="K1343" i="60"/>
  <c r="K1342" i="60"/>
  <c r="K1341" i="60"/>
  <c r="M1340" i="60"/>
  <c r="I1340" i="60"/>
  <c r="G1340" i="60"/>
  <c r="E1340" i="60"/>
  <c r="K1338" i="60"/>
  <c r="K1337" i="60"/>
  <c r="K1336" i="60"/>
  <c r="K1335" i="60"/>
  <c r="M1334" i="60"/>
  <c r="M1333" i="60" s="1"/>
  <c r="I1334" i="60"/>
  <c r="G1334" i="60"/>
  <c r="G1333" i="60" s="1"/>
  <c r="E1334" i="60"/>
  <c r="I1333" i="60"/>
  <c r="K1331" i="60"/>
  <c r="M1330" i="60"/>
  <c r="I1330" i="60"/>
  <c r="G1330" i="60"/>
  <c r="E1330" i="60"/>
  <c r="K1329" i="60"/>
  <c r="K1328" i="60"/>
  <c r="K1327" i="60"/>
  <c r="M1326" i="60"/>
  <c r="I1326" i="60"/>
  <c r="G1326" i="60"/>
  <c r="E1326" i="60"/>
  <c r="K1326" i="60" s="1"/>
  <c r="K1325" i="60"/>
  <c r="K1324" i="60"/>
  <c r="K1323" i="60"/>
  <c r="K1322" i="60"/>
  <c r="K1321" i="60"/>
  <c r="K1320" i="60"/>
  <c r="M1319" i="60"/>
  <c r="K1319" i="60"/>
  <c r="I1319" i="60"/>
  <c r="G1319" i="60"/>
  <c r="E1319" i="60"/>
  <c r="K1318" i="60"/>
  <c r="M1317" i="60"/>
  <c r="I1317" i="60"/>
  <c r="G1317" i="60"/>
  <c r="E1317" i="60"/>
  <c r="K1317" i="60" s="1"/>
  <c r="K1316" i="60"/>
  <c r="M1315" i="60"/>
  <c r="K1315" i="60"/>
  <c r="I1315" i="60"/>
  <c r="G1315" i="60"/>
  <c r="E1315" i="60"/>
  <c r="K1314" i="60"/>
  <c r="K1313" i="60"/>
  <c r="K1312" i="60"/>
  <c r="K1311" i="60"/>
  <c r="M1310" i="60"/>
  <c r="I1310" i="60"/>
  <c r="G1310" i="60"/>
  <c r="E1310" i="60"/>
  <c r="K1309" i="60"/>
  <c r="K1308" i="60"/>
  <c r="M1307" i="60"/>
  <c r="I1307" i="60"/>
  <c r="G1307" i="60"/>
  <c r="E1307" i="60"/>
  <c r="K1307" i="60" s="1"/>
  <c r="K1306" i="60"/>
  <c r="K1305" i="60"/>
  <c r="K1304" i="60"/>
  <c r="K1303" i="60"/>
  <c r="K1302" i="60"/>
  <c r="M1301" i="60"/>
  <c r="I1301" i="60"/>
  <c r="G1301" i="60"/>
  <c r="E1301" i="60"/>
  <c r="K1300" i="60"/>
  <c r="K1299" i="60"/>
  <c r="M1298" i="60"/>
  <c r="M1295" i="60" s="1"/>
  <c r="I1298" i="60"/>
  <c r="G1298" i="60"/>
  <c r="E1298" i="60"/>
  <c r="K1298" i="60" s="1"/>
  <c r="K1297" i="60"/>
  <c r="M1296" i="60"/>
  <c r="I1296" i="60"/>
  <c r="G1296" i="60"/>
  <c r="E1296" i="60"/>
  <c r="K1294" i="60"/>
  <c r="M1293" i="60"/>
  <c r="I1293" i="60"/>
  <c r="G1293" i="60"/>
  <c r="K1293" i="60" s="1"/>
  <c r="E1293" i="60"/>
  <c r="K1292" i="60"/>
  <c r="K1291" i="60"/>
  <c r="K1290" i="60"/>
  <c r="K1289" i="60"/>
  <c r="M1288" i="60"/>
  <c r="I1288" i="60"/>
  <c r="K1288" i="60" s="1"/>
  <c r="G1288" i="60"/>
  <c r="E1288" i="60"/>
  <c r="K1287" i="60"/>
  <c r="K1286" i="60"/>
  <c r="K1285" i="60"/>
  <c r="K1284" i="60"/>
  <c r="K1283" i="60"/>
  <c r="K1282" i="60"/>
  <c r="K1281" i="60"/>
  <c r="K1280" i="60"/>
  <c r="M1279" i="60"/>
  <c r="K1279" i="60"/>
  <c r="I1279" i="60"/>
  <c r="G1279" i="60"/>
  <c r="E1279" i="60"/>
  <c r="K1278" i="60"/>
  <c r="M1277" i="60"/>
  <c r="I1277" i="60"/>
  <c r="G1277" i="60"/>
  <c r="K1277" i="60" s="1"/>
  <c r="E1277" i="60"/>
  <c r="K1276" i="60"/>
  <c r="M1275" i="60"/>
  <c r="K1275" i="60"/>
  <c r="I1275" i="60"/>
  <c r="G1275" i="60"/>
  <c r="E1275" i="60"/>
  <c r="K1274" i="60"/>
  <c r="K1273" i="60"/>
  <c r="K1272" i="60"/>
  <c r="K1271" i="60"/>
  <c r="M1270" i="60"/>
  <c r="I1270" i="60"/>
  <c r="G1270" i="60"/>
  <c r="E1270" i="60"/>
  <c r="K1270" i="60" s="1"/>
  <c r="K1269" i="60"/>
  <c r="K1268" i="60"/>
  <c r="M1267" i="60"/>
  <c r="K1267" i="60"/>
  <c r="I1267" i="60"/>
  <c r="G1267" i="60"/>
  <c r="E1267" i="60"/>
  <c r="K1266" i="60"/>
  <c r="K1265" i="60"/>
  <c r="K1264" i="60"/>
  <c r="K1263" i="60"/>
  <c r="M1262" i="60"/>
  <c r="I1262" i="60"/>
  <c r="G1262" i="60"/>
  <c r="E1262" i="60"/>
  <c r="K1261" i="60"/>
  <c r="K1260" i="60"/>
  <c r="K1259" i="60"/>
  <c r="M1258" i="60"/>
  <c r="I1258" i="60"/>
  <c r="G1258" i="60"/>
  <c r="E1258" i="60"/>
  <c r="K1258" i="60" s="1"/>
  <c r="K1257" i="60"/>
  <c r="K1256" i="60"/>
  <c r="M1255" i="60"/>
  <c r="K1255" i="60"/>
  <c r="I1255" i="60"/>
  <c r="G1255" i="60"/>
  <c r="E1255" i="60"/>
  <c r="K1254" i="60"/>
  <c r="K1253" i="60"/>
  <c r="K1252" i="60"/>
  <c r="M1251" i="60"/>
  <c r="K1251" i="60"/>
  <c r="I1251" i="60"/>
  <c r="G1251" i="60"/>
  <c r="E1251" i="60"/>
  <c r="M1250" i="60"/>
  <c r="K1249" i="60"/>
  <c r="M1248" i="60"/>
  <c r="I1248" i="60"/>
  <c r="K1248" i="60" s="1"/>
  <c r="G1248" i="60"/>
  <c r="E1248" i="60"/>
  <c r="K1247" i="60"/>
  <c r="M1246" i="60"/>
  <c r="I1246" i="60"/>
  <c r="G1246" i="60"/>
  <c r="E1246" i="60"/>
  <c r="K1245" i="60"/>
  <c r="K1244" i="60"/>
  <c r="K1243" i="60"/>
  <c r="K1242" i="60"/>
  <c r="K1241" i="60"/>
  <c r="M1240" i="60"/>
  <c r="K1240" i="60"/>
  <c r="I1240" i="60"/>
  <c r="G1240" i="60"/>
  <c r="E1240" i="60"/>
  <c r="K1239" i="60"/>
  <c r="M1238" i="60"/>
  <c r="I1238" i="60"/>
  <c r="G1238" i="60"/>
  <c r="E1238" i="60"/>
  <c r="K1238" i="60" s="1"/>
  <c r="K1237" i="60"/>
  <c r="M1236" i="60"/>
  <c r="I1236" i="60"/>
  <c r="K1236" i="60" s="1"/>
  <c r="G1236" i="60"/>
  <c r="E1236" i="60"/>
  <c r="K1235" i="60"/>
  <c r="K1234" i="60"/>
  <c r="K1233" i="60"/>
  <c r="K1232" i="60"/>
  <c r="M1231" i="60"/>
  <c r="K1231" i="60"/>
  <c r="I1231" i="60"/>
  <c r="G1231" i="60"/>
  <c r="E1231" i="60"/>
  <c r="K1230" i="60"/>
  <c r="K1229" i="60"/>
  <c r="M1228" i="60"/>
  <c r="I1228" i="60"/>
  <c r="K1228" i="60" s="1"/>
  <c r="G1228" i="60"/>
  <c r="E1228" i="60"/>
  <c r="K1227" i="60"/>
  <c r="K1226" i="60"/>
  <c r="K1225" i="60"/>
  <c r="M1224" i="60"/>
  <c r="I1224" i="60"/>
  <c r="I1223" i="60" s="1"/>
  <c r="G1224" i="60"/>
  <c r="E1224" i="60"/>
  <c r="M1223" i="60"/>
  <c r="K1222" i="60"/>
  <c r="M1221" i="60"/>
  <c r="I1221" i="60"/>
  <c r="G1221" i="60"/>
  <c r="E1221" i="60"/>
  <c r="K1220" i="60"/>
  <c r="K1219" i="60"/>
  <c r="K1218" i="60"/>
  <c r="K1217" i="60"/>
  <c r="K1216" i="60"/>
  <c r="K1215" i="60"/>
  <c r="M1214" i="60"/>
  <c r="I1214" i="60"/>
  <c r="G1214" i="60"/>
  <c r="E1214" i="60"/>
  <c r="K1214" i="60" s="1"/>
  <c r="K1213" i="60"/>
  <c r="K1212" i="60"/>
  <c r="K1211" i="60"/>
  <c r="K1210" i="60"/>
  <c r="K1209" i="60"/>
  <c r="K1208" i="60"/>
  <c r="K1207" i="60"/>
  <c r="M1206" i="60"/>
  <c r="I1206" i="60"/>
  <c r="G1206" i="60"/>
  <c r="E1206" i="60"/>
  <c r="K1205" i="60"/>
  <c r="M1204" i="60"/>
  <c r="K1204" i="60"/>
  <c r="I1204" i="60"/>
  <c r="G1204" i="60"/>
  <c r="E1204" i="60"/>
  <c r="K1203" i="60"/>
  <c r="M1202" i="60"/>
  <c r="I1202" i="60"/>
  <c r="G1202" i="60"/>
  <c r="E1202" i="60"/>
  <c r="K1202" i="60" s="1"/>
  <c r="K1201" i="60"/>
  <c r="K1200" i="60"/>
  <c r="K1199" i="60"/>
  <c r="M1198" i="60"/>
  <c r="I1198" i="60"/>
  <c r="G1198" i="60"/>
  <c r="E1198" i="60"/>
  <c r="K1198" i="60" s="1"/>
  <c r="K1197" i="60"/>
  <c r="K1196" i="60"/>
  <c r="K1195" i="60"/>
  <c r="K1194" i="60"/>
  <c r="K1193" i="60"/>
  <c r="M1192" i="60"/>
  <c r="I1192" i="60"/>
  <c r="K1192" i="60" s="1"/>
  <c r="G1192" i="60"/>
  <c r="E1192" i="60"/>
  <c r="K1191" i="60"/>
  <c r="K1190" i="60"/>
  <c r="K1189" i="60"/>
  <c r="K1188" i="60"/>
  <c r="K1187" i="60"/>
  <c r="M1186" i="60"/>
  <c r="I1186" i="60"/>
  <c r="G1186" i="60"/>
  <c r="E1186" i="60"/>
  <c r="K1186" i="60" s="1"/>
  <c r="K1185" i="60"/>
  <c r="K1184" i="60"/>
  <c r="K1183" i="60"/>
  <c r="K1182" i="60"/>
  <c r="K1181" i="60"/>
  <c r="M1180" i="60"/>
  <c r="I1180" i="60"/>
  <c r="K1180" i="60" s="1"/>
  <c r="G1180" i="60"/>
  <c r="E1180" i="60"/>
  <c r="K1179" i="60"/>
  <c r="M1178" i="60"/>
  <c r="I1178" i="60"/>
  <c r="G1178" i="60"/>
  <c r="E1178" i="60"/>
  <c r="K1177" i="60"/>
  <c r="K1176" i="60"/>
  <c r="K1175" i="60"/>
  <c r="M1174" i="60"/>
  <c r="I1174" i="60"/>
  <c r="G1174" i="60"/>
  <c r="E1174" i="60"/>
  <c r="K1172" i="60"/>
  <c r="K1171" i="60"/>
  <c r="K1170" i="60"/>
  <c r="M1169" i="60"/>
  <c r="I1169" i="60"/>
  <c r="G1169" i="60"/>
  <c r="K1169" i="60" s="1"/>
  <c r="E1169" i="60"/>
  <c r="K1168" i="60"/>
  <c r="K1167" i="60"/>
  <c r="K1166" i="60"/>
  <c r="K1165" i="60"/>
  <c r="K1164" i="60"/>
  <c r="M1163" i="60"/>
  <c r="K1163" i="60"/>
  <c r="I1163" i="60"/>
  <c r="G1163" i="60"/>
  <c r="E1163" i="60"/>
  <c r="K1162" i="60"/>
  <c r="M1161" i="60"/>
  <c r="I1161" i="60"/>
  <c r="G1161" i="60"/>
  <c r="K1161" i="60" s="1"/>
  <c r="E1161" i="60"/>
  <c r="K1160" i="60"/>
  <c r="M1159" i="60"/>
  <c r="K1159" i="60"/>
  <c r="I1159" i="60"/>
  <c r="G1159" i="60"/>
  <c r="E1159" i="60"/>
  <c r="K1158" i="60"/>
  <c r="K1157" i="60"/>
  <c r="K1156" i="60"/>
  <c r="K1155" i="60"/>
  <c r="K1154" i="60"/>
  <c r="M1153" i="60"/>
  <c r="I1153" i="60"/>
  <c r="G1153" i="60"/>
  <c r="K1153" i="60" s="1"/>
  <c r="E1153" i="60"/>
  <c r="K1152" i="60"/>
  <c r="K1151" i="60"/>
  <c r="M1150" i="60"/>
  <c r="I1150" i="60"/>
  <c r="G1150" i="60"/>
  <c r="G1142" i="60" s="1"/>
  <c r="E1150" i="60"/>
  <c r="K1149" i="60"/>
  <c r="K1148" i="60"/>
  <c r="M1147" i="60"/>
  <c r="I1147" i="60"/>
  <c r="G1147" i="60"/>
  <c r="E1147" i="60"/>
  <c r="K1147" i="60" s="1"/>
  <c r="K1146" i="60"/>
  <c r="K1145" i="60"/>
  <c r="K1144" i="60"/>
  <c r="M1143" i="60"/>
  <c r="I1143" i="60"/>
  <c r="G1143" i="60"/>
  <c r="E1143" i="60"/>
  <c r="K1141" i="60"/>
  <c r="K1140" i="60"/>
  <c r="M1139" i="60"/>
  <c r="K1139" i="60"/>
  <c r="I1139" i="60"/>
  <c r="G1139" i="60"/>
  <c r="E1139" i="60"/>
  <c r="K1138" i="60"/>
  <c r="K1137" i="60"/>
  <c r="K1136" i="60"/>
  <c r="M1135" i="60"/>
  <c r="K1135" i="60"/>
  <c r="I1135" i="60"/>
  <c r="G1135" i="60"/>
  <c r="E1135" i="60"/>
  <c r="K1134" i="60"/>
  <c r="K1133" i="60"/>
  <c r="K1132" i="60"/>
  <c r="K1131" i="60"/>
  <c r="K1130" i="60"/>
  <c r="K1129" i="60"/>
  <c r="K1128" i="60"/>
  <c r="K1127" i="60"/>
  <c r="K1126" i="60"/>
  <c r="K1125" i="60"/>
  <c r="K1124" i="60"/>
  <c r="K1123" i="60"/>
  <c r="M1122" i="60"/>
  <c r="I1122" i="60"/>
  <c r="G1122" i="60"/>
  <c r="E1122" i="60"/>
  <c r="K1122" i="60" s="1"/>
  <c r="K1121" i="60"/>
  <c r="M1120" i="60"/>
  <c r="I1120" i="60"/>
  <c r="K1120" i="60" s="1"/>
  <c r="G1120" i="60"/>
  <c r="E1120" i="60"/>
  <c r="K1119" i="60"/>
  <c r="M1118" i="60"/>
  <c r="I1118" i="60"/>
  <c r="G1118" i="60"/>
  <c r="E1118" i="60"/>
  <c r="K1117" i="60"/>
  <c r="K1116" i="60"/>
  <c r="K1115" i="60"/>
  <c r="K1114" i="60"/>
  <c r="K1113" i="60"/>
  <c r="M1112" i="60"/>
  <c r="K1112" i="60"/>
  <c r="I1112" i="60"/>
  <c r="G1112" i="60"/>
  <c r="E1112" i="60"/>
  <c r="K1111" i="60"/>
  <c r="K1110" i="60"/>
  <c r="K1109" i="60"/>
  <c r="K1108" i="60"/>
  <c r="M1107" i="60"/>
  <c r="I1107" i="60"/>
  <c r="G1107" i="60"/>
  <c r="E1107" i="60"/>
  <c r="K1107" i="60" s="1"/>
  <c r="K1106" i="60"/>
  <c r="K1105" i="60"/>
  <c r="K1104" i="60"/>
  <c r="K1103" i="60"/>
  <c r="K1102" i="60"/>
  <c r="K1101" i="60"/>
  <c r="K1100" i="60"/>
  <c r="M1099" i="60"/>
  <c r="I1099" i="60"/>
  <c r="G1099" i="60"/>
  <c r="E1099" i="60"/>
  <c r="K1099" i="60" s="1"/>
  <c r="K1098" i="60"/>
  <c r="K1097" i="60"/>
  <c r="K1096" i="60"/>
  <c r="M1095" i="60"/>
  <c r="I1095" i="60"/>
  <c r="G1095" i="60"/>
  <c r="E1095" i="60"/>
  <c r="K1095" i="60" s="1"/>
  <c r="K1094" i="60"/>
  <c r="K1093" i="60"/>
  <c r="K1092" i="60"/>
  <c r="M1091" i="60"/>
  <c r="I1091" i="60"/>
  <c r="G1091" i="60"/>
  <c r="E1091" i="60"/>
  <c r="K1091" i="60" s="1"/>
  <c r="K1090" i="60"/>
  <c r="K1089" i="60"/>
  <c r="K1088" i="60"/>
  <c r="K1087" i="60"/>
  <c r="M1086" i="60"/>
  <c r="I1086" i="60"/>
  <c r="G1086" i="60"/>
  <c r="G1085" i="60" s="1"/>
  <c r="E1086" i="60"/>
  <c r="K1083" i="60"/>
  <c r="K1082" i="60"/>
  <c r="M1081" i="60"/>
  <c r="I1081" i="60"/>
  <c r="G1081" i="60"/>
  <c r="E1081" i="60"/>
  <c r="K1080" i="60"/>
  <c r="K1079" i="60"/>
  <c r="M1078" i="60"/>
  <c r="I1078" i="60"/>
  <c r="G1078" i="60"/>
  <c r="E1078" i="60"/>
  <c r="K1078" i="60" s="1"/>
  <c r="K1077" i="60"/>
  <c r="K1076" i="60"/>
  <c r="K1075" i="60"/>
  <c r="K1074" i="60"/>
  <c r="K1073" i="60"/>
  <c r="K1072" i="60"/>
  <c r="K1071" i="60"/>
  <c r="K1070" i="60"/>
  <c r="K1069" i="60"/>
  <c r="K1068" i="60"/>
  <c r="M1067" i="60"/>
  <c r="K1067" i="60"/>
  <c r="I1067" i="60"/>
  <c r="G1067" i="60"/>
  <c r="E1067" i="60"/>
  <c r="K1066" i="60"/>
  <c r="K1065" i="60"/>
  <c r="M1064" i="60"/>
  <c r="I1064" i="60"/>
  <c r="G1064" i="60"/>
  <c r="E1064" i="60"/>
  <c r="K1063" i="60"/>
  <c r="M1062" i="60"/>
  <c r="I1062" i="60"/>
  <c r="G1062" i="60"/>
  <c r="E1062" i="60"/>
  <c r="K1062" i="60" s="1"/>
  <c r="K1061" i="60"/>
  <c r="K1060" i="60"/>
  <c r="K1059" i="60"/>
  <c r="M1058" i="60"/>
  <c r="I1058" i="60"/>
  <c r="G1058" i="60"/>
  <c r="E1058" i="60"/>
  <c r="K1058" i="60" s="1"/>
  <c r="K1057" i="60"/>
  <c r="K1056" i="60"/>
  <c r="M1055" i="60"/>
  <c r="K1055" i="60"/>
  <c r="I1055" i="60"/>
  <c r="G1055" i="60"/>
  <c r="E1055" i="60"/>
  <c r="K1054" i="60"/>
  <c r="K1053" i="60"/>
  <c r="K1052" i="60"/>
  <c r="K1051" i="60"/>
  <c r="M1050" i="60"/>
  <c r="I1050" i="60"/>
  <c r="G1050" i="60"/>
  <c r="G1046" i="60" s="1"/>
  <c r="E1050" i="60"/>
  <c r="K1049" i="60"/>
  <c r="K1048" i="60"/>
  <c r="M1047" i="60"/>
  <c r="M1046" i="60" s="1"/>
  <c r="I1047" i="60"/>
  <c r="G1047" i="60"/>
  <c r="E1047" i="60"/>
  <c r="K1045" i="60"/>
  <c r="K1044" i="60"/>
  <c r="M1043" i="60"/>
  <c r="K1043" i="60"/>
  <c r="I1043" i="60"/>
  <c r="G1043" i="60"/>
  <c r="E1043" i="60"/>
  <c r="K1042" i="60"/>
  <c r="K1041" i="60"/>
  <c r="M1040" i="60"/>
  <c r="I1040" i="60"/>
  <c r="K1040" i="60" s="1"/>
  <c r="G1040" i="60"/>
  <c r="E1040" i="60"/>
  <c r="K1039" i="60"/>
  <c r="K1038" i="60"/>
  <c r="K1037" i="60"/>
  <c r="K1036" i="60"/>
  <c r="K1035" i="60"/>
  <c r="K1034" i="60"/>
  <c r="K1033" i="60"/>
  <c r="K1032" i="60"/>
  <c r="K1031" i="60"/>
  <c r="M1030" i="60"/>
  <c r="I1030" i="60"/>
  <c r="G1030" i="60"/>
  <c r="E1030" i="60"/>
  <c r="K1030" i="60" s="1"/>
  <c r="K1029" i="60"/>
  <c r="K1028" i="60"/>
  <c r="M1027" i="60"/>
  <c r="K1027" i="60"/>
  <c r="I1027" i="60"/>
  <c r="G1027" i="60"/>
  <c r="E1027" i="60"/>
  <c r="K1026" i="60"/>
  <c r="M1025" i="60"/>
  <c r="I1025" i="60"/>
  <c r="G1025" i="60"/>
  <c r="E1025" i="60"/>
  <c r="K1024" i="60"/>
  <c r="K1023" i="60"/>
  <c r="M1022" i="60"/>
  <c r="I1022" i="60"/>
  <c r="G1022" i="60"/>
  <c r="E1022" i="60"/>
  <c r="K1021" i="60"/>
  <c r="K1020" i="60"/>
  <c r="M1019" i="60"/>
  <c r="K1019" i="60"/>
  <c r="I1019" i="60"/>
  <c r="G1019" i="60"/>
  <c r="E1019" i="60"/>
  <c r="K1018" i="60"/>
  <c r="M1017" i="60"/>
  <c r="I1017" i="60"/>
  <c r="G1017" i="60"/>
  <c r="K1017" i="60" s="1"/>
  <c r="E1017" i="60"/>
  <c r="K1016" i="60"/>
  <c r="K1015" i="60"/>
  <c r="M1014" i="60"/>
  <c r="M1011" i="60" s="1"/>
  <c r="I1014" i="60"/>
  <c r="G1014" i="60"/>
  <c r="E1014" i="60"/>
  <c r="K1014" i="60" s="1"/>
  <c r="K1013" i="60"/>
  <c r="M1012" i="60"/>
  <c r="I1012" i="60"/>
  <c r="G1012" i="60"/>
  <c r="E1012" i="60"/>
  <c r="K1010" i="60"/>
  <c r="K1009" i="60"/>
  <c r="M1008" i="60"/>
  <c r="I1008" i="60"/>
  <c r="K1008" i="60" s="1"/>
  <c r="G1008" i="60"/>
  <c r="E1008" i="60"/>
  <c r="K1007" i="60"/>
  <c r="K1006" i="60"/>
  <c r="M1005" i="60"/>
  <c r="I1005" i="60"/>
  <c r="G1005" i="60"/>
  <c r="E1005" i="60"/>
  <c r="K1005" i="60" s="1"/>
  <c r="K1004" i="60"/>
  <c r="K1003" i="60"/>
  <c r="K1002" i="60"/>
  <c r="K1001" i="60"/>
  <c r="K1000" i="60"/>
  <c r="K999" i="60"/>
  <c r="K998" i="60"/>
  <c r="K997" i="60"/>
  <c r="K996" i="60"/>
  <c r="M995" i="60"/>
  <c r="K995" i="60"/>
  <c r="I995" i="60"/>
  <c r="G995" i="60"/>
  <c r="E995" i="60"/>
  <c r="K994" i="60"/>
  <c r="M993" i="60"/>
  <c r="I993" i="60"/>
  <c r="G993" i="60"/>
  <c r="E993" i="60"/>
  <c r="K993" i="60" s="1"/>
  <c r="K992" i="60"/>
  <c r="M991" i="60"/>
  <c r="K991" i="60"/>
  <c r="I991" i="60"/>
  <c r="G991" i="60"/>
  <c r="E991" i="60"/>
  <c r="K990" i="60"/>
  <c r="K989" i="60"/>
  <c r="M988" i="60"/>
  <c r="I988" i="60"/>
  <c r="K988" i="60" s="1"/>
  <c r="G988" i="60"/>
  <c r="E988" i="60"/>
  <c r="K987" i="60"/>
  <c r="K986" i="60"/>
  <c r="M985" i="60"/>
  <c r="I985" i="60"/>
  <c r="G985" i="60"/>
  <c r="E985" i="60"/>
  <c r="K984" i="60"/>
  <c r="K983" i="60"/>
  <c r="K982" i="60"/>
  <c r="M981" i="60"/>
  <c r="I981" i="60"/>
  <c r="G981" i="60"/>
  <c r="E981" i="60"/>
  <c r="K980" i="60"/>
  <c r="K979" i="60"/>
  <c r="M978" i="60"/>
  <c r="M975" i="60" s="1"/>
  <c r="I978" i="60"/>
  <c r="G978" i="60"/>
  <c r="E978" i="60"/>
  <c r="K978" i="60" s="1"/>
  <c r="K977" i="60"/>
  <c r="M976" i="60"/>
  <c r="I976" i="60"/>
  <c r="G976" i="60"/>
  <c r="E976" i="60"/>
  <c r="E975" i="60"/>
  <c r="K974" i="60"/>
  <c r="K973" i="60"/>
  <c r="K972" i="60"/>
  <c r="M971" i="60"/>
  <c r="I971" i="60"/>
  <c r="G971" i="60"/>
  <c r="E971" i="60"/>
  <c r="K971" i="60" s="1"/>
  <c r="K970" i="60"/>
  <c r="K969" i="60"/>
  <c r="M968" i="60"/>
  <c r="K968" i="60"/>
  <c r="I968" i="60"/>
  <c r="G968" i="60"/>
  <c r="E968" i="60"/>
  <c r="K967" i="60"/>
  <c r="K966" i="60"/>
  <c r="K965" i="60"/>
  <c r="K964" i="60"/>
  <c r="K963" i="60"/>
  <c r="K962" i="60"/>
  <c r="K961" i="60"/>
  <c r="K960" i="60"/>
  <c r="K959" i="60"/>
  <c r="M958" i="60"/>
  <c r="I958" i="60"/>
  <c r="G958" i="60"/>
  <c r="E958" i="60"/>
  <c r="K958" i="60" s="1"/>
  <c r="K957" i="60"/>
  <c r="M956" i="60"/>
  <c r="I956" i="60"/>
  <c r="G956" i="60"/>
  <c r="E956" i="60"/>
  <c r="K955" i="60"/>
  <c r="M954" i="60"/>
  <c r="I954" i="60"/>
  <c r="G954" i="60"/>
  <c r="E954" i="60"/>
  <c r="K954" i="60" s="1"/>
  <c r="K953" i="60"/>
  <c r="K952" i="60"/>
  <c r="M951" i="60"/>
  <c r="K951" i="60"/>
  <c r="I951" i="60"/>
  <c r="G951" i="60"/>
  <c r="E951" i="60"/>
  <c r="K950" i="60"/>
  <c r="K949" i="60"/>
  <c r="M948" i="60"/>
  <c r="I948" i="60"/>
  <c r="K948" i="60" s="1"/>
  <c r="G948" i="60"/>
  <c r="E948" i="60"/>
  <c r="K947" i="60"/>
  <c r="K946" i="60"/>
  <c r="K945" i="60"/>
  <c r="K944" i="60"/>
  <c r="M943" i="60"/>
  <c r="K943" i="60"/>
  <c r="I943" i="60"/>
  <c r="G943" i="60"/>
  <c r="E943" i="60"/>
  <c r="K942" i="60"/>
  <c r="K941" i="60"/>
  <c r="M940" i="60"/>
  <c r="I940" i="60"/>
  <c r="K940" i="60" s="1"/>
  <c r="G940" i="60"/>
  <c r="E940" i="60"/>
  <c r="K939" i="60"/>
  <c r="M938" i="60"/>
  <c r="I938" i="60"/>
  <c r="G938" i="60"/>
  <c r="E938" i="60"/>
  <c r="G937" i="60"/>
  <c r="K936" i="60"/>
  <c r="K935" i="60"/>
  <c r="M934" i="60"/>
  <c r="I934" i="60"/>
  <c r="G934" i="60"/>
  <c r="E934" i="60"/>
  <c r="K934" i="60" s="1"/>
  <c r="K933" i="60"/>
  <c r="K932" i="60"/>
  <c r="M931" i="60"/>
  <c r="K931" i="60"/>
  <c r="I931" i="60"/>
  <c r="G931" i="60"/>
  <c r="E931" i="60"/>
  <c r="K930" i="60"/>
  <c r="K929" i="60"/>
  <c r="K928" i="60"/>
  <c r="K927" i="60"/>
  <c r="K926" i="60"/>
  <c r="K925" i="60"/>
  <c r="K924" i="60"/>
  <c r="K923" i="60"/>
  <c r="K922" i="60"/>
  <c r="M921" i="60"/>
  <c r="I921" i="60"/>
  <c r="G921" i="60"/>
  <c r="E921" i="60"/>
  <c r="K920" i="60"/>
  <c r="M919" i="60"/>
  <c r="I919" i="60"/>
  <c r="G919" i="60"/>
  <c r="E919" i="60"/>
  <c r="K919" i="60" s="1"/>
  <c r="K918" i="60"/>
  <c r="M917" i="60"/>
  <c r="I917" i="60"/>
  <c r="G917" i="60"/>
  <c r="E917" i="60"/>
  <c r="K916" i="60"/>
  <c r="K915" i="60"/>
  <c r="K914" i="60"/>
  <c r="M913" i="60"/>
  <c r="I913" i="60"/>
  <c r="G913" i="60"/>
  <c r="E913" i="60"/>
  <c r="K913" i="60" s="1"/>
  <c r="K912" i="60"/>
  <c r="K911" i="60"/>
  <c r="M910" i="60"/>
  <c r="I910" i="60"/>
  <c r="G910" i="60"/>
  <c r="E910" i="60"/>
  <c r="K910" i="60" s="1"/>
  <c r="K909" i="60"/>
  <c r="K908" i="60"/>
  <c r="M907" i="60"/>
  <c r="K907" i="60"/>
  <c r="I907" i="60"/>
  <c r="G907" i="60"/>
  <c r="E907" i="60"/>
  <c r="K906" i="60"/>
  <c r="K905" i="60"/>
  <c r="M904" i="60"/>
  <c r="I904" i="60"/>
  <c r="K904" i="60" s="1"/>
  <c r="G904" i="60"/>
  <c r="E904" i="60"/>
  <c r="K903" i="60"/>
  <c r="M902" i="60"/>
  <c r="I902" i="60"/>
  <c r="G902" i="60"/>
  <c r="G901" i="60" s="1"/>
  <c r="E902" i="60"/>
  <c r="K900" i="60"/>
  <c r="K899" i="60"/>
  <c r="K898" i="60"/>
  <c r="K897" i="60"/>
  <c r="M896" i="60"/>
  <c r="I896" i="60"/>
  <c r="K896" i="60" s="1"/>
  <c r="G896" i="60"/>
  <c r="E896" i="60"/>
  <c r="K895" i="60"/>
  <c r="K894" i="60"/>
  <c r="M893" i="60"/>
  <c r="I893" i="60"/>
  <c r="G893" i="60"/>
  <c r="E893" i="60"/>
  <c r="K892" i="60"/>
  <c r="K891" i="60"/>
  <c r="K890" i="60"/>
  <c r="K889" i="60"/>
  <c r="K888" i="60"/>
  <c r="K887" i="60"/>
  <c r="K886" i="60"/>
  <c r="K885" i="60"/>
  <c r="K884" i="60"/>
  <c r="K883" i="60"/>
  <c r="M882" i="60"/>
  <c r="I882" i="60"/>
  <c r="G882" i="60"/>
  <c r="E882" i="60"/>
  <c r="K882" i="60" s="1"/>
  <c r="K881" i="60"/>
  <c r="K880" i="60"/>
  <c r="M879" i="60"/>
  <c r="K879" i="60"/>
  <c r="I879" i="60"/>
  <c r="G879" i="60"/>
  <c r="E879" i="60"/>
  <c r="K878" i="60"/>
  <c r="M877" i="60"/>
  <c r="I877" i="60"/>
  <c r="G877" i="60"/>
  <c r="E877" i="60"/>
  <c r="K877" i="60" s="1"/>
  <c r="K876" i="60"/>
  <c r="K875" i="60"/>
  <c r="K874" i="60"/>
  <c r="M873" i="60"/>
  <c r="I873" i="60"/>
  <c r="G873" i="60"/>
  <c r="E873" i="60"/>
  <c r="K873" i="60" s="1"/>
  <c r="K872" i="60"/>
  <c r="K871" i="60"/>
  <c r="M870" i="60"/>
  <c r="I870" i="60"/>
  <c r="G870" i="60"/>
  <c r="E870" i="60"/>
  <c r="K869" i="60"/>
  <c r="K868" i="60"/>
  <c r="K867" i="60"/>
  <c r="K866" i="60"/>
  <c r="K865" i="60"/>
  <c r="K864" i="60"/>
  <c r="M863" i="60"/>
  <c r="I863" i="60"/>
  <c r="G863" i="60"/>
  <c r="E863" i="60"/>
  <c r="K862" i="60"/>
  <c r="K861" i="60"/>
  <c r="M860" i="60"/>
  <c r="K860" i="60"/>
  <c r="I860" i="60"/>
  <c r="G860" i="60"/>
  <c r="E860" i="60"/>
  <c r="M859" i="60"/>
  <c r="K858" i="60"/>
  <c r="K857" i="60"/>
  <c r="M856" i="60"/>
  <c r="I856" i="60"/>
  <c r="K856" i="60" s="1"/>
  <c r="G856" i="60"/>
  <c r="E856" i="60"/>
  <c r="K855" i="60"/>
  <c r="M854" i="60"/>
  <c r="I854" i="60"/>
  <c r="G854" i="60"/>
  <c r="E854" i="60"/>
  <c r="K854" i="60" s="1"/>
  <c r="K853" i="60"/>
  <c r="K852" i="60"/>
  <c r="K851" i="60"/>
  <c r="K850" i="60"/>
  <c r="K849" i="60"/>
  <c r="K848" i="60"/>
  <c r="K847" i="60"/>
  <c r="K846" i="60"/>
  <c r="K845" i="60"/>
  <c r="M844" i="60"/>
  <c r="I844" i="60"/>
  <c r="K844" i="60" s="1"/>
  <c r="G844" i="60"/>
  <c r="E844" i="60"/>
  <c r="K843" i="60"/>
  <c r="M842" i="60"/>
  <c r="I842" i="60"/>
  <c r="G842" i="60"/>
  <c r="E842" i="60"/>
  <c r="K841" i="60"/>
  <c r="M840" i="60"/>
  <c r="K840" i="60"/>
  <c r="I840" i="60"/>
  <c r="G840" i="60"/>
  <c r="E840" i="60"/>
  <c r="K839" i="60"/>
  <c r="K838" i="60"/>
  <c r="K837" i="60"/>
  <c r="M836" i="60"/>
  <c r="K836" i="60"/>
  <c r="I836" i="60"/>
  <c r="G836" i="60"/>
  <c r="E836" i="60"/>
  <c r="K835" i="60"/>
  <c r="K834" i="60"/>
  <c r="M833" i="60"/>
  <c r="I833" i="60"/>
  <c r="I824" i="60" s="1"/>
  <c r="G833" i="60"/>
  <c r="E833" i="60"/>
  <c r="K832" i="60"/>
  <c r="M831" i="60"/>
  <c r="K831" i="60"/>
  <c r="I831" i="60"/>
  <c r="G831" i="60"/>
  <c r="E831" i="60"/>
  <c r="K830" i="60"/>
  <c r="K829" i="60"/>
  <c r="K828" i="60"/>
  <c r="K827" i="60"/>
  <c r="K826" i="60"/>
  <c r="M825" i="60"/>
  <c r="I825" i="60"/>
  <c r="G825" i="60"/>
  <c r="E825" i="60"/>
  <c r="K825" i="60" s="1"/>
  <c r="K823" i="60"/>
  <c r="K822" i="60"/>
  <c r="M821" i="60"/>
  <c r="I821" i="60"/>
  <c r="G821" i="60"/>
  <c r="E821" i="60"/>
  <c r="K821" i="60" s="1"/>
  <c r="K820" i="60"/>
  <c r="M819" i="60"/>
  <c r="K819" i="60"/>
  <c r="I819" i="60"/>
  <c r="G819" i="60"/>
  <c r="E819" i="60"/>
  <c r="K818" i="60"/>
  <c r="K817" i="60"/>
  <c r="K816" i="60"/>
  <c r="K815" i="60"/>
  <c r="K814" i="60"/>
  <c r="K813" i="60"/>
  <c r="K812" i="60"/>
  <c r="K811" i="60"/>
  <c r="M810" i="60"/>
  <c r="I810" i="60"/>
  <c r="G810" i="60"/>
  <c r="E810" i="60"/>
  <c r="K810" i="60" s="1"/>
  <c r="K809" i="60"/>
  <c r="M808" i="60"/>
  <c r="I808" i="60"/>
  <c r="K808" i="60" s="1"/>
  <c r="G808" i="60"/>
  <c r="E808" i="60"/>
  <c r="K807" i="60"/>
  <c r="M806" i="60"/>
  <c r="I806" i="60"/>
  <c r="G806" i="60"/>
  <c r="E806" i="60"/>
  <c r="K805" i="60"/>
  <c r="M804" i="60"/>
  <c r="K804" i="60"/>
  <c r="I804" i="60"/>
  <c r="G804" i="60"/>
  <c r="E804" i="60"/>
  <c r="K803" i="60"/>
  <c r="K802" i="60"/>
  <c r="M801" i="60"/>
  <c r="I801" i="60"/>
  <c r="G801" i="60"/>
  <c r="G798" i="60" s="1"/>
  <c r="E801" i="60"/>
  <c r="K800" i="60"/>
  <c r="M799" i="60"/>
  <c r="K799" i="60"/>
  <c r="I799" i="60"/>
  <c r="G799" i="60"/>
  <c r="E799" i="60"/>
  <c r="E798" i="60" s="1"/>
  <c r="M798" i="60"/>
  <c r="K797" i="60"/>
  <c r="K796" i="60"/>
  <c r="M795" i="60"/>
  <c r="K795" i="60"/>
  <c r="I795" i="60"/>
  <c r="G795" i="60"/>
  <c r="E795" i="60"/>
  <c r="K794" i="60"/>
  <c r="K793" i="60"/>
  <c r="K792" i="60"/>
  <c r="M791" i="60"/>
  <c r="K791" i="60"/>
  <c r="I791" i="60"/>
  <c r="G791" i="60"/>
  <c r="E791" i="60"/>
  <c r="K790" i="60"/>
  <c r="K789" i="60"/>
  <c r="K788" i="60"/>
  <c r="K787" i="60"/>
  <c r="K786" i="60"/>
  <c r="K785" i="60"/>
  <c r="K784" i="60"/>
  <c r="K783" i="60"/>
  <c r="M782" i="60"/>
  <c r="I782" i="60"/>
  <c r="G782" i="60"/>
  <c r="E782" i="60"/>
  <c r="K781" i="60"/>
  <c r="K780" i="60"/>
  <c r="M779" i="60"/>
  <c r="I779" i="60"/>
  <c r="G779" i="60"/>
  <c r="E779" i="60"/>
  <c r="K779" i="60" s="1"/>
  <c r="K778" i="60"/>
  <c r="M777" i="60"/>
  <c r="I777" i="60"/>
  <c r="I765" i="60" s="1"/>
  <c r="G777" i="60"/>
  <c r="E777" i="60"/>
  <c r="K776" i="60"/>
  <c r="K775" i="60"/>
  <c r="M774" i="60"/>
  <c r="I774" i="60"/>
  <c r="G774" i="60"/>
  <c r="E774" i="60"/>
  <c r="K774" i="60" s="1"/>
  <c r="K773" i="60"/>
  <c r="K772" i="60"/>
  <c r="M771" i="60"/>
  <c r="K771" i="60"/>
  <c r="I771" i="60"/>
  <c r="G771" i="60"/>
  <c r="E771" i="60"/>
  <c r="K770" i="60"/>
  <c r="M769" i="60"/>
  <c r="I769" i="60"/>
  <c r="G769" i="60"/>
  <c r="E769" i="60"/>
  <c r="K769" i="60" s="1"/>
  <c r="K768" i="60"/>
  <c r="K767" i="60"/>
  <c r="M766" i="60"/>
  <c r="I766" i="60"/>
  <c r="G766" i="60"/>
  <c r="E766" i="60"/>
  <c r="K764" i="60"/>
  <c r="K763" i="60"/>
  <c r="M762" i="60"/>
  <c r="I762" i="60"/>
  <c r="G762" i="60"/>
  <c r="E762" i="60"/>
  <c r="K761" i="60"/>
  <c r="M760" i="60"/>
  <c r="K760" i="60"/>
  <c r="I760" i="60"/>
  <c r="G760" i="60"/>
  <c r="E760" i="60"/>
  <c r="K759" i="60"/>
  <c r="K758" i="60"/>
  <c r="K757" i="60"/>
  <c r="K756" i="60"/>
  <c r="K755" i="60"/>
  <c r="K754" i="60"/>
  <c r="K753" i="60"/>
  <c r="K752" i="60"/>
  <c r="K751" i="60"/>
  <c r="M750" i="60"/>
  <c r="I750" i="60"/>
  <c r="G750" i="60"/>
  <c r="K750" i="60" s="1"/>
  <c r="E750" i="60"/>
  <c r="K749" i="60"/>
  <c r="K748" i="60"/>
  <c r="M747" i="60"/>
  <c r="M730" i="60" s="1"/>
  <c r="I747" i="60"/>
  <c r="G747" i="60"/>
  <c r="E747" i="60"/>
  <c r="K747" i="60" s="1"/>
  <c r="K746" i="60"/>
  <c r="M745" i="60"/>
  <c r="I745" i="60"/>
  <c r="G745" i="60"/>
  <c r="E745" i="60"/>
  <c r="K744" i="60"/>
  <c r="K743" i="60"/>
  <c r="K742" i="60"/>
  <c r="M741" i="60"/>
  <c r="I741" i="60"/>
  <c r="G741" i="60"/>
  <c r="K741" i="60" s="1"/>
  <c r="E741" i="60"/>
  <c r="K740" i="60"/>
  <c r="K739" i="60"/>
  <c r="M738" i="60"/>
  <c r="I738" i="60"/>
  <c r="G738" i="60"/>
  <c r="E738" i="60"/>
  <c r="K738" i="60" s="1"/>
  <c r="K737" i="60"/>
  <c r="M736" i="60"/>
  <c r="I736" i="60"/>
  <c r="K736" i="60" s="1"/>
  <c r="G736" i="60"/>
  <c r="E736" i="60"/>
  <c r="K735" i="60"/>
  <c r="K734" i="60"/>
  <c r="M733" i="60"/>
  <c r="I733" i="60"/>
  <c r="G733" i="60"/>
  <c r="E733" i="60"/>
  <c r="K732" i="60"/>
  <c r="M731" i="60"/>
  <c r="K731" i="60"/>
  <c r="I731" i="60"/>
  <c r="G731" i="60"/>
  <c r="E731" i="60"/>
  <c r="E730" i="60"/>
  <c r="K729" i="60"/>
  <c r="K728" i="60"/>
  <c r="K727" i="60"/>
  <c r="M726" i="60"/>
  <c r="I726" i="60"/>
  <c r="G726" i="60"/>
  <c r="E726" i="60"/>
  <c r="K726" i="60" s="1"/>
  <c r="K725" i="60"/>
  <c r="K724" i="60"/>
  <c r="M723" i="60"/>
  <c r="K723" i="60"/>
  <c r="I723" i="60"/>
  <c r="G723" i="60"/>
  <c r="E723" i="60"/>
  <c r="K722" i="60"/>
  <c r="K721" i="60"/>
  <c r="K720" i="60"/>
  <c r="K719" i="60"/>
  <c r="K718" i="60"/>
  <c r="K717" i="60"/>
  <c r="K716" i="60"/>
  <c r="K715" i="60"/>
  <c r="K714" i="60"/>
  <c r="M713" i="60"/>
  <c r="I713" i="60"/>
  <c r="G713" i="60"/>
  <c r="K713" i="60" s="1"/>
  <c r="E713" i="60"/>
  <c r="K712" i="60"/>
  <c r="K711" i="60"/>
  <c r="M710" i="60"/>
  <c r="I710" i="60"/>
  <c r="G710" i="60"/>
  <c r="E710" i="60"/>
  <c r="K710" i="60" s="1"/>
  <c r="K709" i="60"/>
  <c r="M708" i="60"/>
  <c r="I708" i="60"/>
  <c r="K708" i="60" s="1"/>
  <c r="G708" i="60"/>
  <c r="E708" i="60"/>
  <c r="K707" i="60"/>
  <c r="K706" i="60"/>
  <c r="M705" i="60"/>
  <c r="I705" i="60"/>
  <c r="G705" i="60"/>
  <c r="K705" i="60" s="1"/>
  <c r="E705" i="60"/>
  <c r="K704" i="60"/>
  <c r="K703" i="60"/>
  <c r="M702" i="60"/>
  <c r="I702" i="60"/>
  <c r="G702" i="60"/>
  <c r="E702" i="60"/>
  <c r="K702" i="60" s="1"/>
  <c r="K701" i="60"/>
  <c r="M700" i="60"/>
  <c r="I700" i="60"/>
  <c r="K700" i="60" s="1"/>
  <c r="G700" i="60"/>
  <c r="E700" i="60"/>
  <c r="K699" i="60"/>
  <c r="K698" i="60"/>
  <c r="M697" i="60"/>
  <c r="I697" i="60"/>
  <c r="G697" i="60"/>
  <c r="E697" i="60"/>
  <c r="K696" i="60"/>
  <c r="M695" i="60"/>
  <c r="K695" i="60"/>
  <c r="I695" i="60"/>
  <c r="G695" i="60"/>
  <c r="E695" i="60"/>
  <c r="M694" i="60"/>
  <c r="K693" i="60"/>
  <c r="K692" i="60"/>
  <c r="M691" i="60"/>
  <c r="K691" i="60"/>
  <c r="I691" i="60"/>
  <c r="G691" i="60"/>
  <c r="E691" i="60"/>
  <c r="K690" i="60"/>
  <c r="K689" i="60"/>
  <c r="M688" i="60"/>
  <c r="I688" i="60"/>
  <c r="K688" i="60" s="1"/>
  <c r="G688" i="60"/>
  <c r="E688" i="60"/>
  <c r="K687" i="60"/>
  <c r="K686" i="60"/>
  <c r="K685" i="60"/>
  <c r="K684" i="60"/>
  <c r="K683" i="60"/>
  <c r="K682" i="60"/>
  <c r="K681" i="60"/>
  <c r="K680" i="60"/>
  <c r="K679" i="60"/>
  <c r="K678" i="60"/>
  <c r="M677" i="60"/>
  <c r="I677" i="60"/>
  <c r="G677" i="60"/>
  <c r="K677" i="60" s="1"/>
  <c r="E677" i="60"/>
  <c r="K676" i="60"/>
  <c r="M675" i="60"/>
  <c r="K675" i="60"/>
  <c r="I675" i="60"/>
  <c r="G675" i="60"/>
  <c r="E675" i="60"/>
  <c r="K674" i="60"/>
  <c r="M673" i="60"/>
  <c r="I673" i="60"/>
  <c r="G673" i="60"/>
  <c r="K673" i="60" s="1"/>
  <c r="E673" i="60"/>
  <c r="K672" i="60"/>
  <c r="K671" i="60"/>
  <c r="K670" i="60"/>
  <c r="M669" i="60"/>
  <c r="I669" i="60"/>
  <c r="I658" i="60" s="1"/>
  <c r="G669" i="60"/>
  <c r="E669" i="60"/>
  <c r="K668" i="60"/>
  <c r="K667" i="60"/>
  <c r="M666" i="60"/>
  <c r="I666" i="60"/>
  <c r="G666" i="60"/>
  <c r="E666" i="60"/>
  <c r="K666" i="60" s="1"/>
  <c r="K665" i="60"/>
  <c r="K664" i="60"/>
  <c r="K663" i="60"/>
  <c r="K662" i="60"/>
  <c r="K661" i="60"/>
  <c r="K660" i="60"/>
  <c r="M659" i="60"/>
  <c r="K659" i="60"/>
  <c r="I659" i="60"/>
  <c r="G659" i="60"/>
  <c r="E659" i="60"/>
  <c r="M658" i="60"/>
  <c r="K657" i="60"/>
  <c r="K656" i="60"/>
  <c r="K655" i="60"/>
  <c r="M654" i="60"/>
  <c r="I654" i="60"/>
  <c r="G654" i="60"/>
  <c r="E654" i="60"/>
  <c r="K654" i="60" s="1"/>
  <c r="K653" i="60"/>
  <c r="K652" i="60"/>
  <c r="M651" i="60"/>
  <c r="K651" i="60"/>
  <c r="I651" i="60"/>
  <c r="G651" i="60"/>
  <c r="E651" i="60"/>
  <c r="K650" i="60"/>
  <c r="K649" i="60"/>
  <c r="K648" i="60"/>
  <c r="K647" i="60"/>
  <c r="K646" i="60"/>
  <c r="K645" i="60"/>
  <c r="K644" i="60"/>
  <c r="K643" i="60"/>
  <c r="K642" i="60"/>
  <c r="M641" i="60"/>
  <c r="I641" i="60"/>
  <c r="G641" i="60"/>
  <c r="K641" i="60" s="1"/>
  <c r="E641" i="60"/>
  <c r="K640" i="60"/>
  <c r="K639" i="60"/>
  <c r="M638" i="60"/>
  <c r="M623" i="60" s="1"/>
  <c r="I638" i="60"/>
  <c r="G638" i="60"/>
  <c r="E638" i="60"/>
  <c r="K637" i="60"/>
  <c r="M636" i="60"/>
  <c r="I636" i="60"/>
  <c r="K636" i="60" s="1"/>
  <c r="G636" i="60"/>
  <c r="E636" i="60"/>
  <c r="K635" i="60"/>
  <c r="K634" i="60"/>
  <c r="K633" i="60"/>
  <c r="M632" i="60"/>
  <c r="I632" i="60"/>
  <c r="K632" i="60" s="1"/>
  <c r="G632" i="60"/>
  <c r="E632" i="60"/>
  <c r="K631" i="60"/>
  <c r="K630" i="60"/>
  <c r="M629" i="60"/>
  <c r="I629" i="60"/>
  <c r="G629" i="60"/>
  <c r="E629" i="60"/>
  <c r="K628" i="60"/>
  <c r="M627" i="60"/>
  <c r="K627" i="60"/>
  <c r="I627" i="60"/>
  <c r="G627" i="60"/>
  <c r="E627" i="60"/>
  <c r="K626" i="60"/>
  <c r="K625" i="60"/>
  <c r="M624" i="60"/>
  <c r="I624" i="60"/>
  <c r="G624" i="60"/>
  <c r="E624" i="60"/>
  <c r="K622" i="60"/>
  <c r="K621" i="60"/>
  <c r="K620" i="60"/>
  <c r="M619" i="60"/>
  <c r="I619" i="60"/>
  <c r="G619" i="60"/>
  <c r="E619" i="60"/>
  <c r="K619" i="60" s="1"/>
  <c r="K618" i="60"/>
  <c r="K617" i="60"/>
  <c r="M616" i="60"/>
  <c r="K616" i="60"/>
  <c r="I616" i="60"/>
  <c r="G616" i="60"/>
  <c r="E616" i="60"/>
  <c r="K615" i="60"/>
  <c r="K614" i="60"/>
  <c r="K613" i="60"/>
  <c r="K612" i="60"/>
  <c r="K611" i="60"/>
  <c r="K610" i="60"/>
  <c r="K609" i="60"/>
  <c r="K608" i="60"/>
  <c r="K607" i="60"/>
  <c r="M606" i="60"/>
  <c r="I606" i="60"/>
  <c r="G606" i="60"/>
  <c r="E606" i="60"/>
  <c r="K605" i="60"/>
  <c r="M604" i="60"/>
  <c r="K604" i="60"/>
  <c r="I604" i="60"/>
  <c r="G604" i="60"/>
  <c r="E604" i="60"/>
  <c r="K603" i="60"/>
  <c r="M602" i="60"/>
  <c r="I602" i="60"/>
  <c r="G602" i="60"/>
  <c r="E602" i="60"/>
  <c r="K602" i="60" s="1"/>
  <c r="K601" i="60"/>
  <c r="K600" i="60"/>
  <c r="M599" i="60"/>
  <c r="K599" i="60"/>
  <c r="I599" i="60"/>
  <c r="G599" i="60"/>
  <c r="E599" i="60"/>
  <c r="E590" i="60" s="1"/>
  <c r="K598" i="60"/>
  <c r="K597" i="60"/>
  <c r="M596" i="60"/>
  <c r="I596" i="60"/>
  <c r="K596" i="60" s="1"/>
  <c r="G596" i="60"/>
  <c r="E596" i="60"/>
  <c r="K595" i="60"/>
  <c r="K594" i="60"/>
  <c r="M593" i="60"/>
  <c r="I593" i="60"/>
  <c r="G593" i="60"/>
  <c r="K593" i="60" s="1"/>
  <c r="E593" i="60"/>
  <c r="K592" i="60"/>
  <c r="M591" i="60"/>
  <c r="K591" i="60"/>
  <c r="I591" i="60"/>
  <c r="G591" i="60"/>
  <c r="E591" i="60"/>
  <c r="M590" i="60"/>
  <c r="G590" i="60"/>
  <c r="K588" i="60"/>
  <c r="K587" i="60"/>
  <c r="K586" i="60"/>
  <c r="K585" i="60"/>
  <c r="M584" i="60"/>
  <c r="K584" i="60"/>
  <c r="I584" i="60"/>
  <c r="I583" i="60" s="1"/>
  <c r="G584" i="60"/>
  <c r="E584" i="60"/>
  <c r="M583" i="60"/>
  <c r="G583" i="60"/>
  <c r="E583" i="60"/>
  <c r="K583" i="60" s="1"/>
  <c r="K582" i="60"/>
  <c r="M581" i="60"/>
  <c r="I581" i="60"/>
  <c r="G581" i="60"/>
  <c r="K581" i="60" s="1"/>
  <c r="E581" i="60"/>
  <c r="K580" i="60"/>
  <c r="K579" i="60"/>
  <c r="K578" i="60"/>
  <c r="M577" i="60"/>
  <c r="I577" i="60"/>
  <c r="G577" i="60"/>
  <c r="K577" i="60" s="1"/>
  <c r="E577" i="60"/>
  <c r="K576" i="60"/>
  <c r="K575" i="60"/>
  <c r="K574" i="60"/>
  <c r="K573" i="60"/>
  <c r="K572" i="60"/>
  <c r="K571" i="60"/>
  <c r="K570" i="60"/>
  <c r="K569" i="60"/>
  <c r="M568" i="60"/>
  <c r="I568" i="60"/>
  <c r="K568" i="60" s="1"/>
  <c r="G568" i="60"/>
  <c r="E568" i="60"/>
  <c r="K567" i="60"/>
  <c r="M566" i="60"/>
  <c r="I566" i="60"/>
  <c r="G566" i="60"/>
  <c r="E566" i="60"/>
  <c r="K565" i="60"/>
  <c r="K564" i="60"/>
  <c r="M563" i="60"/>
  <c r="I563" i="60"/>
  <c r="G563" i="60"/>
  <c r="E563" i="60"/>
  <c r="K563" i="60" s="1"/>
  <c r="K562" i="60"/>
  <c r="K561" i="60"/>
  <c r="K560" i="60"/>
  <c r="K559" i="60"/>
  <c r="K558" i="60"/>
  <c r="M557" i="60"/>
  <c r="I557" i="60"/>
  <c r="G557" i="60"/>
  <c r="E557" i="60"/>
  <c r="K556" i="60"/>
  <c r="K555" i="60"/>
  <c r="K554" i="60"/>
  <c r="K553" i="60"/>
  <c r="K552" i="60"/>
  <c r="K551" i="60"/>
  <c r="K550" i="60"/>
  <c r="M549" i="60"/>
  <c r="I549" i="60"/>
  <c r="I532" i="60" s="1"/>
  <c r="G549" i="60"/>
  <c r="K549" i="60" s="1"/>
  <c r="E549" i="60"/>
  <c r="K548" i="60"/>
  <c r="K547" i="60"/>
  <c r="K546" i="60"/>
  <c r="K545" i="60"/>
  <c r="K544" i="60"/>
  <c r="M543" i="60"/>
  <c r="K543" i="60"/>
  <c r="I543" i="60"/>
  <c r="G543" i="60"/>
  <c r="E543" i="60"/>
  <c r="K542" i="60"/>
  <c r="K541" i="60"/>
  <c r="K540" i="60"/>
  <c r="M539" i="60"/>
  <c r="M532" i="60" s="1"/>
  <c r="K539" i="60"/>
  <c r="I539" i="60"/>
  <c r="G539" i="60"/>
  <c r="E539" i="60"/>
  <c r="E532" i="60" s="1"/>
  <c r="K538" i="60"/>
  <c r="K537" i="60"/>
  <c r="K536" i="60"/>
  <c r="K535" i="60"/>
  <c r="K534" i="60"/>
  <c r="M533" i="60"/>
  <c r="I533" i="60"/>
  <c r="G533" i="60"/>
  <c r="E533" i="60"/>
  <c r="K531" i="60"/>
  <c r="K530" i="60"/>
  <c r="K529" i="60"/>
  <c r="M528" i="60"/>
  <c r="I528" i="60"/>
  <c r="K528" i="60" s="1"/>
  <c r="G528" i="60"/>
  <c r="E528" i="60"/>
  <c r="K527" i="60"/>
  <c r="K526" i="60"/>
  <c r="M525" i="60"/>
  <c r="I525" i="60"/>
  <c r="G525" i="60"/>
  <c r="K525" i="60" s="1"/>
  <c r="E525" i="60"/>
  <c r="K524" i="60"/>
  <c r="K523" i="60"/>
  <c r="K522" i="60"/>
  <c r="K521" i="60"/>
  <c r="M520" i="60"/>
  <c r="I520" i="60"/>
  <c r="K520" i="60" s="1"/>
  <c r="G520" i="60"/>
  <c r="E520" i="60"/>
  <c r="K519" i="60"/>
  <c r="M518" i="60"/>
  <c r="I518" i="60"/>
  <c r="G518" i="60"/>
  <c r="E518" i="60"/>
  <c r="K517" i="60"/>
  <c r="K516" i="60"/>
  <c r="M515" i="60"/>
  <c r="I515" i="60"/>
  <c r="G515" i="60"/>
  <c r="E515" i="60"/>
  <c r="K515" i="60" s="1"/>
  <c r="K514" i="60"/>
  <c r="K513" i="60"/>
  <c r="K512" i="60"/>
  <c r="K511" i="60"/>
  <c r="M510" i="60"/>
  <c r="I510" i="60"/>
  <c r="G510" i="60"/>
  <c r="E510" i="60"/>
  <c r="K509" i="60"/>
  <c r="K508" i="60"/>
  <c r="K507" i="60"/>
  <c r="K506" i="60"/>
  <c r="K505" i="60"/>
  <c r="K504" i="60"/>
  <c r="K503" i="60"/>
  <c r="M502" i="60"/>
  <c r="I502" i="60"/>
  <c r="G502" i="60"/>
  <c r="E502" i="60"/>
  <c r="K502" i="60" s="1"/>
  <c r="K501" i="60"/>
  <c r="K500" i="60"/>
  <c r="K499" i="60"/>
  <c r="K498" i="60"/>
  <c r="K497" i="60"/>
  <c r="K496" i="60"/>
  <c r="K495" i="60"/>
  <c r="K494" i="60"/>
  <c r="K493" i="60"/>
  <c r="M492" i="60"/>
  <c r="I492" i="60"/>
  <c r="K492" i="60" s="1"/>
  <c r="G492" i="60"/>
  <c r="E492" i="60"/>
  <c r="K491" i="60"/>
  <c r="K490" i="60"/>
  <c r="K489" i="60"/>
  <c r="M488" i="60"/>
  <c r="I488" i="60"/>
  <c r="K488" i="60" s="1"/>
  <c r="G488" i="60"/>
  <c r="E488" i="60"/>
  <c r="K487" i="60"/>
  <c r="K486" i="60"/>
  <c r="M485" i="60"/>
  <c r="I485" i="60"/>
  <c r="G485" i="60"/>
  <c r="K485" i="60" s="1"/>
  <c r="E485" i="60"/>
  <c r="K484" i="60"/>
  <c r="K483" i="60"/>
  <c r="K482" i="60"/>
  <c r="K481" i="60"/>
  <c r="K480" i="60"/>
  <c r="K479" i="60"/>
  <c r="K478" i="60"/>
  <c r="K477" i="60"/>
  <c r="K476" i="60"/>
  <c r="K475" i="60"/>
  <c r="K474" i="60"/>
  <c r="K473" i="60"/>
  <c r="K472" i="60"/>
  <c r="M471" i="60"/>
  <c r="K471" i="60"/>
  <c r="I471" i="60"/>
  <c r="G471" i="60"/>
  <c r="E471" i="60"/>
  <c r="E470" i="60" s="1"/>
  <c r="M470" i="60"/>
  <c r="M469" i="60" s="1"/>
  <c r="G470" i="60"/>
  <c r="K468" i="60"/>
  <c r="M467" i="60"/>
  <c r="K467" i="60"/>
  <c r="I467" i="60"/>
  <c r="G467" i="60"/>
  <c r="E467" i="60"/>
  <c r="K466" i="60"/>
  <c r="K465" i="60"/>
  <c r="K464" i="60"/>
  <c r="K463" i="60"/>
  <c r="M462" i="60"/>
  <c r="I462" i="60"/>
  <c r="G462" i="60"/>
  <c r="E462" i="60"/>
  <c r="K461" i="60"/>
  <c r="K460" i="60"/>
  <c r="K459" i="60"/>
  <c r="K458" i="60"/>
  <c r="K457" i="60"/>
  <c r="K456" i="60"/>
  <c r="K455" i="60"/>
  <c r="M454" i="60"/>
  <c r="I454" i="60"/>
  <c r="G454" i="60"/>
  <c r="E454" i="60"/>
  <c r="K454" i="60" s="1"/>
  <c r="K453" i="60"/>
  <c r="K452" i="60"/>
  <c r="K451" i="60"/>
  <c r="K450" i="60"/>
  <c r="M449" i="60"/>
  <c r="I449" i="60"/>
  <c r="G449" i="60"/>
  <c r="K449" i="60" s="1"/>
  <c r="E449" i="60"/>
  <c r="K448" i="60"/>
  <c r="K447" i="60"/>
  <c r="M446" i="60"/>
  <c r="I446" i="60"/>
  <c r="G446" i="60"/>
  <c r="E446" i="60"/>
  <c r="K446" i="60" s="1"/>
  <c r="K445" i="60"/>
  <c r="K444" i="60"/>
  <c r="K443" i="60"/>
  <c r="K442" i="60"/>
  <c r="K441" i="60"/>
  <c r="K440" i="60"/>
  <c r="M439" i="60"/>
  <c r="K439" i="60"/>
  <c r="I439" i="60"/>
  <c r="G439" i="60"/>
  <c r="E439" i="60"/>
  <c r="K438" i="60"/>
  <c r="K437" i="60"/>
  <c r="M436" i="60"/>
  <c r="I436" i="60"/>
  <c r="K436" i="60" s="1"/>
  <c r="G436" i="60"/>
  <c r="E436" i="60"/>
  <c r="K435" i="60"/>
  <c r="K434" i="60"/>
  <c r="K433" i="60"/>
  <c r="K432" i="60"/>
  <c r="K431" i="60"/>
  <c r="K430" i="60"/>
  <c r="K429" i="60"/>
  <c r="K428" i="60"/>
  <c r="M427" i="60"/>
  <c r="K427" i="60"/>
  <c r="I427" i="60"/>
  <c r="G427" i="60"/>
  <c r="E427" i="60"/>
  <c r="K426" i="60"/>
  <c r="K425" i="60"/>
  <c r="K424" i="60"/>
  <c r="K423" i="60"/>
  <c r="M422" i="60"/>
  <c r="I422" i="60"/>
  <c r="G422" i="60"/>
  <c r="E422" i="60"/>
  <c r="K421" i="60"/>
  <c r="K420" i="60"/>
  <c r="K419" i="60"/>
  <c r="K418" i="60"/>
  <c r="M417" i="60"/>
  <c r="I417" i="60"/>
  <c r="G417" i="60"/>
  <c r="E417" i="60"/>
  <c r="I416" i="60"/>
  <c r="K415" i="60"/>
  <c r="M414" i="60"/>
  <c r="I414" i="60"/>
  <c r="G414" i="60"/>
  <c r="E414" i="60"/>
  <c r="K414" i="60" s="1"/>
  <c r="K413" i="60"/>
  <c r="K412" i="60"/>
  <c r="K411" i="60"/>
  <c r="M410" i="60"/>
  <c r="I410" i="60"/>
  <c r="G410" i="60"/>
  <c r="E410" i="60"/>
  <c r="K410" i="60" s="1"/>
  <c r="K409" i="60"/>
  <c r="K408" i="60"/>
  <c r="K407" i="60"/>
  <c r="K406" i="60"/>
  <c r="M405" i="60"/>
  <c r="I405" i="60"/>
  <c r="G405" i="60"/>
  <c r="K405" i="60" s="1"/>
  <c r="E405" i="60"/>
  <c r="K404" i="60"/>
  <c r="K403" i="60"/>
  <c r="M402" i="60"/>
  <c r="I402" i="60"/>
  <c r="G402" i="60"/>
  <c r="E402" i="60"/>
  <c r="K401" i="60"/>
  <c r="K400" i="60"/>
  <c r="K399" i="60"/>
  <c r="K398" i="60"/>
  <c r="M397" i="60"/>
  <c r="I397" i="60"/>
  <c r="I381" i="60" s="1"/>
  <c r="G397" i="60"/>
  <c r="K397" i="60" s="1"/>
  <c r="E397" i="60"/>
  <c r="K396" i="60"/>
  <c r="K395" i="60"/>
  <c r="K394" i="60"/>
  <c r="M393" i="60"/>
  <c r="I393" i="60"/>
  <c r="G393" i="60"/>
  <c r="K393" i="60" s="1"/>
  <c r="E393" i="60"/>
  <c r="K392" i="60"/>
  <c r="K391" i="60"/>
  <c r="K390" i="60"/>
  <c r="M389" i="60"/>
  <c r="I389" i="60"/>
  <c r="G389" i="60"/>
  <c r="K389" i="60" s="1"/>
  <c r="E389" i="60"/>
  <c r="K388" i="60"/>
  <c r="K387" i="60"/>
  <c r="M386" i="60"/>
  <c r="I386" i="60"/>
  <c r="G386" i="60"/>
  <c r="E386" i="60"/>
  <c r="K385" i="60"/>
  <c r="K384" i="60"/>
  <c r="K383" i="60"/>
  <c r="M382" i="60"/>
  <c r="I382" i="60"/>
  <c r="G382" i="60"/>
  <c r="G381" i="60" s="1"/>
  <c r="E382" i="60"/>
  <c r="K380" i="60"/>
  <c r="K379" i="60"/>
  <c r="K378" i="60"/>
  <c r="M377" i="60"/>
  <c r="I377" i="60"/>
  <c r="G377" i="60"/>
  <c r="K377" i="60" s="1"/>
  <c r="E377" i="60"/>
  <c r="K376" i="60"/>
  <c r="K375" i="60"/>
  <c r="K374" i="60"/>
  <c r="K373" i="60"/>
  <c r="M372" i="60"/>
  <c r="I372" i="60"/>
  <c r="K372" i="60" s="1"/>
  <c r="G372" i="60"/>
  <c r="E372" i="60"/>
  <c r="K371" i="60"/>
  <c r="K370" i="60"/>
  <c r="K369" i="60"/>
  <c r="K368" i="60"/>
  <c r="M367" i="60"/>
  <c r="K367" i="60"/>
  <c r="I367" i="60"/>
  <c r="G367" i="60"/>
  <c r="E367" i="60"/>
  <c r="K366" i="60"/>
  <c r="K365" i="60"/>
  <c r="M364" i="60"/>
  <c r="I364" i="60"/>
  <c r="K364" i="60" s="1"/>
  <c r="G364" i="60"/>
  <c r="E364" i="60"/>
  <c r="K363" i="60"/>
  <c r="K362" i="60"/>
  <c r="K361" i="60"/>
  <c r="K360" i="60"/>
  <c r="K359" i="60"/>
  <c r="K358" i="60"/>
  <c r="M357" i="60"/>
  <c r="I357" i="60"/>
  <c r="G357" i="60"/>
  <c r="K357" i="60" s="1"/>
  <c r="E357" i="60"/>
  <c r="K356" i="60"/>
  <c r="K355" i="60"/>
  <c r="M354" i="60"/>
  <c r="I354" i="60"/>
  <c r="G354" i="60"/>
  <c r="E354" i="60"/>
  <c r="K354" i="60" s="1"/>
  <c r="K353" i="60"/>
  <c r="K352" i="60"/>
  <c r="K351" i="60"/>
  <c r="K350" i="60"/>
  <c r="K349" i="60"/>
  <c r="M348" i="60"/>
  <c r="I348" i="60"/>
  <c r="K348" i="60" s="1"/>
  <c r="G348" i="60"/>
  <c r="E348" i="60"/>
  <c r="K347" i="60"/>
  <c r="K346" i="60"/>
  <c r="K345" i="60"/>
  <c r="M344" i="60"/>
  <c r="K344" i="60"/>
  <c r="I344" i="60"/>
  <c r="G344" i="60"/>
  <c r="E344" i="60"/>
  <c r="K343" i="60"/>
  <c r="K342" i="60"/>
  <c r="K341" i="60"/>
  <c r="K340" i="60"/>
  <c r="K339" i="60"/>
  <c r="M338" i="60"/>
  <c r="I338" i="60"/>
  <c r="G338" i="60"/>
  <c r="G337" i="60" s="1"/>
  <c r="E338" i="60"/>
  <c r="K336" i="60"/>
  <c r="K335" i="60"/>
  <c r="M334" i="60"/>
  <c r="I334" i="60"/>
  <c r="G334" i="60"/>
  <c r="E334" i="60"/>
  <c r="K333" i="60"/>
  <c r="K332" i="60"/>
  <c r="K331" i="60"/>
  <c r="M330" i="60"/>
  <c r="I330" i="60"/>
  <c r="G330" i="60"/>
  <c r="E330" i="60"/>
  <c r="K330" i="60" s="1"/>
  <c r="K329" i="60"/>
  <c r="K328" i="60"/>
  <c r="K327" i="60"/>
  <c r="K326" i="60"/>
  <c r="K325" i="60"/>
  <c r="K324" i="60"/>
  <c r="K323" i="60"/>
  <c r="M322" i="60"/>
  <c r="I322" i="60"/>
  <c r="G322" i="60"/>
  <c r="E322" i="60"/>
  <c r="K322" i="60" s="1"/>
  <c r="K321" i="60"/>
  <c r="K320" i="60"/>
  <c r="K319" i="60"/>
  <c r="K318" i="60"/>
  <c r="M317" i="60"/>
  <c r="I317" i="60"/>
  <c r="G317" i="60"/>
  <c r="K317" i="60" s="1"/>
  <c r="E317" i="60"/>
  <c r="K316" i="60"/>
  <c r="K315" i="60"/>
  <c r="M314" i="60"/>
  <c r="I314" i="60"/>
  <c r="G314" i="60"/>
  <c r="E314" i="60"/>
  <c r="K313" i="60"/>
  <c r="K312" i="60"/>
  <c r="K311" i="60"/>
  <c r="K310" i="60"/>
  <c r="K309" i="60"/>
  <c r="K308" i="60"/>
  <c r="M307" i="60"/>
  <c r="I307" i="60"/>
  <c r="G307" i="60"/>
  <c r="E307" i="60"/>
  <c r="K307" i="60" s="1"/>
  <c r="K306" i="60"/>
  <c r="K305" i="60"/>
  <c r="K304" i="60"/>
  <c r="M303" i="60"/>
  <c r="I303" i="60"/>
  <c r="G303" i="60"/>
  <c r="E303" i="60"/>
  <c r="K303" i="60" s="1"/>
  <c r="K302" i="60"/>
  <c r="K301" i="60"/>
  <c r="K300" i="60"/>
  <c r="K299" i="60"/>
  <c r="K298" i="60"/>
  <c r="K297" i="60"/>
  <c r="K296" i="60"/>
  <c r="K295" i="60"/>
  <c r="K294" i="60"/>
  <c r="M293" i="60"/>
  <c r="I293" i="60"/>
  <c r="I282" i="60" s="1"/>
  <c r="G293" i="60"/>
  <c r="K293" i="60" s="1"/>
  <c r="E293" i="60"/>
  <c r="K292" i="60"/>
  <c r="K291" i="60"/>
  <c r="M290" i="60"/>
  <c r="M282" i="60" s="1"/>
  <c r="I290" i="60"/>
  <c r="G290" i="60"/>
  <c r="E290" i="60"/>
  <c r="M283" i="60"/>
  <c r="I283" i="60"/>
  <c r="G283" i="60"/>
  <c r="E283" i="60"/>
  <c r="K281" i="60"/>
  <c r="K280" i="60"/>
  <c r="M279" i="60"/>
  <c r="I279" i="60"/>
  <c r="G279" i="60"/>
  <c r="E279" i="60"/>
  <c r="K278" i="60"/>
  <c r="K277" i="60"/>
  <c r="K276" i="60"/>
  <c r="K275" i="60"/>
  <c r="K274" i="60"/>
  <c r="K273" i="60"/>
  <c r="K272" i="60"/>
  <c r="M271" i="60"/>
  <c r="I271" i="60"/>
  <c r="G271" i="60"/>
  <c r="E271" i="60"/>
  <c r="K270" i="60"/>
  <c r="K269" i="60"/>
  <c r="K268" i="60"/>
  <c r="K267" i="60"/>
  <c r="M266" i="60"/>
  <c r="K266" i="60"/>
  <c r="I266" i="60"/>
  <c r="G266" i="60"/>
  <c r="E266" i="60"/>
  <c r="K265" i="60"/>
  <c r="K264" i="60"/>
  <c r="M263" i="60"/>
  <c r="I263" i="60"/>
  <c r="G263" i="60"/>
  <c r="K263" i="60" s="1"/>
  <c r="E263" i="60"/>
  <c r="K262" i="60"/>
  <c r="K261" i="60"/>
  <c r="K260" i="60"/>
  <c r="K259" i="60"/>
  <c r="K258" i="60"/>
  <c r="M257" i="60"/>
  <c r="K257" i="60"/>
  <c r="I257" i="60"/>
  <c r="G257" i="60"/>
  <c r="E257" i="60"/>
  <c r="K256" i="60"/>
  <c r="K255" i="60"/>
  <c r="M254" i="60"/>
  <c r="I254" i="60"/>
  <c r="I238" i="60" s="1"/>
  <c r="G254" i="60"/>
  <c r="E254" i="60"/>
  <c r="K253" i="60"/>
  <c r="K252" i="60"/>
  <c r="K251" i="60"/>
  <c r="K250" i="60"/>
  <c r="K249" i="60"/>
  <c r="M248" i="60"/>
  <c r="I248" i="60"/>
  <c r="G248" i="60"/>
  <c r="E248" i="60"/>
  <c r="K248" i="60" s="1"/>
  <c r="K247" i="60"/>
  <c r="K246" i="60"/>
  <c r="M245" i="60"/>
  <c r="K245" i="60"/>
  <c r="I245" i="60"/>
  <c r="G245" i="60"/>
  <c r="E245" i="60"/>
  <c r="K244" i="60"/>
  <c r="K243" i="60"/>
  <c r="K242" i="60"/>
  <c r="K241" i="60"/>
  <c r="K240" i="60"/>
  <c r="M239" i="60"/>
  <c r="I239" i="60"/>
  <c r="G239" i="60"/>
  <c r="E239" i="60"/>
  <c r="K237" i="60"/>
  <c r="K236" i="60"/>
  <c r="M235" i="60"/>
  <c r="I235" i="60"/>
  <c r="G235" i="60"/>
  <c r="E235" i="60"/>
  <c r="K234" i="60"/>
  <c r="K233" i="60"/>
  <c r="K232" i="60"/>
  <c r="M231" i="60"/>
  <c r="I231" i="60"/>
  <c r="G231" i="60"/>
  <c r="E231" i="60"/>
  <c r="K230" i="60"/>
  <c r="K229" i="60"/>
  <c r="K228" i="60"/>
  <c r="K227" i="60"/>
  <c r="K226" i="60"/>
  <c r="K225" i="60"/>
  <c r="M224" i="60"/>
  <c r="I224" i="60"/>
  <c r="G224" i="60"/>
  <c r="E224" i="60"/>
  <c r="K224" i="60" s="1"/>
  <c r="K223" i="60"/>
  <c r="K222" i="60"/>
  <c r="K221" i="60"/>
  <c r="K220" i="60"/>
  <c r="M219" i="60"/>
  <c r="I219" i="60"/>
  <c r="G219" i="60"/>
  <c r="K219" i="60" s="1"/>
  <c r="E219" i="60"/>
  <c r="K218" i="60"/>
  <c r="K217" i="60"/>
  <c r="M216" i="60"/>
  <c r="I216" i="60"/>
  <c r="G216" i="60"/>
  <c r="E216" i="60"/>
  <c r="K215" i="60"/>
  <c r="K214" i="60"/>
  <c r="K213" i="60"/>
  <c r="K212" i="60"/>
  <c r="K211" i="60"/>
  <c r="K210" i="60"/>
  <c r="M209" i="60"/>
  <c r="I209" i="60"/>
  <c r="G209" i="60"/>
  <c r="E209" i="60"/>
  <c r="K209" i="60" s="1"/>
  <c r="K208" i="60"/>
  <c r="K207" i="60"/>
  <c r="M206" i="60"/>
  <c r="K206" i="60"/>
  <c r="I206" i="60"/>
  <c r="G206" i="60"/>
  <c r="E206" i="60"/>
  <c r="K205" i="60"/>
  <c r="K204" i="60"/>
  <c r="K203" i="60"/>
  <c r="K202" i="60"/>
  <c r="K201" i="60"/>
  <c r="K200" i="60"/>
  <c r="K199" i="60"/>
  <c r="M198" i="60"/>
  <c r="K198" i="60"/>
  <c r="I198" i="60"/>
  <c r="G198" i="60"/>
  <c r="E198" i="60"/>
  <c r="K197" i="60"/>
  <c r="K196" i="60"/>
  <c r="K195" i="60"/>
  <c r="M194" i="60"/>
  <c r="K194" i="60"/>
  <c r="I194" i="60"/>
  <c r="G194" i="60"/>
  <c r="E194" i="60"/>
  <c r="K193" i="60"/>
  <c r="M192" i="60"/>
  <c r="I192" i="60"/>
  <c r="G192" i="60"/>
  <c r="G184" i="60" s="1"/>
  <c r="E192" i="60"/>
  <c r="K191" i="60"/>
  <c r="K190" i="60"/>
  <c r="K189" i="60"/>
  <c r="K188" i="60"/>
  <c r="K187" i="60"/>
  <c r="K186" i="60"/>
  <c r="M185" i="60"/>
  <c r="M184" i="60" s="1"/>
  <c r="I185" i="60"/>
  <c r="G185" i="60"/>
  <c r="E185" i="60"/>
  <c r="K185" i="60" s="1"/>
  <c r="K183" i="60"/>
  <c r="K182" i="60"/>
  <c r="M181" i="60"/>
  <c r="K181" i="60"/>
  <c r="I181" i="60"/>
  <c r="G181" i="60"/>
  <c r="E181" i="60"/>
  <c r="K180" i="60"/>
  <c r="K179" i="60"/>
  <c r="K178" i="60"/>
  <c r="K177" i="60"/>
  <c r="M176" i="60"/>
  <c r="I176" i="60"/>
  <c r="G176" i="60"/>
  <c r="E176" i="60"/>
  <c r="K175" i="60"/>
  <c r="K174" i="60"/>
  <c r="K173" i="60"/>
  <c r="K172" i="60"/>
  <c r="K171" i="60"/>
  <c r="K170" i="60"/>
  <c r="M169" i="60"/>
  <c r="I169" i="60"/>
  <c r="G169" i="60"/>
  <c r="E169" i="60"/>
  <c r="K169" i="60" s="1"/>
  <c r="K168" i="60"/>
  <c r="K167" i="60"/>
  <c r="K166" i="60"/>
  <c r="K165" i="60"/>
  <c r="M164" i="60"/>
  <c r="I164" i="60"/>
  <c r="G164" i="60"/>
  <c r="E164" i="60"/>
  <c r="K163" i="60"/>
  <c r="K162" i="60"/>
  <c r="M161" i="60"/>
  <c r="I161" i="60"/>
  <c r="G161" i="60"/>
  <c r="E161" i="60"/>
  <c r="K161" i="60" s="1"/>
  <c r="K160" i="60"/>
  <c r="K159" i="60"/>
  <c r="K158" i="60"/>
  <c r="K157" i="60"/>
  <c r="K156" i="60"/>
  <c r="K155" i="60"/>
  <c r="M154" i="60"/>
  <c r="K154" i="60"/>
  <c r="I154" i="60"/>
  <c r="G154" i="60"/>
  <c r="E154" i="60"/>
  <c r="K153" i="60"/>
  <c r="K152" i="60"/>
  <c r="M151" i="60"/>
  <c r="I151" i="60"/>
  <c r="G151" i="60"/>
  <c r="K151" i="60" s="1"/>
  <c r="E151" i="60"/>
  <c r="K150" i="60"/>
  <c r="K149" i="60"/>
  <c r="K148" i="60"/>
  <c r="K147" i="60"/>
  <c r="K146" i="60"/>
  <c r="K145" i="60"/>
  <c r="K144" i="60"/>
  <c r="M143" i="60"/>
  <c r="I143" i="60"/>
  <c r="G143" i="60"/>
  <c r="K143" i="60" s="1"/>
  <c r="E143" i="60"/>
  <c r="K142" i="60"/>
  <c r="K141" i="60"/>
  <c r="M140" i="60"/>
  <c r="I140" i="60"/>
  <c r="G140" i="60"/>
  <c r="E140" i="60"/>
  <c r="K139" i="60"/>
  <c r="M138" i="60"/>
  <c r="K138" i="60"/>
  <c r="I138" i="60"/>
  <c r="G138" i="60"/>
  <c r="E138" i="60"/>
  <c r="K137" i="60"/>
  <c r="K136" i="60"/>
  <c r="K135" i="60"/>
  <c r="K134" i="60"/>
  <c r="M133" i="60"/>
  <c r="M132" i="60" s="1"/>
  <c r="I133" i="60"/>
  <c r="G133" i="60"/>
  <c r="E133" i="60"/>
  <c r="K133" i="60" s="1"/>
  <c r="E132" i="60"/>
  <c r="K131" i="60"/>
  <c r="K130" i="60"/>
  <c r="M129" i="60"/>
  <c r="K129" i="60"/>
  <c r="I129" i="60"/>
  <c r="G129" i="60"/>
  <c r="E129" i="60"/>
  <c r="K128" i="60"/>
  <c r="K127" i="60"/>
  <c r="K126" i="60"/>
  <c r="K125" i="60"/>
  <c r="M124" i="60"/>
  <c r="I124" i="60"/>
  <c r="G124" i="60"/>
  <c r="E124" i="60"/>
  <c r="K124" i="60" s="1"/>
  <c r="K123" i="60"/>
  <c r="K122" i="60"/>
  <c r="K121" i="60"/>
  <c r="K120" i="60"/>
  <c r="M119" i="60"/>
  <c r="I119" i="60"/>
  <c r="G119" i="60"/>
  <c r="K119" i="60" s="1"/>
  <c r="E119" i="60"/>
  <c r="K118" i="60"/>
  <c r="K117" i="60"/>
  <c r="K116" i="60"/>
  <c r="M115" i="60"/>
  <c r="I115" i="60"/>
  <c r="G115" i="60"/>
  <c r="E115" i="60"/>
  <c r="K114" i="60"/>
  <c r="K113" i="60"/>
  <c r="K112" i="60"/>
  <c r="K111" i="60"/>
  <c r="K110" i="60"/>
  <c r="M109" i="60"/>
  <c r="I109" i="60"/>
  <c r="G109" i="60"/>
  <c r="E109" i="60"/>
  <c r="K109" i="60" s="1"/>
  <c r="K108" i="60"/>
  <c r="K107" i="60"/>
  <c r="M106" i="60"/>
  <c r="K106" i="60"/>
  <c r="I106" i="60"/>
  <c r="G106" i="60"/>
  <c r="E106" i="60"/>
  <c r="K105" i="60"/>
  <c r="K104" i="60"/>
  <c r="K103" i="60"/>
  <c r="K102" i="60"/>
  <c r="K101" i="60"/>
  <c r="M100" i="60"/>
  <c r="I100" i="60"/>
  <c r="G100" i="60"/>
  <c r="G92" i="60" s="1"/>
  <c r="E100" i="60"/>
  <c r="K100" i="60" s="1"/>
  <c r="K99" i="60"/>
  <c r="M98" i="60"/>
  <c r="I98" i="60"/>
  <c r="I92" i="60" s="1"/>
  <c r="G98" i="60"/>
  <c r="E98" i="60"/>
  <c r="K97" i="60"/>
  <c r="K96" i="60"/>
  <c r="K95" i="60"/>
  <c r="K94" i="60"/>
  <c r="M93" i="60"/>
  <c r="K93" i="60"/>
  <c r="I93" i="60"/>
  <c r="G93" i="60"/>
  <c r="E93" i="60"/>
  <c r="E92" i="60" s="1"/>
  <c r="K92" i="60" s="1"/>
  <c r="M92" i="60"/>
  <c r="K91" i="60"/>
  <c r="M90" i="60"/>
  <c r="K90" i="60"/>
  <c r="I90" i="60"/>
  <c r="G90" i="60"/>
  <c r="E90" i="60"/>
  <c r="K89" i="60"/>
  <c r="K88" i="60"/>
  <c r="K87" i="60"/>
  <c r="K86" i="60"/>
  <c r="K85" i="60"/>
  <c r="M84" i="60"/>
  <c r="I84" i="60"/>
  <c r="G84" i="60"/>
  <c r="E84" i="60"/>
  <c r="K83" i="60"/>
  <c r="K82" i="60"/>
  <c r="K81" i="60"/>
  <c r="K80" i="60"/>
  <c r="M79" i="60"/>
  <c r="I79" i="60"/>
  <c r="G79" i="60"/>
  <c r="E79" i="60"/>
  <c r="K78" i="60"/>
  <c r="M77" i="60"/>
  <c r="K77" i="60"/>
  <c r="I77" i="60"/>
  <c r="G77" i="60"/>
  <c r="E77" i="60"/>
  <c r="K76" i="60"/>
  <c r="K75" i="60"/>
  <c r="K74" i="60"/>
  <c r="M73" i="60"/>
  <c r="K73" i="60"/>
  <c r="I73" i="60"/>
  <c r="G73" i="60"/>
  <c r="E73" i="60"/>
  <c r="K72" i="60"/>
  <c r="K71" i="60"/>
  <c r="M70" i="60"/>
  <c r="I70" i="60"/>
  <c r="K70" i="60" s="1"/>
  <c r="G70" i="60"/>
  <c r="E70" i="60"/>
  <c r="K69" i="60"/>
  <c r="K68" i="60"/>
  <c r="K67" i="60"/>
  <c r="K66" i="60"/>
  <c r="M65" i="60"/>
  <c r="K65" i="60"/>
  <c r="I65" i="60"/>
  <c r="G65" i="60"/>
  <c r="E65" i="60"/>
  <c r="E57" i="60" s="1"/>
  <c r="K64" i="60"/>
  <c r="K63" i="60"/>
  <c r="M62" i="60"/>
  <c r="I62" i="60"/>
  <c r="K62" i="60" s="1"/>
  <c r="G62" i="60"/>
  <c r="E62" i="60"/>
  <c r="K61" i="60"/>
  <c r="K60" i="60"/>
  <c r="K59" i="60"/>
  <c r="M58" i="60"/>
  <c r="I58" i="60"/>
  <c r="I57" i="60" s="1"/>
  <c r="G58" i="60"/>
  <c r="E58" i="60"/>
  <c r="M57" i="60"/>
  <c r="K56" i="60"/>
  <c r="K55" i="60"/>
  <c r="K54" i="60"/>
  <c r="M53" i="60"/>
  <c r="I53" i="60"/>
  <c r="G53" i="60"/>
  <c r="E53" i="60"/>
  <c r="K53" i="60" s="1"/>
  <c r="K52" i="60"/>
  <c r="K51" i="60"/>
  <c r="K50" i="60"/>
  <c r="K49" i="60"/>
  <c r="K48" i="60"/>
  <c r="K47" i="60"/>
  <c r="M46" i="60"/>
  <c r="K46" i="60"/>
  <c r="I46" i="60"/>
  <c r="G46" i="60"/>
  <c r="E46" i="60"/>
  <c r="K45" i="60"/>
  <c r="K44" i="60"/>
  <c r="K43" i="60"/>
  <c r="K42" i="60"/>
  <c r="K41" i="60"/>
  <c r="M40" i="60"/>
  <c r="I40" i="60"/>
  <c r="G40" i="60"/>
  <c r="E40" i="60"/>
  <c r="K39" i="60"/>
  <c r="K38" i="60"/>
  <c r="M37" i="60"/>
  <c r="I37" i="60"/>
  <c r="G37" i="60"/>
  <c r="E37" i="60"/>
  <c r="K37" i="60" s="1"/>
  <c r="K36" i="60"/>
  <c r="K35" i="60"/>
  <c r="K34" i="60"/>
  <c r="K33" i="60"/>
  <c r="K32" i="60"/>
  <c r="K31" i="60"/>
  <c r="M30" i="60"/>
  <c r="K30" i="60"/>
  <c r="I30" i="60"/>
  <c r="G30" i="60"/>
  <c r="E30" i="60"/>
  <c r="K29" i="60"/>
  <c r="K28" i="60"/>
  <c r="M27" i="60"/>
  <c r="I27" i="60"/>
  <c r="G27" i="60"/>
  <c r="K27" i="60" s="1"/>
  <c r="E27" i="60"/>
  <c r="K26" i="60"/>
  <c r="K25" i="60"/>
  <c r="K24" i="60"/>
  <c r="M23" i="60"/>
  <c r="I23" i="60"/>
  <c r="G23" i="60"/>
  <c r="K23" i="60" s="1"/>
  <c r="E23" i="60"/>
  <c r="K22" i="60"/>
  <c r="K21" i="60"/>
  <c r="K20" i="60"/>
  <c r="K19" i="60"/>
  <c r="M18" i="60"/>
  <c r="I18" i="60"/>
  <c r="K18" i="60" s="1"/>
  <c r="G18" i="60"/>
  <c r="E18" i="60"/>
  <c r="K17" i="60"/>
  <c r="K16" i="60"/>
  <c r="K15" i="60"/>
  <c r="K14" i="60"/>
  <c r="K13" i="60"/>
  <c r="M12" i="60"/>
  <c r="I12" i="60"/>
  <c r="G12" i="60"/>
  <c r="E12" i="60"/>
  <c r="I11" i="60"/>
  <c r="G11" i="60"/>
  <c r="E469" i="60" l="1"/>
  <c r="K382" i="60"/>
  <c r="E381" i="60"/>
  <c r="K381" i="60" s="1"/>
  <c r="G416" i="60"/>
  <c r="K417" i="60"/>
  <c r="K697" i="60"/>
  <c r="G694" i="60"/>
  <c r="G132" i="60"/>
  <c r="K132" i="60" s="1"/>
  <c r="K733" i="60"/>
  <c r="G730" i="60"/>
  <c r="G765" i="60"/>
  <c r="K12" i="60"/>
  <c r="E11" i="60"/>
  <c r="I132" i="60"/>
  <c r="I10" i="60" s="1"/>
  <c r="K140" i="60"/>
  <c r="K176" i="60"/>
  <c r="I184" i="60"/>
  <c r="K216" i="60"/>
  <c r="K235" i="60"/>
  <c r="G238" i="60"/>
  <c r="K239" i="60"/>
  <c r="E238" i="60"/>
  <c r="M238" i="60"/>
  <c r="K279" i="60"/>
  <c r="G282" i="60"/>
  <c r="K283" i="60"/>
  <c r="I337" i="60"/>
  <c r="M337" i="60"/>
  <c r="M416" i="60"/>
  <c r="I470" i="60"/>
  <c r="I469" i="60" s="1"/>
  <c r="K518" i="60"/>
  <c r="K566" i="60"/>
  <c r="I590" i="60"/>
  <c r="I623" i="60"/>
  <c r="K624" i="60"/>
  <c r="K638" i="60"/>
  <c r="E623" i="60"/>
  <c r="I730" i="60"/>
  <c r="K956" i="60"/>
  <c r="I937" i="60"/>
  <c r="I1046" i="60"/>
  <c r="K1064" i="60"/>
  <c r="K1086" i="60"/>
  <c r="E1085" i="60"/>
  <c r="K1143" i="60"/>
  <c r="E1142" i="60"/>
  <c r="K1174" i="60"/>
  <c r="E1173" i="60"/>
  <c r="K1173" i="60" s="1"/>
  <c r="I1531" i="60"/>
  <c r="K1532" i="60"/>
  <c r="K1578" i="60"/>
  <c r="E1577" i="60"/>
  <c r="K1577" i="60" s="1"/>
  <c r="M1672" i="60"/>
  <c r="K79" i="60"/>
  <c r="G57" i="60"/>
  <c r="K57" i="60" s="1"/>
  <c r="K730" i="60"/>
  <c r="M11" i="60"/>
  <c r="K58" i="60"/>
  <c r="K98" i="60"/>
  <c r="E184" i="60"/>
  <c r="K184" i="60" s="1"/>
  <c r="K254" i="60"/>
  <c r="K290" i="60"/>
  <c r="E282" i="60"/>
  <c r="G532" i="60"/>
  <c r="G469" i="60" s="1"/>
  <c r="K533" i="60"/>
  <c r="K629" i="60"/>
  <c r="G623" i="60"/>
  <c r="G589" i="60" s="1"/>
  <c r="I694" i="60"/>
  <c r="M1142" i="60"/>
  <c r="H49" i="26"/>
  <c r="K40" i="60"/>
  <c r="K84" i="60"/>
  <c r="K115" i="60"/>
  <c r="K164" i="60"/>
  <c r="K192" i="60"/>
  <c r="K231" i="60"/>
  <c r="K271" i="60"/>
  <c r="K314" i="60"/>
  <c r="K334" i="60"/>
  <c r="K338" i="60"/>
  <c r="E337" i="60"/>
  <c r="K337" i="60" s="1"/>
  <c r="M381" i="60"/>
  <c r="K386" i="60"/>
  <c r="K402" i="60"/>
  <c r="K422" i="60"/>
  <c r="E416" i="60"/>
  <c r="K416" i="60" s="1"/>
  <c r="K462" i="60"/>
  <c r="K510" i="60"/>
  <c r="K557" i="60"/>
  <c r="K606" i="60"/>
  <c r="E658" i="60"/>
  <c r="K658" i="60" s="1"/>
  <c r="G658" i="60"/>
  <c r="K669" i="60"/>
  <c r="E694" i="60"/>
  <c r="K694" i="60" s="1"/>
  <c r="K798" i="60"/>
  <c r="K863" i="60"/>
  <c r="E859" i="60"/>
  <c r="I901" i="60"/>
  <c r="K1022" i="60"/>
  <c r="E1011" i="60"/>
  <c r="K1047" i="60"/>
  <c r="E1046" i="60"/>
  <c r="G1084" i="60"/>
  <c r="G1173" i="60"/>
  <c r="K1614" i="60"/>
  <c r="E1611" i="60"/>
  <c r="K1611" i="60" s="1"/>
  <c r="E1672" i="60"/>
  <c r="K1679" i="60"/>
  <c r="G824" i="60"/>
  <c r="I975" i="60"/>
  <c r="K1378" i="60"/>
  <c r="E1377" i="60"/>
  <c r="K1377" i="60" s="1"/>
  <c r="I1611" i="60"/>
  <c r="K1612" i="60"/>
  <c r="M765" i="60"/>
  <c r="M589" i="60" s="1"/>
  <c r="G859" i="60"/>
  <c r="K893" i="60"/>
  <c r="M901" i="60"/>
  <c r="K921" i="60"/>
  <c r="K938" i="60"/>
  <c r="E937" i="60"/>
  <c r="K976" i="60"/>
  <c r="G975" i="60"/>
  <c r="K975" i="60" s="1"/>
  <c r="K985" i="60"/>
  <c r="I1011" i="60"/>
  <c r="K1081" i="60"/>
  <c r="K1224" i="60"/>
  <c r="E1223" i="60"/>
  <c r="K1223" i="60" s="1"/>
  <c r="E1295" i="60"/>
  <c r="I1295" i="60"/>
  <c r="K1296" i="60"/>
  <c r="K1334" i="60"/>
  <c r="E1333" i="60"/>
  <c r="E1339" i="60"/>
  <c r="G1377" i="60"/>
  <c r="I1429" i="60"/>
  <c r="M1486" i="60"/>
  <c r="G1531" i="60"/>
  <c r="K1531" i="60" s="1"/>
  <c r="M1531" i="60"/>
  <c r="G1583" i="60"/>
  <c r="K1583" i="60" s="1"/>
  <c r="M1635" i="60"/>
  <c r="M937" i="60"/>
  <c r="K745" i="60"/>
  <c r="K762" i="60"/>
  <c r="K766" i="60"/>
  <c r="E765" i="60"/>
  <c r="K765" i="60" s="1"/>
  <c r="K777" i="60"/>
  <c r="K782" i="60"/>
  <c r="I798" i="60"/>
  <c r="K801" i="60"/>
  <c r="K806" i="60"/>
  <c r="M824" i="60"/>
  <c r="K833" i="60"/>
  <c r="K842" i="60"/>
  <c r="I859" i="60"/>
  <c r="K870" i="60"/>
  <c r="K902" i="60"/>
  <c r="E901" i="60"/>
  <c r="K917" i="60"/>
  <c r="K981" i="60"/>
  <c r="K1012" i="60"/>
  <c r="G1011" i="60"/>
  <c r="K1025" i="60"/>
  <c r="K1050" i="60"/>
  <c r="I1085" i="60"/>
  <c r="M1085" i="60"/>
  <c r="K1118" i="60"/>
  <c r="K1150" i="60"/>
  <c r="I1142" i="60"/>
  <c r="I1173" i="60"/>
  <c r="M1173" i="60"/>
  <c r="K1178" i="60"/>
  <c r="K1206" i="60"/>
  <c r="E1250" i="60"/>
  <c r="G1250" i="60"/>
  <c r="K1330" i="60"/>
  <c r="K1430" i="60"/>
  <c r="E1429" i="60"/>
  <c r="K1471" i="60"/>
  <c r="E1463" i="60"/>
  <c r="M1583" i="60"/>
  <c r="M1611" i="60"/>
  <c r="K1622" i="60"/>
  <c r="K1633" i="60"/>
  <c r="K1673" i="60"/>
  <c r="I1672" i="60"/>
  <c r="J43" i="20"/>
  <c r="G48" i="16"/>
  <c r="J48" i="16"/>
  <c r="E824" i="60"/>
  <c r="K1221" i="60"/>
  <c r="I1250" i="60"/>
  <c r="G1295" i="60"/>
  <c r="I1339" i="60"/>
  <c r="G1339" i="60"/>
  <c r="G1332" i="60" s="1"/>
  <c r="K1381" i="60"/>
  <c r="K1405" i="60"/>
  <c r="K1410" i="60"/>
  <c r="K1437" i="60"/>
  <c r="K1461" i="60"/>
  <c r="I1583" i="60"/>
  <c r="G1611" i="60"/>
  <c r="K1625" i="60"/>
  <c r="E49" i="26"/>
  <c r="I49" i="26"/>
  <c r="G43" i="20"/>
  <c r="J30" i="13"/>
  <c r="F37" i="9"/>
  <c r="G1223" i="60"/>
  <c r="K1246" i="60"/>
  <c r="K1262" i="60"/>
  <c r="K1301" i="60"/>
  <c r="K1310" i="60"/>
  <c r="K1340" i="60"/>
  <c r="M1377" i="60"/>
  <c r="M1332" i="60" s="1"/>
  <c r="K1401" i="60"/>
  <c r="M1429" i="60"/>
  <c r="K1458" i="60"/>
  <c r="I1463" i="60"/>
  <c r="K1473" i="60"/>
  <c r="G1463" i="60"/>
  <c r="K1557" i="60"/>
  <c r="K1562" i="60"/>
  <c r="K1584" i="60"/>
  <c r="K1609" i="60"/>
  <c r="G1635" i="60"/>
  <c r="K1635" i="60" s="1"/>
  <c r="K1662" i="60"/>
  <c r="K1713" i="60"/>
  <c r="K1746" i="60"/>
  <c r="F49" i="26"/>
  <c r="J7" i="26"/>
  <c r="J49" i="26" s="1"/>
  <c r="H43" i="20"/>
  <c r="H48" i="16"/>
  <c r="G30" i="13"/>
  <c r="L7" i="10"/>
  <c r="L43" i="10" s="1"/>
  <c r="E23" i="30"/>
  <c r="I589" i="60" l="1"/>
  <c r="I1759" i="60" s="1"/>
  <c r="K590" i="60"/>
  <c r="I1332" i="60"/>
  <c r="K1429" i="60"/>
  <c r="K1046" i="60"/>
  <c r="K282" i="60"/>
  <c r="K1085" i="60"/>
  <c r="E1084" i="60"/>
  <c r="K532" i="60"/>
  <c r="K1250" i="60"/>
  <c r="M1084" i="60"/>
  <c r="K901" i="60"/>
  <c r="K1339" i="60"/>
  <c r="K1672" i="60"/>
  <c r="K859" i="60"/>
  <c r="G10" i="60"/>
  <c r="G1759" i="60" s="1"/>
  <c r="K469" i="60"/>
  <c r="K623" i="60"/>
  <c r="K11" i="60"/>
  <c r="E10" i="60"/>
  <c r="K824" i="60"/>
  <c r="K1463" i="60"/>
  <c r="I1084" i="60"/>
  <c r="K1333" i="60"/>
  <c r="E1332" i="60"/>
  <c r="K1295" i="60"/>
  <c r="K937" i="60"/>
  <c r="K1011" i="60"/>
  <c r="M10" i="60"/>
  <c r="K1142" i="60"/>
  <c r="K238" i="60"/>
  <c r="E589" i="60"/>
  <c r="K470" i="60"/>
  <c r="M1759" i="60" l="1"/>
  <c r="K1332" i="60"/>
  <c r="K589" i="60"/>
  <c r="E1759" i="60"/>
  <c r="K10" i="60"/>
  <c r="K1084" i="60"/>
  <c r="K1759" i="6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F20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C7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<sst xmlns="http://schemas.openxmlformats.org/spreadsheetml/2006/main" count="2162" uniqueCount="536">
  <si>
    <t>Strengthening Judicial Capacity Towards Sustainable Economic 
   Development in Asia and the Pacific</t>
  </si>
  <si>
    <t>Supporting Evaluation Capacity Development in ADB Developing 
   Member Countries</t>
  </si>
  <si>
    <t>Promoting Smart Systems in ADB’s Future Cities Program 
   (Supplementary)</t>
  </si>
  <si>
    <t>Supporting Adaptation Decision Making for Climate Resilient 
   Investments (Supplementary)</t>
  </si>
  <si>
    <t>Strengthening Knowledge and Actions for Air Quality 
   Improvement (Supplementary)</t>
  </si>
  <si>
    <t>Strengthening Integrated Flood Risk Management 
   (Supplementary)</t>
  </si>
  <si>
    <t>Promoting Action on Plastic Pollution from Source to Sea 
   in Asia and the Pacific – Enhancing Knowledge and Creating 
   Enabling Environments for Reducing Marine Plastic Pollution 
   (Subproject 1) (Supplementary)</t>
  </si>
  <si>
    <t>Promoting Action on Plastic Pollution from Source to Sea 
   in Asia and the Pacific – Prioritizing and Implementing Actions 
   to Reduce Marine Plastic Pollution (Subproject 2)</t>
  </si>
  <si>
    <t>Strengthening Safeguards Implementation in ADB 
   (Supplementary)</t>
  </si>
  <si>
    <t>Accelerating Sanitation for All in Asia and the Pacific 
   (Supplementary)</t>
  </si>
  <si>
    <t>COVID-19 Infection Prevention and Control through an Integrated 
   Water, Sanitation, Hygiene, and Health Approach</t>
  </si>
  <si>
    <t>Enabling Close-out Netting in Derivatives Transactions and 
   Use of International Standard Contracts in Financial Markets</t>
  </si>
  <si>
    <t>Using Digital Technology to Improve National Health Insurance 
   in Asia and the Pacific</t>
  </si>
  <si>
    <t>Mitigating the Impact of COVID-19 through Community-Led 
   Interventions</t>
  </si>
  <si>
    <t>Regional Solutions for COVID-19 Response and Vaccine 
   Delivery in Selected Developing Member Countries</t>
  </si>
  <si>
    <t>"Early Harvest" Implementation of the Cross-Border Transport 
   and Trade Facilitation in the Greater Mekong Subregion</t>
  </si>
  <si>
    <t>Promoting Innovations in Regional Cooperation and Integration 
   in the Aftermath of COVID-19</t>
  </si>
  <si>
    <t>Support for Forward-Looking Trade Facilitation Measures 
   in Asia and the Pacific</t>
  </si>
  <si>
    <t>Asian Development Outlook 2019–2021 – Asian Development 
   Outlook 2021 (Subproject 3)</t>
  </si>
  <si>
    <t>Strengthening ADB’s Safeguard Policy Provisions and 
   Procedures</t>
  </si>
  <si>
    <t>Agenda 2030: Supporting the Sustainable Development Goals 
   through Strategic Partnerships and Preparedness 
   (Supplementary)</t>
  </si>
  <si>
    <t>Infrastructure Public-Private Partnership Pipeline Development 
   Support (Supplementary)</t>
  </si>
  <si>
    <t>Developing Judicial Capacity for Adjudicating Climate Change 
   and Sustainable Development Issues (Supplementary)</t>
  </si>
  <si>
    <t>Building Disaster-Resilient Infrastructure through Enhanced 
   Knowledge</t>
  </si>
  <si>
    <t>Facilitating Knowledge for Innovation and Technology 
   Cooperation to Accelerate Development</t>
  </si>
  <si>
    <t>Scoping of Community Resilience Partnership Program 
   (Supplementary)</t>
  </si>
  <si>
    <t>Evidence-Based and Strategic Country Knowledge Support 
   (Supplementary)</t>
  </si>
  <si>
    <t>Enhancing Knowledge as Public Goods for Project Innovation, 
   Demonstration, and Replication</t>
  </si>
  <si>
    <t>Nowcasting and Disasters: Impact-Based Forecasting and 
   Socioeconomic Monitoring</t>
  </si>
  <si>
    <t>Integrated Fiduciary Risk Assessments and Strengthening 
   Country Systems</t>
  </si>
  <si>
    <t>Policy Advice for COVID-19 Economic Recovery 
   in Southeast Asia</t>
  </si>
  <si>
    <t>Strengthening Digital Information of the National Statistical 
   Data Systems</t>
  </si>
  <si>
    <t>Implementing a Rapid Emergency Supplies Provision 
   Assistance to Design a Sustainable Solution for COVID-19 
   Impact Areas in the National Capital Region, Through Public 
   Private Collaboration</t>
  </si>
  <si>
    <t>Strengthening the Transition of Vulnerable Communities 
   Affected by the Malolos–Clark Railway</t>
  </si>
  <si>
    <t>Climate Change Adaptation in Agriculture for Enhanced 
   Recovery and Sustainability of Highlands</t>
  </si>
  <si>
    <t>Joint Stock Commercial Bank for Investment and Development 
   of Viet Nam: Mainstreaming Small and Medium-Sized 
   Enterprises</t>
  </si>
  <si>
    <t>Basic Infrastructure for Inclusive Growth Facility 
   (Supplementary)</t>
  </si>
  <si>
    <t>Southeast Asia Transport Project Preparatory Facility Phase 2 
   (Supplementary)</t>
  </si>
  <si>
    <t>Innovation in Education Sector Development in Asia and 
   the Pacific (Supplementary)</t>
  </si>
  <si>
    <t>Establishing a Support Facility for Article 6 of the Paris 
   Agreement (Supplementary)</t>
  </si>
  <si>
    <t>Integrated High Impact Innovation in Sustainable Energy 
   Technology – Pilot Testing of Innovative Energy Technologies 
   and Business Models (Subproject 3)</t>
  </si>
  <si>
    <t>Regional Cooperation on Increasing Cross-Border Energy 
   Trading within the Central Asian Power System – Provision 
   of Solutions to Bottlenecks to the Regional Power Trade 
   (Subproject 2) (Supplementary)</t>
  </si>
  <si>
    <t>Development of a Legal Framework and Documentation 
   Conducive to Viable Private Sector Renewable Energy 
   and Energy Efficiency</t>
  </si>
  <si>
    <t>Marine Aquaculture, Reefs, Renewable Energy, and Ecotourism 
   for Ecosystem Services</t>
  </si>
  <si>
    <t>Regional Support to Build Disease Resilient and Energy 
   Efficient Centralized Air-conditioning Systems</t>
  </si>
  <si>
    <t>Support for Implementation of the Asia-Pacific Climate Finance 
   Fund (Supplementary)</t>
  </si>
  <si>
    <t>Green and Innovative Finance Initiative for Scaling Up 
   Southeast Asian Infrastructure (Supplementary)</t>
  </si>
  <si>
    <t>Developing Social Bond Markets to Mobilize Resources in 
   Containing Pandemics and Disasters</t>
  </si>
  <si>
    <t>Policy Advice for COVID-19 Economic Recovery in 
   Southeast Asia</t>
  </si>
  <si>
    <t>Strengthening Safeguards Management in Southeast Asia 
   (Supplementary)</t>
  </si>
  <si>
    <t>Sustainable Infrastructure Assistance Program Phase II – 
   Supporting Water Security Investments Facility (Subproject 4)</t>
  </si>
  <si>
    <t>Supporting the Advanced Knowledge and Skills for Sustainable 
   Growth (Supplementary)</t>
  </si>
  <si>
    <t>Support for Human and Social Development in Southeast Asia 
   (Supplementary)</t>
  </si>
  <si>
    <t>Southeast Asia Energy Sector Development, Investment 
   Planning and Capacity Building Facility (Supplementary)</t>
  </si>
  <si>
    <t>Sustainable Infrastructure Assistance Program Phase II – 
   Supporting Sustainable and Universal Electricity Access 
   Phase 2 (Subproject 3) (Supplementary)</t>
  </si>
  <si>
    <t>Southeast Asia Public Management, Financial Sector, and 
   Trade Policy Facility (Supplementary)</t>
  </si>
  <si>
    <t>Sustainable Infrastructure Assistance Program Phase II – 
   Due Diligence for Road Projects in Kalimantan and Capacity 
   Development (Subproject 6)</t>
  </si>
  <si>
    <t>Sustainable Infrastructure Assistance Program Phase II – 
   Capacity Development of Ministry of Transportation in Project 
   Preparation and Implementation (Subproject 5)</t>
  </si>
  <si>
    <t>Sustainable Rural Infrastructure and Watershed Management 
   Sector Facility (Supplementary)</t>
  </si>
  <si>
    <t>Legal Readiness for Climate Finance and Climate Investments 
   (Supplementary)</t>
  </si>
  <si>
    <t>Southeast Asia Public Management, Financial Sector, 
   and Trade Policy Facility (Supplementary)</t>
  </si>
  <si>
    <t>Southeast Asia Public Management, Financial Sector, and Trade 
   Policy Facility (Supplementary)</t>
  </si>
  <si>
    <t>Capacity Development of the National Statistical System 
   (Phase 2)</t>
  </si>
  <si>
    <t>Strengthening Financial Sector Operations in Asia and 
   the Pacific (Supplementary)</t>
  </si>
  <si>
    <t>Creating Ecosystems for Green Local Currency Bonds for 
   Infrastructure Development in ASEAN+3</t>
  </si>
  <si>
    <t>Strengthening Tax and Fiscal Policy Capacity for Inclusive 
   Growth (Supplementary)</t>
  </si>
  <si>
    <t>Strategic Interventions for Economic Transformation—
   Strengthening Knowledge for Enhancing Development 
   Outcomes (supplementary)</t>
  </si>
  <si>
    <t>Strengthening Capacity to Design and Implement Transport 
   Infrastructure Projects (Supplementary)</t>
  </si>
  <si>
    <t>Support for Integrated and Sustainable Urban Development 
   along Mass Rapid Transit Corridors in Bengaluru City</t>
  </si>
  <si>
    <t>Strengthening Capacity to Design and Implement Energy Sector 
   Projects</t>
  </si>
  <si>
    <t>Improved Implementation of the Government’s COVID-19 
   Response Package</t>
  </si>
  <si>
    <t>Supporting Capacity for Sustainable Waste-to-Energy Service 
   Delivery</t>
  </si>
  <si>
    <t>Implementation Support for the Priority River Basins Flood Risk 
   Management Project</t>
  </si>
  <si>
    <t>Demonstrating Innovative Employment Solutions through 
   Regional Knowledge-Sharing Partnerships with Youth 
   Organizations (Supplementary)</t>
  </si>
  <si>
    <t>South Asia Subregional Economic Cooperation Power 
   Transmission and Distribution System Strengthening</t>
  </si>
  <si>
    <t>Portfolio Management and Capacity Development 
   for Enhanced Portfolio Performance (Supplementary)</t>
  </si>
  <si>
    <t>Strengthening Property Tax Management to Enhance Local 
   Revenue</t>
  </si>
  <si>
    <t>Knowledge Solutions and Institutional Strengthening 
   for Sustainable Development</t>
  </si>
  <si>
    <t>Second Kathmandu Valley Water Supply Improvement 
   (Supplementary)</t>
  </si>
  <si>
    <t>Implementation Support to the Rooftop Solar Power Generation 
   (Supplementary)</t>
  </si>
  <si>
    <t>Supporting National Development Planning toward Recovery 
   from COVID-19</t>
  </si>
  <si>
    <t>Improving Project Readiness and Portfolio Management – 
   Phase II</t>
  </si>
  <si>
    <t>Greater Mekong Subregion Sustainable Agriculture and 
   Food Security Program (Supplementary)</t>
  </si>
  <si>
    <t>Southeast Asia Agriculture, Natural Resources and Rural 
   Development Facility – Phase II</t>
  </si>
  <si>
    <t>Empowering Developing Member Countries to Use Multispectral 
   Satellite Images and Artifical Intelligence for Land Use and 
   Coastal Planning</t>
  </si>
  <si>
    <t>Sustaining the Gains of Regional Cooperation in the Greater 
   Mekong Subregion (Supplementary)</t>
  </si>
  <si>
    <t>Institutional Strengthening and Capacity Development 
   to Enhance Service Delivery</t>
  </si>
  <si>
    <t>Supporting COVID-19 Active Response and Expenditure 
   Support Program</t>
  </si>
  <si>
    <t>Strengthening the Institutional Mechanism of the South Asia 
   Subregional Economic Cooperation Program</t>
  </si>
  <si>
    <t>Restoration of Waterbodies for Sustainable Water Management 
   in Dhaka Watershed</t>
  </si>
  <si>
    <t>Supporting Innovation and Knowledge Exchange 
   for Transport Projects in South Asia (Supplementary)</t>
  </si>
  <si>
    <t>Suguna Foods Private Limited: Gender Capacity Enhancement 
   in Poultry</t>
  </si>
  <si>
    <t>Supporting Education and Skills Development Facility 
   (Supplementary)</t>
  </si>
  <si>
    <t>Implementation Support for Maharashtra Rural High Voltage 
   Distribution System Expansion Program</t>
  </si>
  <si>
    <t>Institutional Capacity Building of Tamil Nadu Transmission 
   Corporation Limited (Supplementary)</t>
  </si>
  <si>
    <t>Enhancing Community Participation, Gender Mainstreaming, 
   and Institutional Capacity Building of Uttar Pradesh Power 
   Corporation Limited</t>
  </si>
  <si>
    <t>Enhancing Capacity to Design and Implement Energy Sector 
   Projects (Supplementary)</t>
  </si>
  <si>
    <t>Strengthening Micro, Small, and Medium Enterprises Ecosystem 
   Development</t>
  </si>
  <si>
    <t>Enhancing Capacity to Design and Implement Public Resource 
   Management, Finance, and Multisector Development</t>
  </si>
  <si>
    <t>Strengthening Capacity for Comprehensive Primary Health Care 
   in Urban Areas</t>
  </si>
  <si>
    <t>Strengthening Universal Health Coverage in India: Supporting 
   the Implementation of Pradhan Mantri Jan Arogya Yojana</t>
  </si>
  <si>
    <t>Establishing Online Capacity Building Infrastructure at the 
   Department of Personnel and Training (Supplementary)</t>
  </si>
  <si>
    <t>Supporting the West Bengal Public Finance Management 
   Reforms Program</t>
  </si>
  <si>
    <t>Building Capacity for Improved Implementation of Government’s 
   COVID-19 Response and Pro-Poor Economic Package</t>
  </si>
  <si>
    <t>Strengthening Climate Change Resilience in Urban India – 
   Strengthening Smart Urban Mass Rapid Transit and 
   Climate Change Resilience in the National Capital Region 
   (Subproject 3)</t>
  </si>
  <si>
    <t>Technical Assistance for the Women’s Financing Marketplace – 
   Capacity Building (Subproject 3)</t>
  </si>
  <si>
    <t>Supporting Public Financial Management Reform 
   (Supplementary)</t>
  </si>
  <si>
    <t>Improving Pacific Public Financial Management Facility 
   (Supplementary)</t>
  </si>
  <si>
    <t>Strengthening Institutional Capacity of Palau Public Utilities 
   Corporation</t>
  </si>
  <si>
    <t>Power Sector Development Investment Program 
   (Supplementary)</t>
  </si>
  <si>
    <t>Supporting Public Financial Management (Phase 3) 
   (Supplementary)</t>
  </si>
  <si>
    <t>Developing and Implementing Private Sector Projects 
   in Fragile and Conflict-Affected Situations and Small Island 
   Developing States (Supplementary)</t>
  </si>
  <si>
    <t>Climate and Disaster Resilient Small-Scale Water Resources 
   Management</t>
  </si>
  <si>
    <t>Investing in Climate Change Adaptation through Agroecological 
   Landscape Restoration: A Nature-Based Solution for Climate 
   Resilience</t>
  </si>
  <si>
    <t>Climate Resilient Livelihood Improvement and Watershed 
   Management in Chittagong Hill Tracts Sector</t>
  </si>
  <si>
    <t>Improving Secondary Education Sector Management 
   (Supplementary)</t>
  </si>
  <si>
    <t>Sustaining Climate and Disaster Risk Resilient and 
   Low Carbon Development in South Asia (Supplementary)</t>
  </si>
  <si>
    <t>Enhancing Gender Equality and Social Inclusion Results 
   in South Asia Developing Member Countries</t>
  </si>
  <si>
    <t>Supporting Microfinance and Lending Partner Financial 
   Institutions in their COVID-19 and Post-pandemic Response</t>
  </si>
  <si>
    <t>Challenges and Opportunities of Population Aging in Asia: 
   Improving Data and Analysis for Healthy and Productive Aging</t>
  </si>
  <si>
    <t>Support to Address Outbreak of COVID-19 and Strengthen 
   Preparedness for Communicable Diseases in South Asia</t>
  </si>
  <si>
    <t>Knowledge Solutions for Inclusive and Sustainable 
   Development (Supplementary)</t>
  </si>
  <si>
    <t>Enhancing the Institutional Capacity of the Anti-Corruption 
   Commission (Supplementary)</t>
  </si>
  <si>
    <t>Capacity Development of the Bangladesh Infrastructure 
   Finance Fund</t>
  </si>
  <si>
    <t>Capacity Building for Improving Portfolio Performance 
   (Supplementary)</t>
  </si>
  <si>
    <t>Developing Innovative Community-Based Long-Term Care 
   Systems and Services (Supplementary)</t>
  </si>
  <si>
    <t>Support for Improving the Preparedness and Response 
   to Novel Coronavirus Outbreak</t>
  </si>
  <si>
    <t>Preparing Regional Cooperation and Integration Projects 
   (Supplementary)</t>
  </si>
  <si>
    <t>Addressing and Preventing Domestic Violence in Mongolia 
   during the COVID-19 Crisis</t>
  </si>
  <si>
    <t>Strengthening the Institutional Capacity of Public Utility Service 
   Organizations</t>
  </si>
  <si>
    <t>Floating Solar Plus Projects under the Pacific Renewable 
   Energy Investment Facility</t>
  </si>
  <si>
    <t>Pacific Private Sector Development Initiative, Phase IV 
   (Supplementary)</t>
  </si>
  <si>
    <t>Supporting Recovery by Micro, Small, and Medium-Sized 
   Enterprises in the Pacific from the Effects of the COVID-19 
   Pandemic</t>
  </si>
  <si>
    <t>Developing and Implementing Private Sector Projects in 
   Fragile and Conflict-Affected Situations and Small Island 
   Developing States (Supplementary)</t>
  </si>
  <si>
    <t>Strengthening Gender Outcomes in Pacific COVID-19 Response 
   and Recovery</t>
  </si>
  <si>
    <t>Pacific Region Infrastructure Facility Coordination 
   Office-Leveraging Infrastructure for Sustainable 
   Development (Supplementary)</t>
  </si>
  <si>
    <t>Preparing Projects to Enhance Transport Connectivity 
   and Resilience in the Pacific</t>
  </si>
  <si>
    <t>Pacific Urban Development Investment Project Enhancement 
   and Capacity Development Facility</t>
  </si>
  <si>
    <t>Strengthening Water, Sanitation and Hygiene Practices 
   and Hygiene Behavioral Change in the Pacific</t>
  </si>
  <si>
    <t>Capacity Building and Sector Reform for Renewable Energy 
   Investments in the Pacific (Supplementary)</t>
  </si>
  <si>
    <t>Developing and Implementing Private Sector Projects in Fragile 
   and Conflict-Affected Situations and Small Island Developing 
   States (Supplementary)</t>
  </si>
  <si>
    <t>Assessing and Improving Policy Response to Economic Shocks 
   in the North Pacific</t>
  </si>
  <si>
    <t>Technical Assistance for the Women’s Financing Marketplace – 
   Innovation and Technology (Subproject 2)</t>
  </si>
  <si>
    <t>Customized Low-Carbon Development Models in Rural 
   and Small and Medium-Sized Towns</t>
  </si>
  <si>
    <t>Enhance AsianBondsOnline as the Primary Bond Information 
   Platform in ASEAN+3</t>
  </si>
  <si>
    <t>Creating Ecosystems for Green Local Currency Bonds 
   for Infrastructure Development in ASEAN+3</t>
  </si>
  <si>
    <t>Support for Cross Border Settlement Infrastructure Forum under 
   the new Asian Bond Markets Initiative Medium-Term Road Map</t>
  </si>
  <si>
    <t>Support for ASEAN+3 Bond Market Forum under the Asian Bond 
   Markets Initiative Medium-Term Road Map, 2019–2022</t>
  </si>
  <si>
    <t>Strengthening Regional Health Cooperation in the Greater 
   Mekong Subregion (Supplementary)</t>
  </si>
  <si>
    <t>Strengthening Regional Health Cooperation in the 
   Greater Mekong Subregion (Supplementary)</t>
  </si>
  <si>
    <t>Strengthening Health Care Industry Development 
   in Beijing–Tianjin–Hebei</t>
  </si>
  <si>
    <t>Building a Management System for Elderly Health Services 
   in Yunnan Province</t>
  </si>
  <si>
    <t>Support for Development of a Coordination Mechanism for 
   Community and Home-Based Elderly Care and Health Care 
   Services in Xiangyang</t>
  </si>
  <si>
    <t>Enhancing the Sustainable Cooperation of Yunnan 
   and Guizhou with the Greater Mekong Subregion</t>
  </si>
  <si>
    <t>Supporting the High-Quality Growth Agenda Post-COVID-19 
   through Institutional Reforms</t>
  </si>
  <si>
    <t>Using Innovative Data Sources for Economic Impact 
   Assessment</t>
  </si>
  <si>
    <t>Innovation-Driven Green Economic Diversification for 
   Resource-Exhausted Cities in Heilongjiang</t>
  </si>
  <si>
    <t>Strengthening Capacity on Disaster Risk Assessment, 
   Reduction and Transfer Instruments in Mongolia</t>
  </si>
  <si>
    <t>Strengthening Integrated Early Warning System and 
   Disaster Preparedness in Mongolia</t>
  </si>
  <si>
    <t>Managing the Risks of Food Insecurity in Mongolia during 
   the COVID-19 Crisis</t>
  </si>
  <si>
    <t>Building Financial Resilience and Stability to Reinvigorate 
   Growth</t>
  </si>
  <si>
    <t>Improving Health Care Financing for Universal Health Coverage 
   (Supplementary)</t>
  </si>
  <si>
    <t>Enhancing Medicine Safety for Noncommunicable Disease 
   Control</t>
  </si>
  <si>
    <t>Strengthening Capacity, Institutions, and Policies for Enabling 
   High-Quality, Green Development in the Yellow River 
   Ecological Corridor – Green Farmland Construction and 
   Agricultural High-Quality Development in the Yellow River 
   Basin (Subproject 3)</t>
  </si>
  <si>
    <t>Strengthening Capacity, Institutions, and Policies for Enabling 
   High-Quality, Green Development in the Yellow River 
   Ecological Corridor – Ecological Valuation and Compensation 
   Mechanism in the Kubuqi Desert (Subproject 5)</t>
  </si>
  <si>
    <t>Strengthening Capacity, Institutions, and Policies for 
   Enabling High-Quality, Green Development in the Yellow River 
   Ecological Corridor – Research on Comprehensive 
   Management Planning Policy of Huangshui Basin 
   in Qinghai Province (Subproject 6)</t>
  </si>
  <si>
    <t>Strengthening Capacity, Institutions, and Policies for Enabling 
   High-Quality, Green Development in the Yellow River 
   Ecological Corridor – Improving Policies and Planning 
   for Nature-Positive Development in the Huangshui River 
   Source Area (Subproject 8)</t>
  </si>
  <si>
    <t>Yellow River Ecological Corridor and Climate Resilient 
   Agriculture Development</t>
  </si>
  <si>
    <t>Developing an Eco-compensation Framework for Green 
   Development in the Dabie Mountain</t>
  </si>
  <si>
    <t>Technical Assistance for Women’s Financing Marketplace – 
   Design, Set-up, and Maintenance of Women’s Financing 
   Marketplace (Subproject 1)</t>
  </si>
  <si>
    <t>Strengthening ADB’s Collaboration with the International 
   Monetary Fund for Macroeconomic Management in the 
   Caucasus, Central Asia, and Mongolia</t>
  </si>
  <si>
    <t>Support for National Ecological Compensation Regulation 
   of the People’s Republic of China</t>
  </si>
  <si>
    <t>Strengthening Health Security in the People’s Republic of China</t>
  </si>
  <si>
    <t>Lao People’s Democratic Republic</t>
  </si>
  <si>
    <t>Preparing Urban and Social Development Projects 
   (Supplementary)</t>
  </si>
  <si>
    <t>Enhancing Skills Development System to Cultivate 
   New Generation Farmers to Promote Rural Revitalization 
   in Gansu Province</t>
  </si>
  <si>
    <t>Strengthening the Investment Climate in the Republic 
   of Tajikistan (Supplementary)</t>
  </si>
  <si>
    <t>Supporting Evaluations for Development Effectiveness in Asia 
   and the Pacific, 2020–2024 – Supporting Evaluations 
   for Development Effectiveness in Asia and the Pacific, 
   2021–2022 (Subproject 1)</t>
  </si>
  <si>
    <t>Supporting the Introduction of International Financial Reporting 
   Standard 9 Financial Instruments in Two Commercial Banks</t>
  </si>
  <si>
    <t>Promoting Distributed Solar Photovoltaic Systems for Enhanced 
   Access to Energy</t>
  </si>
  <si>
    <t>Business Plan Development for the Infrastructure Finance 
   Intermediary Vehicle</t>
  </si>
  <si>
    <t>Economic Management Improvement Facility (Subprogram 1) 
   (Supplementary)</t>
  </si>
  <si>
    <t>International Arbitration Reform for Better Investment Climate 
   (Supplementary)</t>
  </si>
  <si>
    <t>Assessment of Socio-Economic Impacts of COVID-19 
   and Institutional Strengthening for Policy Responses</t>
  </si>
  <si>
    <t>Preparing and Implementing Gender-Inclusive Projects 
   in Central and West Asia – Putting Women on the Right Track 
   in the Railway Sector (Subproject 5)</t>
  </si>
  <si>
    <t>Preparing Environmental and Rural Development Projects 
   (Supplementary)</t>
  </si>
  <si>
    <t>Strengthening Capacity, Institutions, and Policies for 
   Enabling High-Quality, Green Development in the Yellow River 
   Ecological Corridor – Strategic Research of Promoting 
   Ecological Protection and High-Quality Development in the 
   Yellow River Basin through Economic and Intensive Water Use 
   (Subproject 1)</t>
  </si>
  <si>
    <t>Strengthening Capacity, Institutions, and Policies for 
   Enabling High-Quality, Green Development in the Yellow River 
   Ecological Corridor – Developing Legislative and Planning 
   Mechanisms for Ecological Protection in the Yellow River 
   Basin (Subproject 2)</t>
  </si>
  <si>
    <t>Strengthening Capacity, Institutions, and Policies for Enabling 
   High-Quality, Green Development in the Yellow River 
   Ecological Corridor – Yellow River Eco-Compensation 
   Mechanism (Subproject 4)</t>
  </si>
  <si>
    <t>Preparing and Implementing Gender-Inclusive Projects 
   in Central and West Asia – Preparing and Monitoring Gender 
   Actions and Targets in Central and West Asia Operations 
   (Subproject 2)</t>
  </si>
  <si>
    <t>Joint Government of Kazakhstan and the Asian Development 
   Bank Knowledge and Experience Exchange Program, 
   Phase 4</t>
  </si>
  <si>
    <t>Central Asia Regional Economic Cooperation Corridors 3 and 6 
   Turkistan Road Network Improvement</t>
  </si>
  <si>
    <t>Kazakhstan Urban Infrastructure Modernization Program 
   and Finance Facility (Supplementary)</t>
  </si>
  <si>
    <t>Strengthening the Enabling Environment for Disaster Risk 
   Financing (Phase 2)</t>
  </si>
  <si>
    <t>Capacity Building of the Government in Economic Management 
   and Strategic Planning</t>
  </si>
  <si>
    <t>Enhancing Knowledge and Capacity for Public Procurement 
   System in the Kyrgyz Republic</t>
  </si>
  <si>
    <t>Protecting and Investing in Natural Capital in Asia and the Pacific 
   (Supplementary)</t>
  </si>
  <si>
    <t>Protecting and Investing in Natural Capital in Asia and 
   the Pacific (Supplementary)</t>
  </si>
  <si>
    <t>Khyber Pakhtunkhwa Water Resources Development Project 
   (Supplementary)</t>
  </si>
  <si>
    <t>Strengthening Food Security Post–COVID-19 
   and Locust Attacks</t>
  </si>
  <si>
    <t>Supporting the Third Capital Market Development Program 
   (Subprogram 1)</t>
  </si>
  <si>
    <t>Assessing Implementation Barriers and Program Options 
   for Elimination of Hepatitis C</t>
  </si>
  <si>
    <t>Nowcasting and Disasters: Impact-Based Forecasting 
   and Socioeconomic Monitoring</t>
  </si>
  <si>
    <t>Operation and Maintenance Sustainability of Water Resources 
   Infrastructure</t>
  </si>
  <si>
    <t>Preparing and Implementing Gender-Inclusive Projects 
   in Central and West Asia – Empowering Women in 
   the Power Sector in Tajikistan (Subproject 4)</t>
  </si>
  <si>
    <t>Financial Sector and Fiscal Management Improvement 
   Program (Supplementary)</t>
  </si>
  <si>
    <t>Impact Evaluation of Financial Technology Innovations 
   in Selected Developing Member Countries</t>
  </si>
  <si>
    <t>Assessing Economic Corridor Development Potential Among 
   Kazakhstan, Uzbekistan, and Tajikistan (Supplementary)</t>
  </si>
  <si>
    <t>Strengthening Knowledge Management for More Effective 
   Economic Policies</t>
  </si>
  <si>
    <t>Modern Skills for Better Jobs Sector Development Program 
   (Supplementary)</t>
  </si>
  <si>
    <t>Georgian State Electrosystem Corporatization and Electricity 
   Market Reforms Program (Supplementary)</t>
  </si>
  <si>
    <t>Capacity Development for the Supply Chain Finance Program 
   (Phase 2) (Subproject 3)</t>
  </si>
  <si>
    <t>Support to Economic Resilience and Social Protection Reform 
   Facility (Supplementary)</t>
  </si>
  <si>
    <t>Strengthening Knowledge and Capacities for the Design and 
   Implementation of Free Trade Agreements Involving 
   Central Asia Regional Economic Cooperation Countries</t>
  </si>
  <si>
    <t>Disbursement Capacity Building for Developing Member 
   Countries</t>
  </si>
  <si>
    <t>Enhancing Capacity and Asset Sustainability for Transport 
   Infrastructure</t>
  </si>
  <si>
    <t>Creating Investable Cities in a Post-COVID-19 Asia and 
   the Pacific — Enhancing Competitiveness and Resilience 
   through Quality Infrastructure</t>
  </si>
  <si>
    <t>Developing the Central Asia Regional Economic Cooperation 
   Water Pillar</t>
  </si>
  <si>
    <t>Business Plan Preparation for the Agriculture Commodity 
   Exchange</t>
  </si>
  <si>
    <t>Regional Cooperation on Increasing Cross-Border Energy 
   Trading within the Central Asian Power System – 
   Modernization of Coordinating Dispatch Center Energiya 
   (Subproject 1) (Supplementary)</t>
  </si>
  <si>
    <t>Supporting Renewable Technology-Inclusive Heat Supply 
   Legislation</t>
  </si>
  <si>
    <t>Supporting Resilience and Stability of Banking and Nonbank 
   Financial Systems in Asia</t>
  </si>
  <si>
    <t>Technical Assistance to Strengthen Implementation 
   of Gender Mainstreaming in Nonsovereign Investments 
   (Subproject 1)</t>
  </si>
  <si>
    <t>Assessing Economic Corridor Development Potential 
   Among Kazakhstan, Uzbekistan, and Tajikistan 
   (Supplementary)</t>
  </si>
  <si>
    <t>A New Operational Economic Corridor Development Framework 
   for Central Asia and Beyond</t>
  </si>
  <si>
    <t>Preparing and Implementing Gender-Inclusive Projects 
   in Central and West Asia – Monitoring and Achieving Gender 
   Targets in Central and West Asia Operations (Subproject 1)</t>
  </si>
  <si>
    <t>Enhancing Road Safety for Central Asia Regional Economic 
   Cooperation Member Countries (Phase 2)</t>
  </si>
  <si>
    <t>Implementation of Sustainable Transport For All 
   (Supplementary)</t>
  </si>
  <si>
    <t>Promoting Digital Finance Solutions for Inclusive Finance 
   Among Partner Financial Institutions</t>
  </si>
  <si>
    <t>Technical Assistance to Strengthen Implementation of Gender 
   Mainstreaming in Nonsovereign Investments (Subproject 1)</t>
  </si>
  <si>
    <t>Addressing Health Threats in Central Asia Regional Economic 
   Cooperation Countries and the Caucasus</t>
  </si>
  <si>
    <t>Supporting Economic Corridor Development in Armenia 
   and Georgia to Enhance Trade and Competitiveness</t>
  </si>
  <si>
    <t>Deepening Civil Society Engagement for Development 
   Effectiveness–Deepening Civil Society Engagement 
   in ADB Operations (Subproject 3) (Supplementary)</t>
  </si>
  <si>
    <t>Supporting Evaluations for Development Effectiveness 
   in Asia and the Pacific, 2020–2024 – Supporting Evaluations 
   for Development Effectiveness in Asia and the Pacific, 
   2021–2022 (Subproject 1)</t>
  </si>
  <si>
    <t>Improved Decision-making for Climate Resilient Development 
   in Asia and the Pacific</t>
  </si>
  <si>
    <t>Support and Validation of Seismic Safety Improvement Program 
   Indicators (Supplementary)</t>
  </si>
  <si>
    <t>Irrigation and Drainage System Development in Nakhchivan 
   Autonomous Republic</t>
  </si>
  <si>
    <t>Developing a Disaster Risk Transfer Facility in the Central Asia 
   Regional Economic Cooperation Region (Supplementary)</t>
  </si>
  <si>
    <t>Aid for Trade for Inclusive Growth – Aid for Trade for Inclusive 
   Growth, 2020–2022 (Subproject 2)</t>
  </si>
  <si>
    <t>Supporting the Central Asia Regional Economic Cooperation 
   Institute</t>
  </si>
  <si>
    <t>Supporting Startup Ecosystem in the CAREC Region to Mitigate 
   Impact of COVID-19 and Support Economic Revival</t>
  </si>
  <si>
    <t>Strengthening Gender-Inclusive Growth in Central 
   and West Asia (Supplementary)</t>
  </si>
  <si>
    <t>Supporting Evaluations for Development Effectiveness in Asia 
   and the Pacific, 2020–2024 – Supporting Evaluations for 
   Development Effectiveness in Asia and the Pacific, 
   2021–2022 (Subproject 1)</t>
  </si>
  <si>
    <t>Addressing Health Threats in Central Asia Regional 
   Economic Cooperation Countries and the Caucasus</t>
  </si>
  <si>
    <t>Due Diligence and Capacity Development of Trade Finance 
   Program Banks (Subproject 3)</t>
  </si>
  <si>
    <t>Supporting the Central Asia Regional Economic 
   Cooperation Institute</t>
  </si>
  <si>
    <t>Strengthening the Implementation of Regional Cooperation 
   and Integration Initiatives of South Asian Association 
   for Regional Cooperation</t>
  </si>
  <si>
    <t>Strengthening Knowledge and Capacities for the Design 
   and Implementation of Free Trade Agreements Involving 
   Central Asia Regional Economic Cooperation Countries</t>
  </si>
  <si>
    <t>A New Operational Economic Corridor Development 
   Framework for Central Asia and Beyond</t>
  </si>
  <si>
    <t>Supporting Startup Ecosystem in the CAREC Region to 
   Mitigate Impact of COVID-19 and Support Economic Revival</t>
  </si>
  <si>
    <t>Support to the Implementation of Strategy 2030 
   Operational Plans</t>
  </si>
  <si>
    <t>Enhancing Differentiated Approaches in Context-Sensitive 
   Situations</t>
  </si>
  <si>
    <t>Preparing and Implementing Gender-Inclusive Projects 
   in Central and West Asia – Monitoring and Achieving 
   Gender Targets in Central and West Asia Operations 
   (Subproject 1)</t>
  </si>
  <si>
    <t>Preparing and Implementing Gender-Inclusive Projects 
   in Central and West Asia – Preparing and Monitoring 
   Gender Actions and Targets in Central and West Asia 
   Operations (Subproject 2)</t>
  </si>
  <si>
    <t>Improving Management of Involuntary Resettlement Impacts 
   in Afghanistan (Supplementary)</t>
  </si>
  <si>
    <t>Aid for Trade for Inclusive Growth – Aid for Trade for Inclusive Growth, 2020–2022 (Subproject 2)</t>
  </si>
  <si>
    <t>Technical Assistance Commitments, 2020</t>
  </si>
  <si>
    <t>Building Institutional Capacity: Delivering Climate Solutions 
   under Operational Priority 3 of Strategy 2030</t>
  </si>
  <si>
    <t>Strengthening Economic Statistics for Measuring Progress 
   Towards Sustainable Development Goals (SDGs)</t>
  </si>
  <si>
    <t>Improving the Development Effectiveness of the Afghanistan 
   Infrastructure Trust Fund</t>
  </si>
  <si>
    <t>Strengthening Integrated Flood Risk Management (Supplementary)</t>
  </si>
  <si>
    <t>Strengthening Social Protection Reforms (Supplementary)</t>
  </si>
  <si>
    <t>Secondary Education Support Program (Supplementary)</t>
  </si>
  <si>
    <t>Singapore</t>
  </si>
  <si>
    <t>Capacity for Multilateral and Regional Economic Integration</t>
  </si>
  <si>
    <t>Support for Innovation and Technology Partnerships in Asia and the Pacific – High-Level Technology Application to Address Development Challenges (Subproject 3)</t>
  </si>
  <si>
    <t>Enabling a Conducive Environment for the Digital Economy</t>
  </si>
  <si>
    <t>Preparation of the ADB Ventures Investment Fund 2</t>
  </si>
  <si>
    <t>Understanding Disaster Displacement in Asia and the Pacific</t>
  </si>
  <si>
    <t>Enhancing Financial Management in Central and West Asia</t>
  </si>
  <si>
    <t>Asian Development Bank Client Perception Survey</t>
  </si>
  <si>
    <t>Implementing the Cities Development Initiative for Asia</t>
  </si>
  <si>
    <t>- = nil, ADB = Asian Development Bank, COVID-19 = coronavirus disease, TA = technical assistance, TASF = Technical Assistance Special Fund.</t>
  </si>
  <si>
    <t>Supporting Environmental Safeguards in the Central 
   and West Asia Region (Supplementary)</t>
  </si>
  <si>
    <t>Supporting Social Safeguards in the Central and West Asia 
   Region (Supplementary)</t>
  </si>
  <si>
    <t>Preparing the Climate-Resilient Livestock Value Chain 
   Enhancement Sector Project</t>
  </si>
  <si>
    <t>Project Readiness Support for the Environment, Natural 
   Resources and Agriculture Sector in Central and West Asia</t>
  </si>
  <si>
    <t>Turkmenistan-Afghanistan-Pakistan-India Gas Pipeline 
   (Phase 1)</t>
  </si>
  <si>
    <t>Fostering Expanded Regional Electricity and Gas 
   Interconnection and Trade under the CAREC Energy 
   Strategy 2030</t>
  </si>
  <si>
    <t>Developing a Disaster Risk Transfer Facility in the 
   Central Asia Regional Economic Cooperation Region 
   (Supplementary)</t>
  </si>
  <si>
    <t>Scaling Up Private Sector Participation in the Infrastructure 
   Sector in Central and West Asia Region</t>
  </si>
  <si>
    <t>Supporting the Establishment of a CAREC Regional 
   Infrastructure Projects Enabling Facility</t>
  </si>
  <si>
    <t>Regional Support to Address the Outbreak of Coronavirus 
   Disease 2019 and Potential Outbreaks of Other 
   Communicable Diseases</t>
  </si>
  <si>
    <t>Digital Twin Capabilities in Project Management</t>
  </si>
  <si>
    <t>Disaster Resilient Clean Energy Financing</t>
  </si>
  <si>
    <t>Palau Public Utilities Corporation Reform</t>
  </si>
  <si>
    <t>Improving Financial Access and Entrepreneurship Development</t>
  </si>
  <si>
    <t>Support for Water and Sanitation Sector Management (Supplementary)</t>
  </si>
  <si>
    <t>Supporting Technical Education and Skills Development Facility</t>
  </si>
  <si>
    <t>Support to Quality Enhancement in Primary Education</t>
  </si>
  <si>
    <t>Sustainable and Resilient Energy Sector Facility in Bangladesh</t>
  </si>
  <si>
    <t>Microenterprise Development (Supplementary)</t>
  </si>
  <si>
    <t>Supporting COVID-19 Response Emergency Assistance</t>
  </si>
  <si>
    <t>Planning for Economic Recovery of South Asia from COVID-19</t>
  </si>
  <si>
    <t>Capacity Building for Project Implementation in South Asia</t>
  </si>
  <si>
    <t>Supporting Innovation and Knowledge Exchange for Transport Projects in South Asia (Supplementary)</t>
  </si>
  <si>
    <t>Preparing Renewable Energy for Climate Resilience</t>
  </si>
  <si>
    <t>Strengthening the Financial Market Development Program</t>
  </si>
  <si>
    <t>Capacity Building for Rural Finance Development</t>
  </si>
  <si>
    <t>Improving Market Linkages for Cottage and Small Industries</t>
  </si>
  <si>
    <t>Strengthening Policy Formulation and Implementation</t>
  </si>
  <si>
    <t>Supporting for Human Capital Development Initiative</t>
  </si>
  <si>
    <t>Supporting the Civil Aviation Sector Improvement Program</t>
  </si>
  <si>
    <t>Support for Human Capital Development Initiative</t>
  </si>
  <si>
    <t>Value Chain Development for Tea Sector</t>
  </si>
  <si>
    <t>Brunei Darussalam</t>
  </si>
  <si>
    <t>Preparing Education Sector Programs Facility (Supplementary)</t>
  </si>
  <si>
    <t>Technology Enabled Innovation in Education in Southeast Asia</t>
  </si>
  <si>
    <t>PT Cisarua Mountain Dairy: Gender Empowerment in Dairy</t>
  </si>
  <si>
    <t>Electric Transportation and Charging Infrastructure</t>
  </si>
  <si>
    <t>Promoting Innovative Financial Inclusion (Supplementary)</t>
  </si>
  <si>
    <t>Building Inclusive Social Assistance (Supplementary)</t>
  </si>
  <si>
    <t>Trans Sumatra Toll Road Risk Monitoring</t>
  </si>
  <si>
    <t>Support for Enhancing Education and Skills Base in Myanmar</t>
  </si>
  <si>
    <t>Capacity Development for Project Implementation (Supplementary)</t>
  </si>
  <si>
    <t>Transport Sector Reform and Modernization (Supplementary)</t>
  </si>
  <si>
    <t>Institutional Support to National Quality Center for Road Assets</t>
  </si>
  <si>
    <t>Promoting Economic Diversification Program (Supplementary)</t>
  </si>
  <si>
    <t>Integrated Social Protection Development Program</t>
  </si>
  <si>
    <t>Trade and Competitiveness Program (Supplementary)</t>
  </si>
  <si>
    <t>Supporting Public Financial Management and Tax Policy</t>
  </si>
  <si>
    <t>Preparing Transport Projects</t>
  </si>
  <si>
    <t>Preparing Urban Development (Supplementary)</t>
  </si>
  <si>
    <t>Preparing the Road Network Sustainability</t>
  </si>
  <si>
    <t>Turkmenistan</t>
  </si>
  <si>
    <t>Improving Nursing Quality and Capacity</t>
  </si>
  <si>
    <t>Road Subsector Development Strategy and Action Plan</t>
  </si>
  <si>
    <t>Climate Change Financing Acceleration Platform</t>
  </si>
  <si>
    <t>Supporting Sustainable Finance and Regional Cooperation</t>
  </si>
  <si>
    <t>Determining the Direction of Social Assistance Reforms</t>
  </si>
  <si>
    <t>Green Circular Economy Zero Waste Cities</t>
  </si>
  <si>
    <t>Sustainable Tourism Development (Phase 2)</t>
  </si>
  <si>
    <t>Sustainable Fodder Management (Supplementary)</t>
  </si>
  <si>
    <t>Methane Gas Supply Chain Development Master Plan</t>
  </si>
  <si>
    <t>Supporting Renewable Energy Development</t>
  </si>
  <si>
    <t>Strengthening Banking Sector Stability and Performance</t>
  </si>
  <si>
    <t>Strengthening Institutional Capacity to Respond to COVID-19</t>
  </si>
  <si>
    <t>Support for Effective Public Sector Management</t>
  </si>
  <si>
    <t>Deepening ADB-Mongolia Partnership for its 30th Anniversary</t>
  </si>
  <si>
    <t>Improving Transport Services in Ger Areas</t>
  </si>
  <si>
    <t>Republic of Korea</t>
  </si>
  <si>
    <t>Pacific Private Sector Development Initiative, Phase IV (Supplementary)</t>
  </si>
  <si>
    <t>Developing the Health Sector in the Pacific (Supplementary)</t>
  </si>
  <si>
    <t>Enhancing Quality Portfolio Performance in the Pacific</t>
  </si>
  <si>
    <t>Pacific Disaster Resilience Program (Supplementary)</t>
  </si>
  <si>
    <t>Pacific Economic Management (Phase 3) (Supplementary)</t>
  </si>
  <si>
    <t>Strengthening Social Protection in the Pacific</t>
  </si>
  <si>
    <t>Supporting Public Sector Management Reforms</t>
  </si>
  <si>
    <t>Support to Climate Resilient Investment Pathways in the Pacific</t>
  </si>
  <si>
    <t>Sustainable Capacity Development for Safeguards in the Pacific</t>
  </si>
  <si>
    <t>Tourism Sector Assessment for the North Pacific</t>
  </si>
  <si>
    <t>Promotion of Gender-Responsive Judicial Systems</t>
  </si>
  <si>
    <t>Port Development (Supplementary)</t>
  </si>
  <si>
    <t>Implementing Trade Facilitation Initiatives under the South Asia 
   Subregional Economic Cooperation Program (Supplementary)</t>
  </si>
  <si>
    <t>Enhancing Effectiveness of Subregional Programs to Advance 
   Regional Cooperation and Integration in Southeast Asia 
   (Supplementary)</t>
  </si>
  <si>
    <t>Promoting Transformative Gender Equality Agenda in Asia 
   and the Pacific (Supplementary)</t>
  </si>
  <si>
    <t>Supporting Innovation and Knowledge Exchange for Transport 
   Projects in South Asia (Supplementary)</t>
  </si>
  <si>
    <t>Demonstrating Future Thinking and Foresight in Developing 
   Member Countries (Supplementary)</t>
  </si>
  <si>
    <t>COVID-19 
Response</t>
  </si>
  <si>
    <t>Natural Resources Operations Support and Enhancement</t>
  </si>
  <si>
    <t>Herat Wind Power</t>
  </si>
  <si>
    <t>Supporting the Forum for Coordination of Energy Stakeholders</t>
  </si>
  <si>
    <t>Due Diligence and Capacity Development of Trade Finance Program Banks (Subproject 3)</t>
  </si>
  <si>
    <t>ADB Ventures Technical Assistance</t>
  </si>
  <si>
    <t>Supporting Startup Ecosystem in the CAREC Region to Mitigate Impact of COVID-19 and Support Economic Revival</t>
  </si>
  <si>
    <t>Support to Public Debt Management (Supplementary)</t>
  </si>
  <si>
    <t>Capacity Development of the Ministry of Public Works</t>
  </si>
  <si>
    <t>Enhancing High-Value Crop Diversification</t>
  </si>
  <si>
    <t>Social Sectors Reform Program (Supplementary)</t>
  </si>
  <si>
    <t>Distance Education for Resilience</t>
  </si>
  <si>
    <t>Technical Assistance to Strengthen Implementation of Gender Mainstreaming in Nonsovereign Investments (Subproject 1)</t>
  </si>
  <si>
    <t>Fostering Development of Local Tech StartUps</t>
  </si>
  <si>
    <t>Preparing the Water Resources Sector Development Program</t>
  </si>
  <si>
    <t>Quality Jobs and the Future of Work</t>
  </si>
  <si>
    <t>Airport Sector Assessment</t>
  </si>
  <si>
    <t>Support to Rail Passenger Services Contracting</t>
  </si>
  <si>
    <t>Supporting High-Level Technology for Asset Management</t>
  </si>
  <si>
    <t>Almaty–Bishkek Economic Corridor Support (Supplementary)</t>
  </si>
  <si>
    <t>Livestock Value Chain Development</t>
  </si>
  <si>
    <t>COVID-19 Solidarity Fund for Kazakhstan</t>
  </si>
  <si>
    <t>Preparing the Green Investments Finance Project</t>
  </si>
  <si>
    <t>Improving Public Debt Management (Supplementary)</t>
  </si>
  <si>
    <t>Promoting Digital Technologies for Sustainable Development</t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</si>
  <si>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</si>
  <si>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</si>
  <si>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</si>
  <si>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</si>
  <si>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</si>
  <si>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</si>
  <si>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</si>
  <si>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Education</t>
  </si>
  <si>
    <t>Energy</t>
  </si>
  <si>
    <t>Finance</t>
  </si>
  <si>
    <t>Industry and Trade</t>
  </si>
  <si>
    <t>Public Sector Management</t>
  </si>
  <si>
    <t>Tajikistan</t>
  </si>
  <si>
    <t>Mongolia</t>
  </si>
  <si>
    <t>OVERALL TOTAL</t>
  </si>
  <si>
    <t>CENTRAL AND WEST ASIA</t>
  </si>
  <si>
    <t>EAST ASIA</t>
  </si>
  <si>
    <t>PACIFIC</t>
  </si>
  <si>
    <t>SOUTH ASIA</t>
  </si>
  <si>
    <t>SOUTHEAST ASIA</t>
  </si>
  <si>
    <t>Transport</t>
  </si>
  <si>
    <t>Water and Other Urban Infrastructure and Services</t>
  </si>
  <si>
    <t>Health</t>
  </si>
  <si>
    <t>Note: Numbers may not sum precisely because of rounding.</t>
  </si>
  <si>
    <t>Information and Communication Technology</t>
  </si>
  <si>
    <t>REGIONAL</t>
  </si>
  <si>
    <t>Multisector</t>
  </si>
  <si>
    <t>TASF</t>
  </si>
  <si>
    <t>Total TA Commitments</t>
  </si>
  <si>
    <t>Fiji</t>
  </si>
  <si>
    <t>Implementation of Sustainable Transport For All (Supplementary)</t>
  </si>
  <si>
    <t>Strengthening Capacity of the National Urban Health Mission 
   (Supplementary)</t>
  </si>
  <si>
    <t>People’s Republic of China</t>
  </si>
  <si>
    <r>
      <t>Region / Country / Sector</t>
    </r>
    <r>
      <rPr>
        <vertAlign val="superscript"/>
        <sz val="9"/>
        <rFont val="Arial"/>
        <family val="2"/>
      </rPr>
      <t>a</t>
    </r>
    <r>
      <rPr>
        <b/>
        <sz val="9"/>
        <rFont val="Arial"/>
        <family val="2"/>
      </rPr>
      <t xml:space="preserve"> / Project Number</t>
    </r>
  </si>
  <si>
    <t>Agriculture, Natural Resources, and Rural Development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</si>
  <si>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Using primary sector.</t>
    </r>
  </si>
  <si>
    <t>Support to Public Debt Management</t>
  </si>
  <si>
    <t>Uzbekneftegaz Corporate Transformation (Supplementary)</t>
  </si>
  <si>
    <t>Supporting Project Preparation (Supplementary)</t>
  </si>
  <si>
    <t>Niue</t>
  </si>
  <si>
    <t>Solomon Islands</t>
  </si>
  <si>
    <t>Strengthening Education in the Pacific Region (Supplementary)</t>
  </si>
  <si>
    <t>Southeast Asia Urban Services Facility (Supplementary)</t>
  </si>
  <si>
    <t>Capacity Building of Disaster Risk Management Institutions 
   (Supplementary)</t>
  </si>
  <si>
    <t>Capacity Building for Country Programming and Portfolio 
   Management (Supplementary)</t>
  </si>
  <si>
    <t>Railway Project Implementation Support and Institutional 
   Strengthening (Supplementary)</t>
  </si>
  <si>
    <t>Southeast Asia Agriculture, Natural Resources and Rural 
   Development Facility (Supplementary)</t>
  </si>
  <si>
    <t>Strengthening Capacity to Design and Implement Water 
   and Rural Infrastructure Facility (Supplementary)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</si>
  <si>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</si>
  <si>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</si>
  <si>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</si>
  <si>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</si>
  <si>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</si>
  <si>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</si>
  <si>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</si>
  <si>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</si>
  <si>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</si>
  <si>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</si>
  <si>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</si>
  <si>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</si>
  <si>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</si>
  <si>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</si>
  <si>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</si>
  <si>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</si>
  <si>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</si>
  <si>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</si>
  <si>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</si>
  <si>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</si>
  <si>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</si>
  <si>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</si>
  <si>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</si>
  <si>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</si>
  <si>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</si>
  <si>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</si>
  <si>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</si>
  <si>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</si>
  <si>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</si>
  <si>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</si>
  <si>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</si>
  <si>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</si>
  <si>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</si>
  <si>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>Loans</t>
  </si>
  <si>
    <t>Grants</t>
  </si>
  <si>
    <t>Guarantees</t>
  </si>
  <si>
    <t>Cofinancing</t>
  </si>
  <si>
    <t>OCR</t>
  </si>
  <si>
    <t>ADF</t>
  </si>
  <si>
    <t>Project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</si>
  <si>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</si>
  <si>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</si>
  <si>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</si>
  <si>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</si>
  <si>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</si>
  <si>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</si>
  <si>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</si>
  <si>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</si>
  <si>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</si>
  <si>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</si>
  <si>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</si>
  <si>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</si>
  <si>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</si>
  <si>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</si>
  <si>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</si>
  <si>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</si>
  <si>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</si>
  <si>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</si>
  <si>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</si>
  <si>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</si>
  <si>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</si>
  <si>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</si>
  <si>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</si>
  <si>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</si>
  <si>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</si>
  <si>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</si>
  <si>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</si>
  <si>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</si>
  <si>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</si>
  <si>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</si>
  <si>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</si>
  <si>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</si>
  <si>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Viet Nam</t>
  </si>
  <si>
    <t>Other Special Funds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</si>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</sst>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.0_);_(* \(#,##0.0\);_(* &quot;-&quot;?_);_(@_)"/>
    <numFmt numFmtId="167" formatCode="0.00_)"/>
  </numFmts>
  <fonts count="43" x14ac:knownFonts="1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</font>
    <font>
      <sz val="10"/>
      <name val="Arial"/>
      <family val="2"/>
    </font>
    <font>
      <sz val="8"/>
      <name val="Arial"/>
      <family val="2"/>
    </font>
    <font>
      <sz val="11"/>
      <name val="Arial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</font>
    <font>
      <b/>
      <i/>
      <sz val="16"/>
      <name val="Helv"/>
    </font>
    <font>
      <sz val="10"/>
      <color indexed="8"/>
      <name val="Tahoma"/>
      <family val="2"/>
    </font>
    <font>
      <sz val="10"/>
      <name val="Courier"/>
      <family val="3"/>
    </font>
    <font>
      <b/>
      <sz val="9"/>
      <name val="Arial"/>
      <family val="2"/>
    </font>
    <font>
      <sz val="9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u/>
      <sz val="11"/>
      <color indexed="12"/>
      <name val="Arial"/>
      <family val="2"/>
    </font>
    <font>
      <u/>
      <sz val="11"/>
      <color indexed="2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sz val="16"/>
      <name val="Arial"/>
      <family val="2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26" fillId="0" borderId="0"/>
    <xf numFmtId="0" fontId="4" fillId="0" borderId="0"/>
    <xf numFmtId="0" fontId="26" fillId="0" borderId="0"/>
    <xf numFmtId="0" fontId="5" fillId="0" borderId="0"/>
    <xf numFmtId="0" fontId="26" fillId="0" borderId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38" fontId="6" fillId="6" borderId="0" applyNumberFormat="0" applyBorder="0" applyAlignment="0" applyProtection="0"/>
    <xf numFmtId="10" fontId="6" fillId="7" borderId="7" applyNumberFormat="0" applyBorder="0" applyAlignment="0" applyProtection="0"/>
    <xf numFmtId="167" fontId="28" fillId="0" borderId="0"/>
    <xf numFmtId="0" fontId="2" fillId="0" borderId="0"/>
    <xf numFmtId="0" fontId="4" fillId="0" borderId="0"/>
    <xf numFmtId="0" fontId="29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10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30" fillId="0" borderId="0"/>
    <xf numFmtId="43" fontId="4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165">
    <xf numFmtId="0" fontId="0" fillId="0" borderId="0" xfId="0"/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3" fillId="2" borderId="0" xfId="0" applyFont="1" applyFill="1"/>
    <xf numFmtId="0" fontId="15" fillId="2" borderId="0" xfId="0" applyFont="1" applyFill="1"/>
    <xf numFmtId="165" fontId="15" fillId="2" borderId="0" xfId="2" applyNumberFormat="1" applyFont="1" applyFill="1"/>
    <xf numFmtId="0" fontId="13" fillId="2" borderId="2" xfId="0" applyFont="1" applyFill="1" applyBorder="1"/>
    <xf numFmtId="0" fontId="15" fillId="2" borderId="2" xfId="0" applyFont="1" applyFill="1" applyBorder="1"/>
    <xf numFmtId="165" fontId="13" fillId="2" borderId="0" xfId="2" applyNumberFormat="1" applyFont="1" applyFill="1" applyAlignment="1">
      <alignment horizontal="center"/>
    </xf>
    <xf numFmtId="165" fontId="13" fillId="2" borderId="0" xfId="2" applyNumberFormat="1" applyFont="1" applyFill="1"/>
    <xf numFmtId="0" fontId="15" fillId="2" borderId="0" xfId="0" applyFont="1" applyFill="1" applyAlignment="1">
      <alignment wrapText="1"/>
    </xf>
    <xf numFmtId="0" fontId="13" fillId="2" borderId="0" xfId="0" applyFont="1" applyFill="1" applyAlignment="1">
      <alignment wrapText="1"/>
    </xf>
    <xf numFmtId="0" fontId="16" fillId="2" borderId="0" xfId="0" applyFont="1" applyFill="1"/>
    <xf numFmtId="165" fontId="13" fillId="2" borderId="2" xfId="2" applyNumberFormat="1" applyFont="1" applyFill="1" applyBorder="1"/>
    <xf numFmtId="0" fontId="17" fillId="2" borderId="0" xfId="0" applyFont="1" applyFill="1"/>
    <xf numFmtId="0" fontId="15" fillId="2" borderId="1" xfId="0" applyFont="1" applyFill="1" applyBorder="1"/>
    <xf numFmtId="0" fontId="15" fillId="2" borderId="3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wrapText="1"/>
    </xf>
    <xf numFmtId="0" fontId="13" fillId="2" borderId="0" xfId="0" applyFont="1" applyFill="1" applyAlignment="1">
      <alignment horizontal="center"/>
    </xf>
    <xf numFmtId="0" fontId="8" fillId="3" borderId="4" xfId="0" applyFont="1" applyFill="1" applyBorder="1"/>
    <xf numFmtId="165" fontId="8" fillId="3" borderId="4" xfId="2" applyNumberFormat="1" applyFont="1" applyFill="1" applyBorder="1"/>
    <xf numFmtId="0" fontId="8" fillId="4" borderId="5" xfId="0" applyFont="1" applyFill="1" applyBorder="1"/>
    <xf numFmtId="165" fontId="8" fillId="4" borderId="5" xfId="2" applyNumberFormat="1" applyFont="1" applyFill="1" applyBorder="1"/>
    <xf numFmtId="0" fontId="8" fillId="3" borderId="5" xfId="0" applyFont="1" applyFill="1" applyBorder="1"/>
    <xf numFmtId="165" fontId="8" fillId="3" borderId="5" xfId="2" applyNumberFormat="1" applyFont="1" applyFill="1" applyBorder="1"/>
    <xf numFmtId="0" fontId="8" fillId="4" borderId="6" xfId="0" applyFont="1" applyFill="1" applyBorder="1"/>
    <xf numFmtId="165" fontId="8" fillId="4" borderId="6" xfId="2" applyNumberFormat="1" applyFont="1" applyFill="1" applyBorder="1"/>
    <xf numFmtId="43" fontId="15" fillId="2" borderId="0" xfId="2" applyFont="1" applyFill="1"/>
    <xf numFmtId="166" fontId="13" fillId="2" borderId="2" xfId="0" applyNumberFormat="1" applyFont="1" applyFill="1" applyBorder="1"/>
    <xf numFmtId="43" fontId="9" fillId="2" borderId="0" xfId="0" applyNumberFormat="1" applyFont="1" applyFill="1"/>
    <xf numFmtId="43" fontId="15" fillId="2" borderId="0" xfId="0" applyNumberFormat="1" applyFont="1" applyFill="1"/>
    <xf numFmtId="43" fontId="9" fillId="2" borderId="0" xfId="2" applyFont="1" applyFill="1"/>
    <xf numFmtId="43" fontId="13" fillId="2" borderId="2" xfId="0" applyNumberFormat="1" applyFont="1" applyFill="1" applyBorder="1"/>
    <xf numFmtId="0" fontId="13" fillId="0" borderId="0" xfId="0" applyFont="1"/>
    <xf numFmtId="165" fontId="13" fillId="2" borderId="0" xfId="0" applyNumberFormat="1" applyFont="1" applyFill="1"/>
    <xf numFmtId="165" fontId="13" fillId="2" borderId="2" xfId="0" applyNumberFormat="1" applyFont="1" applyFill="1" applyBorder="1"/>
    <xf numFmtId="165" fontId="15" fillId="2" borderId="0" xfId="0" applyNumberFormat="1" applyFont="1" applyFill="1"/>
    <xf numFmtId="165" fontId="16" fillId="2" borderId="0" xfId="2" applyNumberFormat="1" applyFont="1" applyFill="1"/>
    <xf numFmtId="0" fontId="15" fillId="2" borderId="0" xfId="0" quotePrefix="1" applyFont="1" applyFill="1"/>
    <xf numFmtId="43" fontId="13" fillId="2" borderId="0" xfId="2" applyFont="1" applyFill="1"/>
    <xf numFmtId="43" fontId="13" fillId="2" borderId="0" xfId="2" applyFont="1" applyFill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18" fillId="2" borderId="0" xfId="0" applyFont="1" applyFill="1"/>
    <xf numFmtId="0" fontId="19" fillId="2" borderId="0" xfId="0" applyFont="1" applyFill="1"/>
    <xf numFmtId="165" fontId="19" fillId="2" borderId="0" xfId="2" applyNumberFormat="1" applyFont="1" applyFill="1"/>
    <xf numFmtId="165" fontId="11" fillId="0" borderId="0" xfId="0" applyNumberFormat="1" applyFont="1"/>
    <xf numFmtId="43" fontId="19" fillId="2" borderId="0" xfId="0" applyNumberFormat="1" applyFont="1" applyFill="1"/>
    <xf numFmtId="0" fontId="15" fillId="0" borderId="0" xfId="0" applyFont="1"/>
    <xf numFmtId="0" fontId="15" fillId="0" borderId="2" xfId="0" applyFont="1" applyBorder="1"/>
    <xf numFmtId="0" fontId="15" fillId="0" borderId="1" xfId="0" applyFont="1" applyBorder="1"/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7" fillId="0" borderId="0" xfId="0" applyFont="1"/>
    <xf numFmtId="0" fontId="15" fillId="0" borderId="1" xfId="0" applyFont="1" applyBorder="1" applyAlignment="1">
      <alignment wrapText="1"/>
    </xf>
    <xf numFmtId="0" fontId="15" fillId="0" borderId="0" xfId="0" applyFont="1" applyAlignment="1">
      <alignment wrapText="1"/>
    </xf>
    <xf numFmtId="43" fontId="15" fillId="0" borderId="0" xfId="1" applyFont="1"/>
    <xf numFmtId="43" fontId="13" fillId="0" borderId="2" xfId="0" applyNumberFormat="1" applyFont="1" applyBorder="1"/>
    <xf numFmtId="165" fontId="15" fillId="0" borderId="0" xfId="1" applyNumberFormat="1" applyFont="1"/>
    <xf numFmtId="165" fontId="15" fillId="0" borderId="0" xfId="0" applyNumberFormat="1" applyFont="1"/>
    <xf numFmtId="165" fontId="13" fillId="0" borderId="2" xfId="0" applyNumberFormat="1" applyFont="1" applyBorder="1"/>
    <xf numFmtId="43" fontId="13" fillId="0" borderId="2" xfId="1" applyFont="1" applyBorder="1"/>
    <xf numFmtId="165" fontId="13" fillId="0" borderId="2" xfId="1" applyNumberFormat="1" applyFont="1" applyBorder="1"/>
    <xf numFmtId="43" fontId="15" fillId="0" borderId="0" xfId="0" applyNumberFormat="1" applyFont="1"/>
    <xf numFmtId="164" fontId="15" fillId="0" borderId="0" xfId="0" applyNumberFormat="1" applyFont="1"/>
    <xf numFmtId="164" fontId="13" fillId="0" borderId="2" xfId="0" applyNumberFormat="1" applyFont="1" applyBorder="1"/>
    <xf numFmtId="0" fontId="13" fillId="0" borderId="3" xfId="0" applyFont="1" applyBorder="1"/>
    <xf numFmtId="165" fontId="23" fillId="2" borderId="0" xfId="2" applyNumberFormat="1" applyFont="1" applyFill="1"/>
    <xf numFmtId="165" fontId="24" fillId="2" borderId="2" xfId="2" applyNumberFormat="1" applyFont="1" applyFill="1" applyBorder="1"/>
    <xf numFmtId="165" fontId="13" fillId="2" borderId="2" xfId="2" applyNumberFormat="1" applyFont="1" applyFill="1" applyBorder="1" applyAlignment="1">
      <alignment horizontal="centerContinuous"/>
    </xf>
    <xf numFmtId="165" fontId="13" fillId="2" borderId="3" xfId="2" applyNumberFormat="1" applyFont="1" applyFill="1" applyBorder="1" applyAlignment="1">
      <alignment horizontal="centerContinuous"/>
    </xf>
    <xf numFmtId="165" fontId="13" fillId="2" borderId="1" xfId="2" applyNumberFormat="1" applyFont="1" applyFill="1" applyBorder="1" applyAlignment="1">
      <alignment horizontal="center"/>
    </xf>
    <xf numFmtId="165" fontId="15" fillId="2" borderId="3" xfId="2" applyNumberFormat="1" applyFont="1" applyFill="1" applyBorder="1"/>
    <xf numFmtId="165" fontId="15" fillId="2" borderId="3" xfId="2" applyNumberFormat="1" applyFont="1" applyFill="1" applyBorder="1" applyAlignment="1">
      <alignment horizontal="centerContinuous"/>
    </xf>
    <xf numFmtId="165" fontId="13" fillId="2" borderId="3" xfId="2" applyNumberFormat="1" applyFont="1" applyFill="1" applyBorder="1" applyAlignment="1">
      <alignment horizontal="center"/>
    </xf>
    <xf numFmtId="165" fontId="15" fillId="2" borderId="2" xfId="2" applyNumberFormat="1" applyFont="1" applyFill="1" applyBorder="1" applyAlignment="1">
      <alignment horizontal="centerContinuous"/>
    </xf>
    <xf numFmtId="0" fontId="24" fillId="2" borderId="0" xfId="0" applyFont="1" applyFill="1"/>
    <xf numFmtId="165" fontId="24" fillId="2" borderId="0" xfId="2" applyNumberFormat="1" applyFont="1" applyFill="1"/>
    <xf numFmtId="0" fontId="24" fillId="5" borderId="0" xfId="0" applyFont="1" applyFill="1"/>
    <xf numFmtId="165" fontId="24" fillId="5" borderId="0" xfId="2" applyNumberFormat="1" applyFont="1" applyFill="1"/>
    <xf numFmtId="0" fontId="25" fillId="0" borderId="0" xfId="0" applyFont="1"/>
    <xf numFmtId="165" fontId="15" fillId="0" borderId="0" xfId="1" applyNumberFormat="1" applyFont="1" applyAlignment="1">
      <alignment wrapText="1"/>
    </xf>
    <xf numFmtId="0" fontId="6" fillId="8" borderId="0" xfId="20" applyFont="1" applyFill="1" applyAlignment="1">
      <alignment vertical="top"/>
    </xf>
    <xf numFmtId="0" fontId="6" fillId="8" borderId="0" xfId="20" applyFont="1" applyFill="1" applyAlignment="1">
      <alignment vertical="top" wrapText="1"/>
    </xf>
    <xf numFmtId="0" fontId="6" fillId="8" borderId="0" xfId="20" applyFont="1" applyFill="1" applyAlignment="1">
      <alignment horizontal="left" vertical="top"/>
    </xf>
    <xf numFmtId="43" fontId="6" fillId="8" borderId="0" xfId="3" applyFont="1" applyFill="1" applyAlignment="1">
      <alignment horizontal="center" vertical="top"/>
    </xf>
    <xf numFmtId="0" fontId="34" fillId="8" borderId="0" xfId="20" applyFont="1" applyFill="1" applyAlignment="1">
      <alignment horizontal="left" vertical="top"/>
    </xf>
    <xf numFmtId="165" fontId="31" fillId="8" borderId="0" xfId="3" applyNumberFormat="1" applyFont="1" applyFill="1" applyBorder="1" applyAlignment="1">
      <alignment horizontal="center" vertical="top"/>
    </xf>
    <xf numFmtId="0" fontId="31" fillId="0" borderId="0" xfId="0" applyFont="1" applyBorder="1" applyAlignment="1">
      <alignment vertical="top"/>
    </xf>
    <xf numFmtId="165" fontId="32" fillId="8" borderId="0" xfId="3" applyNumberFormat="1" applyFont="1" applyFill="1" applyBorder="1" applyAlignment="1">
      <alignment horizontal="center" vertical="top"/>
    </xf>
    <xf numFmtId="0" fontId="32" fillId="0" borderId="0" xfId="0" applyFont="1" applyBorder="1" applyAlignment="1">
      <alignment vertical="top"/>
    </xf>
    <xf numFmtId="165" fontId="32" fillId="8" borderId="0" xfId="20" applyNumberFormat="1" applyFont="1" applyFill="1" applyBorder="1" applyAlignment="1">
      <alignment vertical="top"/>
    </xf>
    <xf numFmtId="166" fontId="37" fillId="8" borderId="0" xfId="0" applyNumberFormat="1" applyFont="1" applyFill="1" applyBorder="1" applyAlignment="1">
      <alignment vertical="top"/>
    </xf>
    <xf numFmtId="166" fontId="32" fillId="8" borderId="0" xfId="0" applyNumberFormat="1" applyFont="1" applyFill="1" applyBorder="1" applyAlignment="1">
      <alignment vertical="top"/>
    </xf>
    <xf numFmtId="166" fontId="31" fillId="8" borderId="0" xfId="0" applyNumberFormat="1" applyFont="1" applyFill="1" applyBorder="1" applyAlignment="1">
      <alignment vertical="top"/>
    </xf>
    <xf numFmtId="166" fontId="38" fillId="8" borderId="0" xfId="0" applyNumberFormat="1" applyFont="1" applyFill="1" applyBorder="1" applyAlignment="1">
      <alignment vertical="top"/>
    </xf>
    <xf numFmtId="0" fontId="32" fillId="0" borderId="0" xfId="20" applyFont="1" applyFill="1" applyAlignment="1">
      <alignment horizontal="left" vertical="center"/>
    </xf>
    <xf numFmtId="0" fontId="32" fillId="0" borderId="0" xfId="20" applyFont="1" applyFill="1" applyAlignment="1">
      <alignment vertical="center"/>
    </xf>
    <xf numFmtId="0" fontId="32" fillId="0" borderId="0" xfId="20" applyFont="1" applyFill="1" applyAlignment="1">
      <alignment horizontal="left" vertical="top"/>
    </xf>
    <xf numFmtId="0" fontId="32" fillId="0" borderId="0" xfId="20" applyFont="1" applyFill="1" applyAlignment="1">
      <alignment wrapText="1"/>
    </xf>
    <xf numFmtId="0" fontId="31" fillId="0" borderId="8" xfId="20" applyFont="1" applyFill="1" applyBorder="1" applyAlignment="1">
      <alignment horizontal="left" vertical="center"/>
    </xf>
    <xf numFmtId="0" fontId="31" fillId="0" borderId="8" xfId="20" applyFont="1" applyFill="1" applyBorder="1" applyAlignment="1">
      <alignment vertical="center"/>
    </xf>
    <xf numFmtId="0" fontId="31" fillId="0" borderId="8" xfId="20" applyFont="1" applyFill="1" applyBorder="1" applyAlignment="1">
      <alignment vertical="center" wrapText="1"/>
    </xf>
    <xf numFmtId="165" fontId="31" fillId="0" borderId="8" xfId="3" applyNumberFormat="1" applyFont="1" applyFill="1" applyBorder="1" applyAlignment="1">
      <alignment horizontal="center" vertical="center"/>
    </xf>
    <xf numFmtId="0" fontId="4" fillId="8" borderId="0" xfId="20" applyFont="1" applyFill="1" applyAlignment="1">
      <alignment horizontal="left" vertical="top"/>
    </xf>
    <xf numFmtId="0" fontId="4" fillId="8" borderId="0" xfId="20" applyFont="1" applyFill="1" applyAlignment="1">
      <alignment vertical="top"/>
    </xf>
    <xf numFmtId="0" fontId="4" fillId="8" borderId="0" xfId="20" applyFont="1" applyFill="1" applyAlignment="1">
      <alignment vertical="top" wrapText="1"/>
    </xf>
    <xf numFmtId="43" fontId="4" fillId="8" borderId="0" xfId="3" applyFont="1" applyFill="1" applyAlignment="1">
      <alignment horizontal="center" vertical="top"/>
    </xf>
    <xf numFmtId="43" fontId="41" fillId="8" borderId="0" xfId="3" applyFont="1" applyFill="1" applyAlignment="1">
      <alignment horizontal="center" vertical="top"/>
    </xf>
    <xf numFmtId="43" fontId="42" fillId="8" borderId="0" xfId="3" applyFont="1" applyFill="1" applyAlignment="1">
      <alignment horizontal="center" vertical="top"/>
    </xf>
    <xf numFmtId="0" fontId="31" fillId="0" borderId="0" xfId="20" applyFont="1" applyFill="1" applyAlignment="1">
      <alignment horizontal="left" vertical="center"/>
    </xf>
    <xf numFmtId="0" fontId="32" fillId="0" borderId="0" xfId="20" applyFont="1" applyFill="1" applyAlignment="1">
      <alignment vertical="center" wrapText="1"/>
    </xf>
    <xf numFmtId="0" fontId="31" fillId="0" borderId="0" xfId="20" applyFont="1" applyFill="1" applyAlignment="1">
      <alignment vertical="center"/>
    </xf>
    <xf numFmtId="0" fontId="31" fillId="0" borderId="0" xfId="20" applyFont="1" applyFill="1" applyAlignment="1">
      <alignment vertical="center" wrapText="1"/>
    </xf>
    <xf numFmtId="0" fontId="32" fillId="0" borderId="0" xfId="20" applyFont="1" applyFill="1" applyAlignment="1">
      <alignment vertical="top" wrapText="1"/>
    </xf>
    <xf numFmtId="0" fontId="32" fillId="0" borderId="0" xfId="20" applyFont="1" applyFill="1" applyAlignment="1">
      <alignment vertical="top"/>
    </xf>
    <xf numFmtId="0" fontId="32" fillId="0" borderId="0" xfId="20" applyNumberFormat="1" applyFont="1" applyFill="1" applyAlignment="1"/>
    <xf numFmtId="0" fontId="32" fillId="0" borderId="0" xfId="20" applyNumberFormat="1" applyFont="1" applyFill="1" applyAlignment="1">
      <alignment wrapText="1"/>
    </xf>
    <xf numFmtId="0" fontId="31" fillId="0" borderId="0" xfId="20" applyFont="1" applyFill="1" applyAlignment="1">
      <alignment horizontal="left" vertical="top"/>
    </xf>
    <xf numFmtId="0" fontId="32" fillId="0" borderId="0" xfId="20" applyFont="1" applyFill="1" applyAlignment="1"/>
    <xf numFmtId="0" fontId="32" fillId="0" borderId="0" xfId="0" applyFont="1" applyFill="1"/>
    <xf numFmtId="0" fontId="31" fillId="0" borderId="0" xfId="0" applyFont="1" applyFill="1"/>
    <xf numFmtId="0" fontId="31" fillId="0" borderId="0" xfId="0" applyFont="1" applyFill="1" applyAlignment="1">
      <alignment wrapText="1"/>
    </xf>
    <xf numFmtId="0" fontId="32" fillId="0" borderId="0" xfId="0" applyFont="1" applyFill="1" applyAlignment="1">
      <alignment vertical="top" wrapText="1"/>
    </xf>
    <xf numFmtId="0" fontId="33" fillId="8" borderId="0" xfId="20" applyFont="1" applyFill="1" applyAlignment="1">
      <alignment vertical="center"/>
    </xf>
    <xf numFmtId="0" fontId="41" fillId="8" borderId="0" xfId="20" applyFont="1" applyFill="1" applyAlignment="1">
      <alignment vertical="center"/>
    </xf>
    <xf numFmtId="0" fontId="41" fillId="8" borderId="0" xfId="20" applyFont="1" applyFill="1" applyAlignment="1">
      <alignment horizontal="left" vertical="center"/>
    </xf>
    <xf numFmtId="0" fontId="41" fillId="8" borderId="0" xfId="20" applyFont="1" applyFill="1" applyAlignment="1">
      <alignment vertical="center" wrapText="1"/>
    </xf>
    <xf numFmtId="43" fontId="41" fillId="8" borderId="0" xfId="3" applyFont="1" applyFill="1" applyAlignment="1">
      <alignment horizontal="center" vertical="center"/>
    </xf>
    <xf numFmtId="165" fontId="31" fillId="0" borderId="0" xfId="3" applyNumberFormat="1" applyFont="1" applyFill="1" applyAlignment="1">
      <alignment horizontal="center" vertical="top"/>
    </xf>
    <xf numFmtId="165" fontId="32" fillId="0" borderId="0" xfId="3" applyNumberFormat="1" applyFont="1" applyFill="1" applyAlignment="1">
      <alignment horizontal="center" vertical="top"/>
    </xf>
    <xf numFmtId="164" fontId="31" fillId="0" borderId="0" xfId="3" applyNumberFormat="1" applyFont="1" applyFill="1" applyAlignment="1">
      <alignment horizontal="right" vertical="top"/>
    </xf>
    <xf numFmtId="165" fontId="31" fillId="0" borderId="0" xfId="20" applyNumberFormat="1" applyFont="1" applyFill="1" applyAlignment="1">
      <alignment vertical="top"/>
    </xf>
    <xf numFmtId="166" fontId="31" fillId="0" borderId="0" xfId="0" applyNumberFormat="1" applyFont="1" applyFill="1" applyAlignment="1">
      <alignment vertical="top"/>
    </xf>
    <xf numFmtId="166" fontId="32" fillId="0" borderId="0" xfId="0" applyNumberFormat="1" applyFont="1" applyFill="1" applyAlignment="1">
      <alignment vertical="top"/>
    </xf>
    <xf numFmtId="0" fontId="32" fillId="8" borderId="0" xfId="20" applyFont="1" applyFill="1" applyAlignment="1">
      <alignment horizontal="center"/>
    </xf>
    <xf numFmtId="165" fontId="31" fillId="8" borderId="0" xfId="3" applyNumberFormat="1" applyFont="1" applyFill="1" applyAlignment="1">
      <alignment horizontal="center" vertical="center"/>
    </xf>
    <xf numFmtId="0" fontId="32" fillId="0" borderId="0" xfId="0" applyFont="1" applyAlignment="1">
      <alignment vertical="center"/>
    </xf>
    <xf numFmtId="0" fontId="31" fillId="0" borderId="0" xfId="20" applyFont="1" applyFill="1" applyBorder="1" applyAlignment="1">
      <alignment horizontal="left" vertical="center"/>
    </xf>
    <xf numFmtId="0" fontId="31" fillId="0" borderId="0" xfId="20" applyFont="1" applyFill="1" applyBorder="1" applyAlignment="1">
      <alignment vertical="center"/>
    </xf>
    <xf numFmtId="0" fontId="31" fillId="0" borderId="0" xfId="20" applyFont="1" applyFill="1" applyBorder="1" applyAlignment="1">
      <alignment vertical="center" wrapText="1"/>
    </xf>
    <xf numFmtId="165" fontId="31" fillId="0" borderId="0" xfId="3" applyNumberFormat="1" applyFont="1" applyFill="1" applyBorder="1" applyAlignment="1">
      <alignment horizontal="center" vertical="center"/>
    </xf>
    <xf numFmtId="165" fontId="31" fillId="0" borderId="0" xfId="3" applyNumberFormat="1" applyFont="1" applyFill="1" applyAlignment="1">
      <alignment horizontal="left" vertical="top" indent="2"/>
    </xf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wrapText="1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3" fillId="0" borderId="0" xfId="0" applyFont="1" applyAlignment="1">
      <alignment horizontal="center"/>
    </xf>
    <xf numFmtId="43" fontId="13" fillId="0" borderId="3" xfId="1" applyFont="1" applyBorder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13" fillId="0" borderId="1" xfId="1" applyFont="1" applyBorder="1" applyAlignment="1">
      <alignment horizontal="center" vertical="center"/>
    </xf>
    <xf numFmtId="165" fontId="13" fillId="0" borderId="3" xfId="1" applyNumberFormat="1" applyFont="1" applyBorder="1" applyAlignment="1">
      <alignment horizontal="center" vertical="center"/>
    </xf>
    <xf numFmtId="165" fontId="13" fillId="0" borderId="0" xfId="1" applyNumberFormat="1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8" borderId="0" xfId="20" quotePrefix="1" applyFont="1" applyFill="1" applyAlignment="1">
      <alignment vertical="top" wrapText="1"/>
    </xf>
    <xf numFmtId="165" fontId="31" fillId="8" borderId="8" xfId="3" applyNumberFormat="1" applyFont="1" applyFill="1" applyBorder="1" applyAlignment="1">
      <alignment horizontal="center" wrapText="1"/>
    </xf>
    <xf numFmtId="0" fontId="32" fillId="0" borderId="8" xfId="0" applyFont="1" applyBorder="1" applyAlignment="1">
      <alignment horizontal="center" wrapText="1"/>
    </xf>
    <xf numFmtId="43" fontId="42" fillId="8" borderId="0" xfId="3" applyFont="1" applyFill="1" applyAlignment="1">
      <alignment horizontal="center" vertical="top"/>
    </xf>
    <xf numFmtId="0" fontId="31" fillId="0" borderId="8" xfId="20" applyFont="1" applyBorder="1" applyAlignment="1">
      <alignment horizontal="left"/>
    </xf>
    <xf numFmtId="43" fontId="31" fillId="8" borderId="8" xfId="3" applyFont="1" applyFill="1" applyBorder="1" applyAlignment="1">
      <alignment horizontal="center"/>
    </xf>
    <xf numFmtId="0" fontId="32" fillId="0" borderId="8" xfId="0" applyFont="1" applyBorder="1" applyAlignment="1">
      <alignment horizontal="center"/>
    </xf>
    <xf numFmtId="43" fontId="31" fillId="8" borderId="8" xfId="3" applyFont="1" applyFill="1" applyBorder="1" applyAlignment="1">
      <alignment horizontal="center" wrapText="1"/>
    </xf>
  </cellXfs>
  <cellStyles count="34">
    <cellStyle name="Comma" xfId="1" builtinId="3"/>
    <cellStyle name="Comma 2" xfId="2" xr:uid="{00000000-0005-0000-0000-000001000000}"/>
    <cellStyle name="Comma 2 2" xfId="3" xr:uid="{00000000-0005-0000-0000-000002000000}"/>
    <cellStyle name="Comma 2 4" xfId="31" xr:uid="{00000000-0005-0000-0000-000003000000}"/>
    <cellStyle name="Comma 3" xfId="4" xr:uid="{00000000-0005-0000-0000-000004000000}"/>
    <cellStyle name="Comma 3 2" xfId="12" xr:uid="{00000000-0005-0000-0000-000005000000}"/>
    <cellStyle name="Comma 3 3" xfId="13" xr:uid="{00000000-0005-0000-0000-000006000000}"/>
    <cellStyle name="Comma 4" xfId="14" xr:uid="{00000000-0005-0000-0000-000007000000}"/>
    <cellStyle name="Comma 5" xfId="15" xr:uid="{00000000-0005-0000-0000-000008000000}"/>
    <cellStyle name="Followed Hyperlink" xfId="33" builtinId="9" hidden="1"/>
    <cellStyle name="Grey" xfId="16" xr:uid="{00000000-0005-0000-0000-00000A000000}"/>
    <cellStyle name="Hyperlink" xfId="32" builtinId="8" hidden="1"/>
    <cellStyle name="Input [yellow]" xfId="17" xr:uid="{00000000-0005-0000-0000-00000C000000}"/>
    <cellStyle name="Normal" xfId="0" builtinId="0"/>
    <cellStyle name="Normal - Style1" xfId="18" xr:uid="{00000000-0005-0000-0000-00000E000000}"/>
    <cellStyle name="Normal 2" xfId="5" xr:uid="{00000000-0005-0000-0000-00000F000000}"/>
    <cellStyle name="Normal 2 2" xfId="6" xr:uid="{00000000-0005-0000-0000-000010000000}"/>
    <cellStyle name="Normal 2 2 2" xfId="19" xr:uid="{00000000-0005-0000-0000-000011000000}"/>
    <cellStyle name="Normal 2 3" xfId="20" xr:uid="{00000000-0005-0000-0000-000012000000}"/>
    <cellStyle name="Normal 3" xfId="7" xr:uid="{00000000-0005-0000-0000-000013000000}"/>
    <cellStyle name="Normal 4" xfId="8" xr:uid="{00000000-0005-0000-0000-000014000000}"/>
    <cellStyle name="Normal 4 2" xfId="21" xr:uid="{00000000-0005-0000-0000-000015000000}"/>
    <cellStyle name="Normal 4 3" xfId="22" xr:uid="{00000000-0005-0000-0000-000016000000}"/>
    <cellStyle name="Normal 5" xfId="9" xr:uid="{00000000-0005-0000-0000-000017000000}"/>
    <cellStyle name="Normal 6" xfId="10" xr:uid="{00000000-0005-0000-0000-000018000000}"/>
    <cellStyle name="Normal 6 2" xfId="23" xr:uid="{00000000-0005-0000-0000-000019000000}"/>
    <cellStyle name="Normal 6 3" xfId="29" xr:uid="{00000000-0005-0000-0000-00001A000000}"/>
    <cellStyle name="Normal 7" xfId="24" xr:uid="{00000000-0005-0000-0000-00001B000000}"/>
    <cellStyle name="Normal 7 2" xfId="25" xr:uid="{00000000-0005-0000-0000-00001C000000}"/>
    <cellStyle name="Normal 8" xfId="26" xr:uid="{00000000-0005-0000-0000-00001D000000}"/>
    <cellStyle name="Normal 9" xfId="30" xr:uid="{00000000-0005-0000-0000-00001E000000}"/>
    <cellStyle name="Percent [2]" xfId="27" xr:uid="{00000000-0005-0000-0000-00001F000000}"/>
    <cellStyle name="Percent 2" xfId="11" xr:uid="{00000000-0005-0000-0000-000020000000}"/>
    <cellStyle name="Percent 2 2" xfId="28" xr:uid="{00000000-0005-0000-0000-000021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223908</xdr:colOff>
      <xdr:row>0</xdr:row>
      <xdr:rowOff>0</xdr:rowOff>
    </xdr:from>
    <xdr:to>
      <xdr:col>3</xdr:col>
      <xdr:colOff>1707268</xdr:colOff>
      <xdr:row>3</xdr:row>
      <xdr:rowOff>58420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513799" y="0"/>
          <a:ext cx="1949257" cy="60196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2020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www.adb.org/ar2020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sovereign, commitments, loans, public sector</a:t>
          </a:r>
        </a:p>
      </xdr:txBody>
    </xdr:sp>
    <xdr:clientData/>
  </xdr:twoCellAnchor>
  <xdr:twoCellAnchor editAs="oneCell">
    <xdr:from>
      <xdr:col>0</xdr:col>
      <xdr:colOff>36239</xdr:colOff>
      <xdr:row>0</xdr:row>
      <xdr:rowOff>25885</xdr:rowOff>
    </xdr:from>
    <xdr:to>
      <xdr:col>2</xdr:col>
      <xdr:colOff>148325</xdr:colOff>
      <xdr:row>3</xdr:row>
      <xdr:rowOff>3016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39" y="25885"/>
          <a:ext cx="401977" cy="520677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Sheet4">
    <tabColor rgb="FFFFFF00"/>
    <pageSetUpPr fitToPage="1"/>
  </sheetPr>
  <dimension ref="A1:M51"/>
  <sheetViews>
    <sheetView workbookViewId="0">
      <pane ySplit="5" topLeftCell="A6" activePane="bottomLeft" state="frozenSplit"/>
      <selection pane="bottomLeft" activeCell="F56" sqref="F56"/>
    </sheetView>
  </sheetViews>
  <sheetFormatPr defaultColWidth="9" defaultRowHeight="15" x14ac:dyDescent="0.25"/>
  <cols>
    <col min="1" max="4" width="8.625" style="4" customWidth="1"/>
    <col min="5" max="5" width="3.625" style="4" customWidth="1"/>
    <col min="6" max="6" width="66.25" style="4" customWidth="1"/>
    <col min="7" max="8" width="9.125" style="5" bestFit="1" customWidth="1"/>
    <col min="9" max="9" width="11.125" style="5" customWidth="1"/>
    <col min="10" max="10" width="11.875" style="5" bestFit="1" customWidth="1"/>
    <col min="11" max="11" width="11.875" style="5" customWidth="1"/>
    <col min="12" max="12" width="9.125" style="5" bestFit="1" customWidth="1"/>
    <col min="13" max="16384" width="9" style="4"/>
  </cols>
  <sheetData>
    <row r="1" spans="1:12" ht="17.25" x14ac:dyDescent="0.25">
      <c r="A1" s="3" t="s">
        <v>448</v>
      </c>
      <c r="B1" s="3"/>
      <c r="C1" s="3"/>
      <c r="D1" s="3"/>
      <c r="E1" s="3"/>
    </row>
    <row r="2" spans="1:12" x14ac:dyDescent="0.25">
      <c r="A2" s="4" t="s">
        <v>472</v>
      </c>
    </row>
    <row r="4" spans="1:12" x14ac:dyDescent="0.25">
      <c r="A4" s="16"/>
      <c r="B4" s="16"/>
      <c r="C4" s="16"/>
      <c r="D4" s="16"/>
      <c r="E4" s="16"/>
      <c r="F4" s="16"/>
      <c r="G4" s="73"/>
      <c r="H4" s="73"/>
      <c r="I4" s="75" t="s">
        <v>529</v>
      </c>
      <c r="J4" s="70" t="s">
        <v>467</v>
      </c>
      <c r="K4" s="76"/>
      <c r="L4" s="73"/>
    </row>
    <row r="5" spans="1:12" x14ac:dyDescent="0.25">
      <c r="A5" s="17" t="s">
        <v>474</v>
      </c>
      <c r="B5" s="17"/>
      <c r="C5" s="17"/>
      <c r="D5" s="17"/>
      <c r="E5" s="17"/>
      <c r="F5" s="15"/>
      <c r="G5" s="72" t="s">
        <v>468</v>
      </c>
      <c r="H5" s="72" t="s">
        <v>469</v>
      </c>
      <c r="I5" s="18" t="s">
        <v>530</v>
      </c>
      <c r="J5" s="72" t="s">
        <v>531</v>
      </c>
      <c r="K5" s="72" t="s">
        <v>509</v>
      </c>
      <c r="L5" s="72" t="s">
        <v>471</v>
      </c>
    </row>
    <row r="6" spans="1:12" x14ac:dyDescent="0.25">
      <c r="A6" s="3" t="s">
        <v>386</v>
      </c>
      <c r="B6" s="3"/>
      <c r="C6" s="3"/>
      <c r="D6" s="3"/>
      <c r="E6" s="3"/>
      <c r="G6" s="8"/>
      <c r="H6" s="8"/>
      <c r="I6" s="20"/>
      <c r="J6" s="8"/>
      <c r="K6" s="8"/>
      <c r="L6" s="8"/>
    </row>
    <row r="7" spans="1:12" s="3" customFormat="1" x14ac:dyDescent="0.25">
      <c r="A7" s="4"/>
      <c r="B7" s="4" t="s">
        <v>387</v>
      </c>
      <c r="C7" s="4"/>
      <c r="D7" s="3" t="s">
        <v>435</v>
      </c>
      <c r="G7" s="9">
        <f t="shared" ref="G7:L7" si="0">SUM(G8:G10)</f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  <c r="K7" s="9">
        <f t="shared" si="0"/>
        <v>0</v>
      </c>
      <c r="L7" s="9">
        <f t="shared" si="0"/>
        <v>0</v>
      </c>
    </row>
    <row r="8" spans="1:12" s="3" customFormat="1" x14ac:dyDescent="0.25">
      <c r="A8" s="4"/>
      <c r="B8" s="4"/>
      <c r="C8" s="4" t="s">
        <v>388</v>
      </c>
      <c r="D8" s="4"/>
      <c r="E8" s="4"/>
      <c r="F8" s="4"/>
      <c r="G8" s="5"/>
      <c r="H8" s="5"/>
      <c r="I8" s="5"/>
      <c r="J8" s="5"/>
      <c r="K8" s="5"/>
      <c r="L8" s="5"/>
    </row>
    <row r="9" spans="1:12" x14ac:dyDescent="0.25">
      <c r="D9" s="4" t="s">
        <v>389</v>
      </c>
      <c r="F9" s="10"/>
      <c r="L9" s="5">
        <f>SUM(G9:J9)</f>
        <v>0</v>
      </c>
    </row>
    <row r="10" spans="1:12" x14ac:dyDescent="0.25">
      <c r="F10" s="10"/>
      <c r="L10" s="5">
        <f t="shared" ref="L10:L25" si="1">SUM(G10:J10)</f>
        <v>0</v>
      </c>
    </row>
    <row r="11" spans="1:12" s="3" customFormat="1" x14ac:dyDescent="0.25">
      <c r="D11" s="3" t="s">
        <v>436</v>
      </c>
      <c r="F11" s="11"/>
      <c r="G11" s="9">
        <f t="shared" ref="G11:L11" si="2">SUM(G12:G13)</f>
        <v>0</v>
      </c>
      <c r="H11" s="9">
        <f t="shared" si="2"/>
        <v>0</v>
      </c>
      <c r="I11" s="9">
        <f t="shared" si="2"/>
        <v>0</v>
      </c>
      <c r="J11" s="9">
        <f t="shared" si="2"/>
        <v>0</v>
      </c>
      <c r="K11" s="9">
        <f t="shared" si="2"/>
        <v>0</v>
      </c>
      <c r="L11" s="9">
        <f t="shared" si="2"/>
        <v>0</v>
      </c>
    </row>
    <row r="12" spans="1:12" x14ac:dyDescent="0.25">
      <c r="F12" s="10"/>
    </row>
    <row r="13" spans="1:12" x14ac:dyDescent="0.25">
      <c r="F13" s="10"/>
      <c r="L13" s="5">
        <f t="shared" si="1"/>
        <v>0</v>
      </c>
    </row>
    <row r="14" spans="1:12" x14ac:dyDescent="0.25">
      <c r="F14" s="10"/>
      <c r="L14" s="5">
        <f t="shared" si="1"/>
        <v>0</v>
      </c>
    </row>
    <row r="15" spans="1:12" s="3" customFormat="1" x14ac:dyDescent="0.25">
      <c r="D15" s="3" t="s">
        <v>437</v>
      </c>
      <c r="F15" s="11"/>
      <c r="G15" s="9">
        <f t="shared" ref="G15:L15" si="3">SUM(G16:G17)</f>
        <v>0</v>
      </c>
      <c r="H15" s="9">
        <f t="shared" si="3"/>
        <v>0</v>
      </c>
      <c r="I15" s="9">
        <f t="shared" si="3"/>
        <v>0</v>
      </c>
      <c r="J15" s="9">
        <f t="shared" si="3"/>
        <v>0</v>
      </c>
      <c r="K15" s="9">
        <f t="shared" si="3"/>
        <v>0</v>
      </c>
      <c r="L15" s="9">
        <f t="shared" si="3"/>
        <v>0</v>
      </c>
    </row>
    <row r="16" spans="1:12" x14ac:dyDescent="0.25">
      <c r="F16" s="10"/>
    </row>
    <row r="17" spans="4:12" x14ac:dyDescent="0.25">
      <c r="F17" s="10"/>
      <c r="K17" s="9"/>
      <c r="L17" s="5">
        <f t="shared" si="1"/>
        <v>0</v>
      </c>
    </row>
    <row r="18" spans="4:12" x14ac:dyDescent="0.25">
      <c r="F18" s="10"/>
      <c r="K18" s="9">
        <f>SUM(K19:K20)</f>
        <v>0</v>
      </c>
      <c r="L18" s="5">
        <f t="shared" si="1"/>
        <v>0</v>
      </c>
    </row>
    <row r="19" spans="4:12" s="3" customFormat="1" x14ac:dyDescent="0.25">
      <c r="D19" s="3" t="s">
        <v>438</v>
      </c>
      <c r="F19" s="11"/>
      <c r="G19" s="9">
        <f>SUM(G20:G21)</f>
        <v>0</v>
      </c>
      <c r="H19" s="9">
        <f>SUM(H20:H21)</f>
        <v>0</v>
      </c>
      <c r="I19" s="9">
        <f>SUM(I20:I21)</f>
        <v>0</v>
      </c>
      <c r="J19" s="9">
        <f>SUM(J20:J21)</f>
        <v>0</v>
      </c>
      <c r="K19" s="9">
        <f>SUM(K20:K21)</f>
        <v>0</v>
      </c>
      <c r="L19" s="9">
        <f>SUM(L20:L21)</f>
        <v>0</v>
      </c>
    </row>
    <row r="20" spans="4:12" x14ac:dyDescent="0.25">
      <c r="F20" s="10"/>
      <c r="L20" s="5">
        <f t="shared" si="1"/>
        <v>0</v>
      </c>
    </row>
    <row r="21" spans="4:12" x14ac:dyDescent="0.25">
      <c r="F21" s="10"/>
      <c r="L21" s="5">
        <f t="shared" si="1"/>
        <v>0</v>
      </c>
    </row>
    <row r="22" spans="4:12" x14ac:dyDescent="0.25">
      <c r="F22" s="10"/>
    </row>
    <row r="23" spans="4:12" s="3" customFormat="1" x14ac:dyDescent="0.25">
      <c r="D23" s="3" t="s">
        <v>439</v>
      </c>
      <c r="F23" s="11"/>
      <c r="G23" s="9">
        <f t="shared" ref="G23:L23" si="4">SUM(G24:G25)</f>
        <v>0</v>
      </c>
      <c r="H23" s="9">
        <f t="shared" si="4"/>
        <v>0</v>
      </c>
      <c r="I23" s="9">
        <f t="shared" si="4"/>
        <v>0</v>
      </c>
      <c r="J23" s="9">
        <f t="shared" si="4"/>
        <v>0</v>
      </c>
      <c r="K23" s="9">
        <f t="shared" si="4"/>
        <v>0</v>
      </c>
      <c r="L23" s="9">
        <f t="shared" si="4"/>
        <v>0</v>
      </c>
    </row>
    <row r="24" spans="4:12" x14ac:dyDescent="0.25">
      <c r="F24" s="10"/>
      <c r="L24" s="5">
        <f t="shared" si="1"/>
        <v>0</v>
      </c>
    </row>
    <row r="25" spans="4:12" x14ac:dyDescent="0.25">
      <c r="F25" s="10"/>
      <c r="L25" s="5">
        <f t="shared" si="1"/>
        <v>0</v>
      </c>
    </row>
    <row r="26" spans="4:12" x14ac:dyDescent="0.25">
      <c r="F26" s="10"/>
    </row>
    <row r="27" spans="4:12" s="3" customFormat="1" x14ac:dyDescent="0.25">
      <c r="D27" s="3" t="s">
        <v>440</v>
      </c>
      <c r="F27" s="11"/>
      <c r="G27" s="9">
        <f t="shared" ref="G27:L27" si="5">SUM(G28:G30)</f>
        <v>0</v>
      </c>
      <c r="H27" s="9">
        <f t="shared" si="5"/>
        <v>0</v>
      </c>
      <c r="I27" s="9">
        <f t="shared" si="5"/>
        <v>0</v>
      </c>
      <c r="J27" s="9">
        <f t="shared" si="5"/>
        <v>0</v>
      </c>
      <c r="K27" s="9">
        <f t="shared" si="5"/>
        <v>0</v>
      </c>
      <c r="L27" s="9">
        <f t="shared" si="5"/>
        <v>0</v>
      </c>
    </row>
    <row r="28" spans="4:12" x14ac:dyDescent="0.25">
      <c r="F28" s="10"/>
    </row>
    <row r="29" spans="4:12" x14ac:dyDescent="0.25">
      <c r="F29" s="10"/>
      <c r="L29" s="5">
        <f>SUM(G29:J29)</f>
        <v>0</v>
      </c>
    </row>
    <row r="30" spans="4:12" x14ac:dyDescent="0.25">
      <c r="F30" s="10"/>
      <c r="L30" s="5">
        <f>SUM(G30:J30)</f>
        <v>0</v>
      </c>
    </row>
    <row r="31" spans="4:12" s="3" customFormat="1" x14ac:dyDescent="0.25">
      <c r="D31" s="3" t="s">
        <v>441</v>
      </c>
      <c r="F31" s="11"/>
      <c r="G31" s="9">
        <f t="shared" ref="G31:L31" si="6">SUM(G32:G33)</f>
        <v>0</v>
      </c>
      <c r="H31" s="9">
        <f t="shared" si="6"/>
        <v>0</v>
      </c>
      <c r="I31" s="9">
        <f t="shared" si="6"/>
        <v>0</v>
      </c>
      <c r="J31" s="9">
        <f t="shared" si="6"/>
        <v>0</v>
      </c>
      <c r="K31" s="9">
        <f t="shared" si="6"/>
        <v>0</v>
      </c>
      <c r="L31" s="9">
        <f t="shared" si="6"/>
        <v>0</v>
      </c>
    </row>
    <row r="32" spans="4:12" x14ac:dyDescent="0.25">
      <c r="F32" s="10"/>
    </row>
    <row r="33" spans="1:13" x14ac:dyDescent="0.25">
      <c r="F33" s="10"/>
      <c r="L33" s="5">
        <f>SUM(G33:J33)</f>
        <v>0</v>
      </c>
    </row>
    <row r="34" spans="1:13" x14ac:dyDescent="0.25">
      <c r="F34" s="10"/>
      <c r="L34" s="5">
        <f>SUM(G34:J34)</f>
        <v>0</v>
      </c>
    </row>
    <row r="35" spans="1:13" s="3" customFormat="1" x14ac:dyDescent="0.25">
      <c r="D35" s="3" t="s">
        <v>442</v>
      </c>
      <c r="F35" s="11"/>
      <c r="G35" s="9">
        <f t="shared" ref="G35:L35" si="7">SUM(G36:G37)</f>
        <v>0</v>
      </c>
      <c r="H35" s="9">
        <f t="shared" si="7"/>
        <v>0</v>
      </c>
      <c r="I35" s="9">
        <f t="shared" si="7"/>
        <v>0</v>
      </c>
      <c r="J35" s="9">
        <f t="shared" si="7"/>
        <v>0</v>
      </c>
      <c r="K35" s="9">
        <f t="shared" si="7"/>
        <v>0</v>
      </c>
      <c r="L35" s="9">
        <f t="shared" si="7"/>
        <v>0</v>
      </c>
    </row>
    <row r="36" spans="1:13" x14ac:dyDescent="0.25">
      <c r="F36" s="10"/>
    </row>
    <row r="37" spans="1:13" x14ac:dyDescent="0.25">
      <c r="F37" s="10"/>
      <c r="L37" s="5">
        <f>SUM(G37:J37)</f>
        <v>0</v>
      </c>
    </row>
    <row r="38" spans="1:13" x14ac:dyDescent="0.25">
      <c r="F38" s="10"/>
      <c r="L38" s="5">
        <f>SUM(G38:J38)</f>
        <v>0</v>
      </c>
    </row>
    <row r="39" spans="1:13" s="3" customFormat="1" x14ac:dyDescent="0.25">
      <c r="D39" s="3" t="s">
        <v>443</v>
      </c>
      <c r="F39" s="11"/>
      <c r="G39" s="9">
        <f t="shared" ref="G39:L39" si="8">SUM(G40:G41)</f>
        <v>0</v>
      </c>
      <c r="H39" s="9">
        <f t="shared" si="8"/>
        <v>0</v>
      </c>
      <c r="I39" s="9">
        <f t="shared" si="8"/>
        <v>0</v>
      </c>
      <c r="J39" s="9">
        <f t="shared" si="8"/>
        <v>0</v>
      </c>
      <c r="K39" s="9">
        <f t="shared" si="8"/>
        <v>0</v>
      </c>
      <c r="L39" s="9">
        <f t="shared" si="8"/>
        <v>0</v>
      </c>
    </row>
    <row r="40" spans="1:13" x14ac:dyDescent="0.25">
      <c r="F40" s="10"/>
      <c r="L40" s="5">
        <f>SUM(G40:J40)</f>
        <v>0</v>
      </c>
    </row>
    <row r="41" spans="1:13" x14ac:dyDescent="0.25">
      <c r="F41" s="10"/>
      <c r="L41" s="5">
        <f>SUM(G41:J41)</f>
        <v>0</v>
      </c>
    </row>
    <row r="43" spans="1:13" s="3" customFormat="1" x14ac:dyDescent="0.25">
      <c r="A43" s="6" t="s">
        <v>471</v>
      </c>
      <c r="B43" s="6"/>
      <c r="C43" s="6"/>
      <c r="D43" s="6"/>
      <c r="E43" s="6"/>
      <c r="F43" s="6"/>
      <c r="G43" s="13">
        <f t="shared" ref="G43:L43" si="9">+G7+G11+G15+G19+G23+G27+G31+G35+G39</f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K43" s="13">
        <f t="shared" si="9"/>
        <v>0</v>
      </c>
      <c r="L43" s="13">
        <f t="shared" si="9"/>
        <v>0</v>
      </c>
    </row>
    <row r="44" spans="1:13" x14ac:dyDescent="0.25">
      <c r="A44" s="14" t="s">
        <v>507</v>
      </c>
      <c r="B44" s="14"/>
      <c r="C44" s="14"/>
    </row>
    <row r="46" spans="1:13" x14ac:dyDescent="0.25">
      <c r="A46" s="79" t="s">
        <v>431</v>
      </c>
      <c r="B46" s="79"/>
      <c r="C46" s="79"/>
      <c r="D46" s="79"/>
      <c r="E46" s="79"/>
      <c r="F46" s="79"/>
      <c r="G46" s="80"/>
      <c r="H46" s="80"/>
      <c r="I46" s="80"/>
      <c r="J46" s="80"/>
      <c r="K46" s="80"/>
      <c r="L46" s="80"/>
      <c r="M46" s="77"/>
    </row>
    <row r="47" spans="1:13" x14ac:dyDescent="0.25">
      <c r="A47" s="79"/>
      <c r="B47" s="79"/>
      <c r="C47" s="79"/>
      <c r="D47" s="79"/>
      <c r="E47" s="79" t="s">
        <v>432</v>
      </c>
      <c r="F47" s="79"/>
      <c r="G47" s="80"/>
      <c r="H47" s="80"/>
      <c r="I47" s="80"/>
      <c r="J47" s="80"/>
      <c r="K47" s="80"/>
      <c r="L47" s="80"/>
      <c r="M47" s="77"/>
    </row>
    <row r="48" spans="1:13" x14ac:dyDescent="0.25">
      <c r="A48" s="79"/>
      <c r="B48" s="79"/>
      <c r="C48" s="79"/>
      <c r="D48" s="79"/>
      <c r="E48" s="79" t="s">
        <v>535</v>
      </c>
      <c r="F48" s="79"/>
      <c r="G48" s="80"/>
      <c r="H48" s="80"/>
      <c r="I48" s="80"/>
      <c r="J48" s="80"/>
      <c r="K48" s="80"/>
      <c r="L48" s="80"/>
      <c r="M48" s="77"/>
    </row>
    <row r="49" spans="1:13" x14ac:dyDescent="0.25">
      <c r="A49" s="79"/>
      <c r="B49" s="79"/>
      <c r="C49" s="79"/>
      <c r="D49" s="79" t="s">
        <v>433</v>
      </c>
      <c r="E49" s="79"/>
      <c r="F49" s="79"/>
      <c r="G49" s="80"/>
      <c r="H49" s="80"/>
      <c r="I49" s="80"/>
      <c r="J49" s="80"/>
      <c r="K49" s="80"/>
      <c r="L49" s="80"/>
      <c r="M49" s="77"/>
    </row>
    <row r="50" spans="1:13" x14ac:dyDescent="0.25">
      <c r="A50" s="79"/>
      <c r="B50" s="79"/>
      <c r="C50" s="79"/>
      <c r="D50" s="79"/>
      <c r="E50" s="79" t="s">
        <v>434</v>
      </c>
      <c r="F50" s="79"/>
      <c r="G50" s="80"/>
      <c r="H50" s="80"/>
      <c r="I50" s="80"/>
      <c r="J50" s="80"/>
      <c r="K50" s="80"/>
      <c r="L50" s="80"/>
      <c r="M50" s="77"/>
    </row>
    <row r="51" spans="1:13" x14ac:dyDescent="0.25">
      <c r="A51" s="77"/>
      <c r="B51" s="77"/>
      <c r="C51" s="77"/>
      <c r="D51" s="77"/>
      <c r="E51" s="77"/>
      <c r="F51" s="77"/>
      <c r="G51" s="78"/>
      <c r="H51" s="78"/>
      <c r="I51" s="78"/>
      <c r="J51" s="78"/>
      <c r="K51" s="78"/>
      <c r="L51" s="78"/>
      <c r="M51" s="77"/>
    </row>
  </sheetData>
  <phoneticPr fontId="6" type="noConversion"/>
  <printOptions horizontalCentered="1"/>
  <pageMargins left="0" right="0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published="0" codeName="Sheet16">
    <tabColor rgb="FFFFFF00"/>
  </sheetPr>
  <dimension ref="A1:L44"/>
  <sheetViews>
    <sheetView workbookViewId="0">
      <pane ySplit="5" topLeftCell="A6" activePane="bottomLeft" state="frozenSplit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1" style="4" customWidth="1"/>
    <col min="8" max="8" width="10.875" style="4" customWidth="1"/>
    <col min="9" max="9" width="12.125" style="4" customWidth="1"/>
    <col min="10" max="10" width="9" style="4" customWidth="1"/>
    <col min="11" max="16384" width="9" style="4"/>
  </cols>
  <sheetData>
    <row r="1" spans="1:10" ht="17.25" x14ac:dyDescent="0.25">
      <c r="A1" s="3" t="s">
        <v>459</v>
      </c>
      <c r="B1" s="3"/>
      <c r="C1" s="3"/>
    </row>
    <row r="2" spans="1:10" x14ac:dyDescent="0.25">
      <c r="A2" s="4" t="s">
        <v>472</v>
      </c>
    </row>
    <row r="4" spans="1:10" x14ac:dyDescent="0.25">
      <c r="A4" s="16"/>
      <c r="B4" s="16"/>
      <c r="C4" s="16"/>
      <c r="D4" s="16"/>
      <c r="E4" s="16"/>
      <c r="F4" s="16"/>
      <c r="G4" s="75" t="s">
        <v>529</v>
      </c>
      <c r="H4" s="71" t="s">
        <v>467</v>
      </c>
      <c r="I4" s="74"/>
      <c r="J4" s="16"/>
    </row>
    <row r="5" spans="1:10" x14ac:dyDescent="0.25">
      <c r="A5" s="17" t="s">
        <v>474</v>
      </c>
      <c r="B5" s="17"/>
      <c r="C5" s="17"/>
      <c r="D5" s="15"/>
      <c r="E5" s="18" t="s">
        <v>468</v>
      </c>
      <c r="F5" s="18" t="s">
        <v>469</v>
      </c>
      <c r="G5" s="18" t="s">
        <v>530</v>
      </c>
      <c r="H5" s="72" t="s">
        <v>531</v>
      </c>
      <c r="I5" s="72" t="s">
        <v>509</v>
      </c>
      <c r="J5" s="18" t="s">
        <v>471</v>
      </c>
    </row>
    <row r="6" spans="1:10" ht="9.75" customHeight="1" x14ac:dyDescent="0.25">
      <c r="A6" s="3"/>
      <c r="B6" s="3"/>
      <c r="C6" s="3"/>
      <c r="E6" s="20"/>
      <c r="F6" s="20"/>
      <c r="J6" s="20"/>
    </row>
    <row r="7" spans="1:10" s="3" customFormat="1" x14ac:dyDescent="0.25">
      <c r="B7" s="3" t="s">
        <v>435</v>
      </c>
      <c r="E7" s="9">
        <f t="shared" ref="E7:J7" si="0">SUM(E8:E13)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 x14ac:dyDescent="0.25">
      <c r="C8" s="4" t="s">
        <v>464</v>
      </c>
      <c r="D8" s="11"/>
      <c r="E8" s="41"/>
      <c r="F8" s="41"/>
      <c r="G8" s="41"/>
      <c r="H8" s="41"/>
      <c r="I8" s="41"/>
      <c r="J8" s="41"/>
    </row>
    <row r="9" spans="1:10" x14ac:dyDescent="0.25">
      <c r="D9" s="10"/>
      <c r="E9" s="29"/>
      <c r="F9" s="5"/>
      <c r="G9" s="29"/>
      <c r="H9" s="29"/>
      <c r="I9" s="29"/>
      <c r="J9" s="5">
        <f t="shared" ref="J9:J13" si="1">SUM(E9:I9)</f>
        <v>0</v>
      </c>
    </row>
    <row r="10" spans="1:10" x14ac:dyDescent="0.25">
      <c r="D10" s="10"/>
      <c r="E10" s="29"/>
      <c r="F10" s="5"/>
      <c r="G10" s="29"/>
      <c r="H10" s="29"/>
      <c r="I10" s="29"/>
      <c r="J10" s="5">
        <f t="shared" si="1"/>
        <v>0</v>
      </c>
    </row>
    <row r="11" spans="1:10" x14ac:dyDescent="0.25">
      <c r="C11" s="4" t="s">
        <v>465</v>
      </c>
      <c r="D11" s="10"/>
      <c r="E11" s="5"/>
      <c r="F11" s="5"/>
      <c r="G11" s="29"/>
      <c r="H11" s="5"/>
      <c r="I11" s="29"/>
      <c r="J11" s="5">
        <f t="shared" si="1"/>
        <v>0</v>
      </c>
    </row>
    <row r="12" spans="1:10" x14ac:dyDescent="0.25">
      <c r="D12" s="10"/>
      <c r="E12" s="5"/>
      <c r="F12" s="5"/>
      <c r="G12" s="29"/>
      <c r="H12" s="5"/>
      <c r="I12" s="29"/>
      <c r="J12" s="5">
        <f t="shared" si="1"/>
        <v>0</v>
      </c>
    </row>
    <row r="13" spans="1:10" x14ac:dyDescent="0.25">
      <c r="D13" s="10"/>
      <c r="E13" s="29"/>
      <c r="F13" s="5"/>
      <c r="G13" s="29"/>
      <c r="H13" s="29"/>
      <c r="I13" s="29"/>
      <c r="J13" s="5">
        <f t="shared" si="1"/>
        <v>0</v>
      </c>
    </row>
    <row r="14" spans="1:10" s="3" customFormat="1" x14ac:dyDescent="0.25">
      <c r="B14" s="3" t="s">
        <v>436</v>
      </c>
      <c r="D14" s="11"/>
      <c r="E14" s="41">
        <f t="shared" ref="E14:J14" si="2">SUM(E19:E19)</f>
        <v>0</v>
      </c>
      <c r="F14" s="9">
        <f t="shared" si="2"/>
        <v>0</v>
      </c>
      <c r="G14" s="9">
        <f t="shared" si="2"/>
        <v>0</v>
      </c>
      <c r="H14" s="9">
        <f t="shared" si="2"/>
        <v>0</v>
      </c>
      <c r="I14" s="9">
        <f t="shared" si="2"/>
        <v>0</v>
      </c>
      <c r="J14" s="9">
        <f t="shared" si="2"/>
        <v>0</v>
      </c>
    </row>
    <row r="15" spans="1:10" s="3" customFormat="1" x14ac:dyDescent="0.25">
      <c r="C15" s="4" t="s">
        <v>464</v>
      </c>
      <c r="D15" s="11"/>
      <c r="E15" s="41"/>
      <c r="F15" s="41"/>
      <c r="G15" s="41"/>
      <c r="H15" s="41"/>
      <c r="I15" s="41"/>
      <c r="J15" s="41"/>
    </row>
    <row r="16" spans="1:10" x14ac:dyDescent="0.25">
      <c r="D16" s="10"/>
      <c r="E16" s="29"/>
      <c r="F16" s="5"/>
      <c r="G16" s="29"/>
      <c r="H16" s="29"/>
      <c r="I16" s="29"/>
      <c r="J16" s="5">
        <f t="shared" ref="J16:J18" si="3">SUM(E16:I16)</f>
        <v>0</v>
      </c>
    </row>
    <row r="17" spans="1:10" x14ac:dyDescent="0.25">
      <c r="D17" s="10"/>
      <c r="E17" s="29"/>
      <c r="F17" s="5"/>
      <c r="G17" s="29"/>
      <c r="H17" s="29"/>
      <c r="I17" s="29"/>
      <c r="J17" s="5">
        <f t="shared" si="3"/>
        <v>0</v>
      </c>
    </row>
    <row r="18" spans="1:10" x14ac:dyDescent="0.25">
      <c r="C18" s="4" t="s">
        <v>465</v>
      </c>
      <c r="D18" s="10"/>
      <c r="E18" s="5"/>
      <c r="F18" s="5"/>
      <c r="G18" s="29"/>
      <c r="H18" s="5"/>
      <c r="I18" s="29"/>
      <c r="J18" s="5">
        <f t="shared" si="3"/>
        <v>0</v>
      </c>
    </row>
    <row r="19" spans="1:10" x14ac:dyDescent="0.25">
      <c r="D19" s="10"/>
      <c r="E19" s="29"/>
      <c r="F19" s="29"/>
      <c r="G19" s="29"/>
      <c r="H19" s="5"/>
      <c r="I19" s="29"/>
      <c r="J19" s="5">
        <f>SUM(E19:I19)</f>
        <v>0</v>
      </c>
    </row>
    <row r="20" spans="1:10" x14ac:dyDescent="0.25">
      <c r="A20" s="3"/>
      <c r="B20" s="3"/>
      <c r="C20" s="3"/>
      <c r="D20" s="10"/>
      <c r="E20" s="42"/>
      <c r="F20" s="42"/>
      <c r="G20" s="42"/>
      <c r="H20" s="42"/>
      <c r="I20" s="42"/>
      <c r="J20" s="42"/>
    </row>
    <row r="21" spans="1:10" s="3" customFormat="1" x14ac:dyDescent="0.25">
      <c r="B21" s="3" t="s">
        <v>437</v>
      </c>
      <c r="D21" s="11"/>
      <c r="E21" s="9">
        <f t="shared" ref="E21:J21" si="4">SUM(E22:E27)</f>
        <v>0</v>
      </c>
      <c r="F21" s="41">
        <f t="shared" si="4"/>
        <v>0</v>
      </c>
      <c r="G21" s="41">
        <f t="shared" si="4"/>
        <v>0</v>
      </c>
      <c r="H21" s="9">
        <f t="shared" si="4"/>
        <v>0</v>
      </c>
      <c r="I21" s="41">
        <f t="shared" si="4"/>
        <v>0</v>
      </c>
      <c r="J21" s="9">
        <f t="shared" si="4"/>
        <v>0</v>
      </c>
    </row>
    <row r="22" spans="1:10" s="3" customFormat="1" x14ac:dyDescent="0.25">
      <c r="C22" s="4" t="s">
        <v>464</v>
      </c>
      <c r="D22" s="11"/>
      <c r="E22" s="41"/>
      <c r="F22" s="41"/>
      <c r="G22" s="41"/>
      <c r="H22" s="41"/>
      <c r="I22" s="41"/>
      <c r="J22" s="41"/>
    </row>
    <row r="23" spans="1:10" x14ac:dyDescent="0.25">
      <c r="D23" s="10"/>
      <c r="E23" s="5"/>
      <c r="F23" s="29"/>
      <c r="G23" s="29"/>
      <c r="H23" s="29"/>
      <c r="I23" s="29"/>
      <c r="J23" s="5">
        <f t="shared" ref="J23:J24" si="5">SUM(E23:I23)</f>
        <v>0</v>
      </c>
    </row>
    <row r="24" spans="1:10" x14ac:dyDescent="0.25">
      <c r="D24" s="10"/>
      <c r="E24" s="5"/>
      <c r="F24" s="29"/>
      <c r="G24" s="29"/>
      <c r="H24" s="29"/>
      <c r="I24" s="29"/>
      <c r="J24" s="5">
        <f t="shared" si="5"/>
        <v>0</v>
      </c>
    </row>
    <row r="25" spans="1:10" x14ac:dyDescent="0.25">
      <c r="C25" s="4" t="s">
        <v>465</v>
      </c>
      <c r="D25" s="10"/>
      <c r="E25" s="29"/>
      <c r="F25" s="29"/>
      <c r="G25" s="29"/>
      <c r="H25" s="29"/>
      <c r="I25" s="29"/>
      <c r="J25" s="29"/>
    </row>
    <row r="26" spans="1:10" x14ac:dyDescent="0.25">
      <c r="D26" s="10"/>
      <c r="E26" s="29"/>
      <c r="F26" s="29"/>
      <c r="G26" s="29"/>
      <c r="H26" s="5"/>
      <c r="I26" s="29"/>
      <c r="J26" s="5">
        <f>SUM(E26:I26)</f>
        <v>0</v>
      </c>
    </row>
    <row r="27" spans="1:10" x14ac:dyDescent="0.25">
      <c r="D27" s="10"/>
      <c r="E27" s="29"/>
      <c r="F27" s="29"/>
      <c r="G27" s="29"/>
      <c r="H27" s="5"/>
      <c r="I27" s="29"/>
      <c r="J27" s="5">
        <f>SUM(E27:I27)</f>
        <v>0</v>
      </c>
    </row>
    <row r="28" spans="1:10" s="3" customFormat="1" x14ac:dyDescent="0.25">
      <c r="B28" s="3" t="s">
        <v>438</v>
      </c>
      <c r="D28" s="11"/>
      <c r="E28" s="41">
        <f t="shared" ref="E28:J28" si="6">SUM(E29:E34)</f>
        <v>0</v>
      </c>
      <c r="F28" s="9">
        <f t="shared" si="6"/>
        <v>0</v>
      </c>
      <c r="G28" s="41">
        <f t="shared" si="6"/>
        <v>0</v>
      </c>
      <c r="H28" s="41">
        <f t="shared" si="6"/>
        <v>0</v>
      </c>
      <c r="I28" s="41">
        <f t="shared" si="6"/>
        <v>0</v>
      </c>
      <c r="J28" s="9">
        <f t="shared" si="6"/>
        <v>0</v>
      </c>
    </row>
    <row r="29" spans="1:10" s="3" customFormat="1" x14ac:dyDescent="0.25">
      <c r="C29" s="4" t="s">
        <v>464</v>
      </c>
      <c r="D29" s="11"/>
      <c r="E29" s="41"/>
      <c r="F29" s="41"/>
      <c r="G29" s="41"/>
      <c r="I29" s="41"/>
      <c r="J29" s="41"/>
    </row>
    <row r="30" spans="1:10" x14ac:dyDescent="0.25">
      <c r="D30" s="10"/>
      <c r="E30" s="29">
        <v>0</v>
      </c>
      <c r="F30" s="5"/>
      <c r="G30" s="29"/>
      <c r="H30" s="29"/>
      <c r="I30" s="29"/>
      <c r="J30" s="5">
        <f>SUM(E30:I30)</f>
        <v>0</v>
      </c>
    </row>
    <row r="31" spans="1:10" x14ac:dyDescent="0.25">
      <c r="D31" s="10"/>
      <c r="E31" s="29">
        <v>0</v>
      </c>
      <c r="F31" s="5"/>
      <c r="G31" s="29"/>
      <c r="H31" s="29"/>
      <c r="I31" s="29"/>
      <c r="J31" s="5">
        <f>SUM(E31:I31)</f>
        <v>0</v>
      </c>
    </row>
    <row r="32" spans="1:10" x14ac:dyDescent="0.25">
      <c r="C32" s="4" t="s">
        <v>465</v>
      </c>
      <c r="D32" s="10"/>
      <c r="E32" s="29"/>
      <c r="F32" s="5"/>
      <c r="G32" s="29"/>
      <c r="H32" s="29"/>
      <c r="I32" s="29"/>
      <c r="J32" s="5"/>
    </row>
    <row r="33" spans="1:12" x14ac:dyDescent="0.25">
      <c r="D33" s="10"/>
      <c r="E33" s="29">
        <v>0</v>
      </c>
      <c r="F33" s="5"/>
      <c r="G33" s="29"/>
      <c r="H33" s="29"/>
      <c r="I33" s="29"/>
      <c r="J33" s="5">
        <f t="shared" ref="J33:J34" si="7">SUM(E33:I33)</f>
        <v>0</v>
      </c>
    </row>
    <row r="34" spans="1:12" x14ac:dyDescent="0.25">
      <c r="D34" s="10"/>
      <c r="E34" s="29">
        <v>0</v>
      </c>
      <c r="F34" s="5"/>
      <c r="G34" s="29"/>
      <c r="H34" s="29"/>
      <c r="I34" s="29"/>
      <c r="J34" s="5">
        <f t="shared" si="7"/>
        <v>0</v>
      </c>
    </row>
    <row r="35" spans="1:12" s="3" customFormat="1" x14ac:dyDescent="0.25">
      <c r="B35" s="3" t="s">
        <v>439</v>
      </c>
      <c r="D35" s="11"/>
      <c r="E35" s="9">
        <f t="shared" ref="E35:J35" si="8">SUM(E36:E41)</f>
        <v>0</v>
      </c>
      <c r="F35" s="9">
        <f t="shared" si="8"/>
        <v>0</v>
      </c>
      <c r="G35" s="9">
        <f t="shared" si="8"/>
        <v>0</v>
      </c>
      <c r="H35" s="9">
        <f t="shared" si="8"/>
        <v>0</v>
      </c>
      <c r="I35" s="9">
        <f t="shared" si="8"/>
        <v>0</v>
      </c>
      <c r="J35" s="9">
        <f t="shared" si="8"/>
        <v>0</v>
      </c>
    </row>
    <row r="36" spans="1:12" s="3" customFormat="1" x14ac:dyDescent="0.25">
      <c r="C36" s="4" t="s">
        <v>464</v>
      </c>
      <c r="D36" s="11"/>
      <c r="E36" s="41"/>
      <c r="F36" s="41"/>
      <c r="G36" s="41"/>
      <c r="H36" s="41"/>
      <c r="I36" s="41"/>
      <c r="J36" s="41"/>
    </row>
    <row r="37" spans="1:12" x14ac:dyDescent="0.25">
      <c r="D37" s="43"/>
      <c r="E37" s="29"/>
      <c r="F37" s="5"/>
      <c r="G37" s="29"/>
      <c r="H37" s="29"/>
      <c r="I37" s="29"/>
      <c r="J37" s="5">
        <f>SUM(E37:I37)</f>
        <v>0</v>
      </c>
    </row>
    <row r="38" spans="1:12" x14ac:dyDescent="0.25">
      <c r="D38" s="10"/>
      <c r="E38" s="5"/>
      <c r="F38" s="5"/>
      <c r="G38" s="29"/>
      <c r="H38" s="29"/>
      <c r="I38" s="29"/>
      <c r="J38" s="5">
        <f>SUM(E38:I38)</f>
        <v>0</v>
      </c>
    </row>
    <row r="39" spans="1:12" x14ac:dyDescent="0.25">
      <c r="C39" s="4" t="s">
        <v>465</v>
      </c>
      <c r="D39" s="10"/>
      <c r="E39" s="29"/>
      <c r="F39" s="29"/>
      <c r="G39" s="29"/>
      <c r="H39" s="29"/>
      <c r="I39" s="29"/>
      <c r="J39" s="29"/>
    </row>
    <row r="40" spans="1:12" x14ac:dyDescent="0.25">
      <c r="A40" s="3"/>
      <c r="D40" s="10"/>
      <c r="E40" s="29"/>
      <c r="F40" s="29"/>
      <c r="G40" s="29"/>
      <c r="H40" s="5"/>
      <c r="I40" s="29"/>
      <c r="J40" s="5">
        <f>SUM(E40:I40)</f>
        <v>0</v>
      </c>
    </row>
    <row r="41" spans="1:12" x14ac:dyDescent="0.25">
      <c r="A41" s="3"/>
      <c r="D41" s="10"/>
      <c r="E41" s="29"/>
      <c r="F41" s="29"/>
      <c r="G41" s="29"/>
      <c r="H41" s="5"/>
      <c r="I41" s="29"/>
      <c r="J41" s="5">
        <f>SUM(E41:I41)</f>
        <v>0</v>
      </c>
    </row>
    <row r="42" spans="1:12" x14ac:dyDescent="0.25">
      <c r="E42" s="29"/>
      <c r="F42" s="29"/>
      <c r="G42" s="29"/>
      <c r="H42" s="29"/>
      <c r="I42" s="29"/>
      <c r="J42" s="29"/>
    </row>
    <row r="43" spans="1:12" x14ac:dyDescent="0.25">
      <c r="A43" s="6" t="s">
        <v>471</v>
      </c>
      <c r="B43" s="6"/>
      <c r="C43" s="6"/>
      <c r="D43" s="7"/>
      <c r="E43" s="13">
        <f t="shared" ref="E43:J43" si="9">E7+E14+E21+E28+E35</f>
        <v>0</v>
      </c>
      <c r="F43" s="13">
        <f t="shared" si="9"/>
        <v>0</v>
      </c>
      <c r="G43" s="13">
        <f t="shared" si="9"/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L43" s="47"/>
    </row>
    <row r="44" spans="1:12" s="45" customFormat="1" ht="14.25" x14ac:dyDescent="0.2">
      <c r="A44" s="44" t="s">
        <v>512</v>
      </c>
      <c r="E44" s="46"/>
      <c r="F44" s="46"/>
      <c r="G44" s="46"/>
      <c r="H44" s="46"/>
      <c r="I44" s="46"/>
      <c r="J44" s="46"/>
      <c r="L44" s="48"/>
    </row>
  </sheetData>
  <phoneticPr fontId="6" type="noConversion"/>
  <printOptions horizontalCentered="1"/>
  <pageMargins left="0.5" right="0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published="0" codeName="Sheet17">
    <tabColor rgb="FFFFFF00"/>
    <pageSetUpPr fitToPage="1"/>
  </sheetPr>
  <dimension ref="A1:H12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460</v>
      </c>
      <c r="B1" s="3"/>
    </row>
    <row r="2" spans="1:8" x14ac:dyDescent="0.25">
      <c r="A2" s="4" t="s">
        <v>472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44" t="s">
        <v>468</v>
      </c>
      <c r="D5" s="144"/>
      <c r="E5" s="144"/>
      <c r="F5" s="145" t="s">
        <v>467</v>
      </c>
      <c r="G5" s="145"/>
      <c r="H5" s="16"/>
    </row>
    <row r="6" spans="1:8" ht="30" x14ac:dyDescent="0.25">
      <c r="A6" s="17" t="s">
        <v>474</v>
      </c>
      <c r="B6" s="15"/>
      <c r="C6" s="18" t="s">
        <v>464</v>
      </c>
      <c r="D6" s="18" t="s">
        <v>466</v>
      </c>
      <c r="E6" s="19" t="s">
        <v>508</v>
      </c>
      <c r="F6" s="18" t="s">
        <v>470</v>
      </c>
      <c r="G6" s="18" t="s">
        <v>509</v>
      </c>
      <c r="H6" s="18" t="s">
        <v>471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/>
      <c r="C8" s="36">
        <f t="shared" ref="C8:H8" si="0">SUM(C9:C10)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B9" s="10"/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6" t="s">
        <v>471</v>
      </c>
      <c r="B11" s="6"/>
      <c r="C11" s="37">
        <f t="shared" ref="C11:H11" si="1">+C8</f>
        <v>0</v>
      </c>
      <c r="D11" s="37">
        <f t="shared" si="1"/>
        <v>0</v>
      </c>
      <c r="E11" s="37">
        <f t="shared" si="1"/>
        <v>0</v>
      </c>
      <c r="F11" s="37">
        <f t="shared" si="1"/>
        <v>0</v>
      </c>
      <c r="G11" s="37">
        <f t="shared" si="1"/>
        <v>0</v>
      </c>
      <c r="H11" s="37">
        <f t="shared" si="1"/>
        <v>0</v>
      </c>
    </row>
    <row r="12" spans="1:8" s="45" customFormat="1" ht="14.25" x14ac:dyDescent="0.2">
      <c r="A12" s="44" t="s">
        <v>513</v>
      </c>
    </row>
  </sheetData>
  <mergeCells count="2">
    <mergeCell ref="C5:E5"/>
    <mergeCell ref="F5:G5"/>
  </mergeCells>
  <phoneticPr fontId="6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published="0" codeName="Sheet18">
    <tabColor rgb="FFFFFF00"/>
    <pageSetUpPr fitToPage="1"/>
  </sheetPr>
  <dimension ref="A1:N30"/>
  <sheetViews>
    <sheetView workbookViewId="0"/>
  </sheetViews>
  <sheetFormatPr defaultColWidth="9" defaultRowHeight="15" x14ac:dyDescent="0.25"/>
  <cols>
    <col min="1" max="1" width="23.375" style="49" customWidth="1"/>
    <col min="2" max="2" width="2.375" style="49" customWidth="1"/>
    <col min="3" max="3" width="10.625" style="49" customWidth="1"/>
    <col min="4" max="4" width="15.125" style="49" customWidth="1"/>
    <col min="5" max="5" width="11.125" style="49" customWidth="1"/>
    <col min="6" max="16384" width="9" style="49"/>
  </cols>
  <sheetData>
    <row r="1" spans="1:14" x14ac:dyDescent="0.25">
      <c r="A1" s="35" t="s">
        <v>461</v>
      </c>
    </row>
    <row r="2" spans="1:14" ht="17.25" x14ac:dyDescent="0.25">
      <c r="A2" s="35" t="s">
        <v>447</v>
      </c>
    </row>
    <row r="3" spans="1:14" x14ac:dyDescent="0.25">
      <c r="A3" s="49" t="s">
        <v>472</v>
      </c>
    </row>
    <row r="5" spans="1:14" x14ac:dyDescent="0.25">
      <c r="A5" s="52" t="s">
        <v>474</v>
      </c>
      <c r="B5" s="50"/>
      <c r="C5" s="53" t="s">
        <v>483</v>
      </c>
      <c r="D5" s="53" t="s">
        <v>473</v>
      </c>
    </row>
    <row r="6" spans="1:14" x14ac:dyDescent="0.25">
      <c r="A6" s="49" t="s">
        <v>493</v>
      </c>
      <c r="C6" s="59"/>
      <c r="D6" s="153" t="s">
        <v>528</v>
      </c>
      <c r="N6" s="60"/>
    </row>
    <row r="7" spans="1:14" x14ac:dyDescent="0.25">
      <c r="A7" s="49" t="s">
        <v>494</v>
      </c>
      <c r="C7" s="59"/>
      <c r="D7" s="154"/>
      <c r="N7" s="60"/>
    </row>
    <row r="8" spans="1:14" x14ac:dyDescent="0.25">
      <c r="A8" s="49" t="s">
        <v>495</v>
      </c>
      <c r="C8" s="59"/>
      <c r="D8" s="154"/>
      <c r="N8" s="60"/>
    </row>
    <row r="9" spans="1:14" x14ac:dyDescent="0.25">
      <c r="A9" s="49" t="s">
        <v>496</v>
      </c>
      <c r="C9" s="59"/>
      <c r="D9" s="154"/>
      <c r="N9" s="60"/>
    </row>
    <row r="10" spans="1:14" x14ac:dyDescent="0.25">
      <c r="A10" s="49" t="s">
        <v>497</v>
      </c>
      <c r="C10" s="59"/>
      <c r="D10" s="154"/>
      <c r="N10" s="60"/>
    </row>
    <row r="11" spans="1:14" x14ac:dyDescent="0.25">
      <c r="A11" s="49" t="s">
        <v>498</v>
      </c>
      <c r="C11" s="59"/>
      <c r="D11" s="154"/>
      <c r="N11" s="60"/>
    </row>
    <row r="12" spans="1:14" x14ac:dyDescent="0.25">
      <c r="C12" s="59"/>
      <c r="D12" s="59"/>
    </row>
    <row r="13" spans="1:14" x14ac:dyDescent="0.25">
      <c r="A13" s="52" t="s">
        <v>471</v>
      </c>
      <c r="B13" s="52"/>
      <c r="C13" s="63">
        <f>SUM(C6:C12)</f>
        <v>0</v>
      </c>
      <c r="D13" s="63"/>
    </row>
    <row r="14" spans="1:14" x14ac:dyDescent="0.25">
      <c r="A14" s="54" t="s">
        <v>516</v>
      </c>
    </row>
    <row r="15" spans="1:14" x14ac:dyDescent="0.25">
      <c r="A15" s="54" t="s">
        <v>517</v>
      </c>
    </row>
    <row r="18" spans="1:6" x14ac:dyDescent="0.25">
      <c r="A18" s="35" t="s">
        <v>462</v>
      </c>
    </row>
    <row r="19" spans="1:6" x14ac:dyDescent="0.25">
      <c r="A19" s="35" t="s">
        <v>445</v>
      </c>
    </row>
    <row r="20" spans="1:6" x14ac:dyDescent="0.25">
      <c r="A20" s="49" t="s">
        <v>472</v>
      </c>
    </row>
    <row r="21" spans="1:6" x14ac:dyDescent="0.25">
      <c r="A21" s="51"/>
      <c r="B21" s="51"/>
      <c r="C21" s="51"/>
      <c r="D21" s="51"/>
      <c r="E21" s="51"/>
      <c r="F21" s="51"/>
    </row>
    <row r="22" spans="1:6" ht="15.75" x14ac:dyDescent="0.25">
      <c r="A22" s="1" t="s">
        <v>474</v>
      </c>
      <c r="B22" s="55"/>
      <c r="C22" s="2" t="s">
        <v>469</v>
      </c>
      <c r="D22" s="2" t="s">
        <v>504</v>
      </c>
      <c r="E22" s="2" t="s">
        <v>532</v>
      </c>
      <c r="F22" s="2" t="s">
        <v>471</v>
      </c>
    </row>
    <row r="23" spans="1:6" s="56" customFormat="1" x14ac:dyDescent="0.25">
      <c r="A23" s="49" t="s">
        <v>493</v>
      </c>
      <c r="B23" s="49"/>
      <c r="C23" s="59"/>
      <c r="D23" s="59"/>
      <c r="E23" s="59"/>
      <c r="F23" s="59">
        <f t="shared" ref="F23:F28" si="0">+C23+D23+E23</f>
        <v>0</v>
      </c>
    </row>
    <row r="24" spans="1:6" x14ac:dyDescent="0.25">
      <c r="A24" s="49" t="s">
        <v>494</v>
      </c>
      <c r="C24" s="59"/>
      <c r="D24" s="59"/>
      <c r="E24" s="59"/>
      <c r="F24" s="59">
        <f t="shared" si="0"/>
        <v>0</v>
      </c>
    </row>
    <row r="25" spans="1:6" x14ac:dyDescent="0.25">
      <c r="A25" s="49" t="s">
        <v>495</v>
      </c>
      <c r="C25" s="59"/>
      <c r="D25" s="59"/>
      <c r="E25" s="59"/>
      <c r="F25" s="59">
        <f t="shared" si="0"/>
        <v>0</v>
      </c>
    </row>
    <row r="26" spans="1:6" x14ac:dyDescent="0.25">
      <c r="A26" s="49" t="s">
        <v>496</v>
      </c>
      <c r="C26" s="59"/>
      <c r="D26" s="59"/>
      <c r="E26" s="59"/>
      <c r="F26" s="59">
        <f t="shared" si="0"/>
        <v>0</v>
      </c>
    </row>
    <row r="27" spans="1:6" x14ac:dyDescent="0.25">
      <c r="A27" s="49" t="s">
        <v>497</v>
      </c>
      <c r="C27" s="59"/>
      <c r="D27" s="59"/>
      <c r="E27" s="59"/>
      <c r="F27" s="59">
        <f t="shared" si="0"/>
        <v>0</v>
      </c>
    </row>
    <row r="28" spans="1:6" x14ac:dyDescent="0.25">
      <c r="A28" s="49" t="s">
        <v>498</v>
      </c>
      <c r="C28" s="59"/>
      <c r="D28" s="59"/>
      <c r="E28" s="59"/>
      <c r="F28" s="59">
        <f t="shared" si="0"/>
        <v>0</v>
      </c>
    </row>
    <row r="29" spans="1:6" x14ac:dyDescent="0.25">
      <c r="A29" s="52" t="s">
        <v>471</v>
      </c>
      <c r="B29" s="52"/>
      <c r="C29" s="63">
        <f>SUM(C23:C28)</f>
        <v>0</v>
      </c>
      <c r="D29" s="63">
        <f>SUM(D23:D28)</f>
        <v>0</v>
      </c>
      <c r="E29" s="63">
        <f>SUM(E23:E28)</f>
        <v>0</v>
      </c>
      <c r="F29" s="63">
        <f>SUM(F23:F28)</f>
        <v>0</v>
      </c>
    </row>
    <row r="30" spans="1:6" ht="17.25" x14ac:dyDescent="0.25">
      <c r="A30" s="81" t="s">
        <v>534</v>
      </c>
    </row>
  </sheetData>
  <mergeCells count="1">
    <mergeCell ref="D6:D11"/>
  </mergeCells>
  <phoneticPr fontId="6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published="0" codeName="Sheet20">
    <tabColor rgb="FFFFFF00"/>
  </sheetPr>
  <dimension ref="A1:J54"/>
  <sheetViews>
    <sheetView workbookViewId="0">
      <pane ySplit="5" topLeftCell="A6" activePane="bottomLeft" state="frozenSplit"/>
      <selection pane="bottomLeft" activeCell="A6" sqref="A6"/>
    </sheetView>
  </sheetViews>
  <sheetFormatPr defaultColWidth="9" defaultRowHeight="15" x14ac:dyDescent="0.25"/>
  <cols>
    <col min="1" max="1" width="3.375" style="4" customWidth="1"/>
    <col min="2" max="2" width="2.125" style="4" customWidth="1"/>
    <col min="3" max="3" width="3" style="4" customWidth="1"/>
    <col min="4" max="4" width="42.875" style="4" customWidth="1"/>
    <col min="5" max="5" width="7.375" style="5" bestFit="1" customWidth="1"/>
    <col min="6" max="6" width="7" style="5" bestFit="1" customWidth="1"/>
    <col min="7" max="7" width="11" style="4" customWidth="1"/>
    <col min="8" max="8" width="10.875" style="4" customWidth="1"/>
    <col min="9" max="9" width="12.125" style="4" customWidth="1"/>
    <col min="10" max="10" width="8.375" style="5" bestFit="1" customWidth="1"/>
    <col min="11" max="16384" width="9" style="4"/>
  </cols>
  <sheetData>
    <row r="1" spans="1:10" ht="17.25" x14ac:dyDescent="0.25">
      <c r="A1" s="3" t="s">
        <v>463</v>
      </c>
      <c r="B1" s="3"/>
      <c r="C1" s="3"/>
    </row>
    <row r="2" spans="1:10" x14ac:dyDescent="0.25">
      <c r="A2" s="4" t="s">
        <v>472</v>
      </c>
    </row>
    <row r="4" spans="1:10" x14ac:dyDescent="0.25">
      <c r="A4" s="16"/>
      <c r="B4" s="16"/>
      <c r="C4" s="16"/>
      <c r="D4" s="16"/>
      <c r="E4" s="73"/>
      <c r="F4" s="73"/>
      <c r="G4" s="75" t="s">
        <v>529</v>
      </c>
      <c r="H4" s="71" t="s">
        <v>467</v>
      </c>
      <c r="I4" s="74"/>
      <c r="J4" s="73"/>
    </row>
    <row r="5" spans="1:10" x14ac:dyDescent="0.25">
      <c r="A5" s="17" t="s">
        <v>474</v>
      </c>
      <c r="B5" s="17"/>
      <c r="C5" s="17"/>
      <c r="D5" s="15"/>
      <c r="E5" s="72" t="s">
        <v>468</v>
      </c>
      <c r="F5" s="72" t="s">
        <v>469</v>
      </c>
      <c r="G5" s="18" t="s">
        <v>530</v>
      </c>
      <c r="H5" s="72" t="s">
        <v>531</v>
      </c>
      <c r="I5" s="72" t="s">
        <v>509</v>
      </c>
      <c r="J5" s="72" t="s">
        <v>471</v>
      </c>
    </row>
    <row r="6" spans="1:10" x14ac:dyDescent="0.25">
      <c r="A6" s="3"/>
      <c r="B6" s="3"/>
      <c r="C6" s="3"/>
      <c r="E6" s="8"/>
      <c r="F6" s="8"/>
      <c r="G6" s="20"/>
      <c r="H6" s="8"/>
      <c r="I6" s="8"/>
      <c r="J6" s="8"/>
    </row>
    <row r="7" spans="1:10" s="3" customFormat="1" x14ac:dyDescent="0.25">
      <c r="B7" s="3" t="s">
        <v>435</v>
      </c>
      <c r="E7" s="9">
        <f>SUM(E8:E13)</f>
        <v>0</v>
      </c>
      <c r="F7" s="9">
        <f>SUM(F8:F13)</f>
        <v>0</v>
      </c>
      <c r="G7" s="9">
        <f>SUM(G9:G13)</f>
        <v>0</v>
      </c>
      <c r="H7" s="9">
        <f>SUM(H9:H13)</f>
        <v>0</v>
      </c>
      <c r="I7" s="9">
        <f>SUM(I9:I13)</f>
        <v>0</v>
      </c>
      <c r="J7" s="9">
        <f>SUM(J8:J13)</f>
        <v>0</v>
      </c>
    </row>
    <row r="8" spans="1:10" s="3" customFormat="1" x14ac:dyDescent="0.25">
      <c r="C8" s="4" t="s">
        <v>464</v>
      </c>
      <c r="D8" s="11"/>
      <c r="E8" s="9"/>
      <c r="F8" s="9"/>
      <c r="J8" s="9"/>
    </row>
    <row r="9" spans="1:10" x14ac:dyDescent="0.25">
      <c r="G9" s="29"/>
      <c r="H9" s="29"/>
      <c r="I9" s="29"/>
      <c r="J9" s="5">
        <f>SUM(E9:I9)</f>
        <v>0</v>
      </c>
    </row>
    <row r="10" spans="1:10" x14ac:dyDescent="0.25">
      <c r="D10" s="10"/>
      <c r="G10" s="29"/>
      <c r="H10" s="29"/>
      <c r="I10" s="29"/>
      <c r="J10" s="5">
        <f>SUM(E10:I10)</f>
        <v>0</v>
      </c>
    </row>
    <row r="11" spans="1:10" x14ac:dyDescent="0.25">
      <c r="C11" s="4" t="s">
        <v>465</v>
      </c>
      <c r="D11" s="10"/>
      <c r="G11" s="29"/>
      <c r="H11" s="29"/>
      <c r="I11" s="29"/>
    </row>
    <row r="12" spans="1:10" x14ac:dyDescent="0.25">
      <c r="G12" s="29"/>
      <c r="H12" s="29"/>
      <c r="I12" s="29"/>
      <c r="J12" s="5">
        <f>SUM(E12:I12)</f>
        <v>0</v>
      </c>
    </row>
    <row r="13" spans="1:10" x14ac:dyDescent="0.25">
      <c r="D13" s="10"/>
      <c r="G13" s="29"/>
      <c r="H13" s="29"/>
      <c r="I13" s="29"/>
      <c r="J13" s="5">
        <f>SUM(E13:I13)</f>
        <v>0</v>
      </c>
    </row>
    <row r="14" spans="1:10" s="3" customFormat="1" x14ac:dyDescent="0.25">
      <c r="B14" s="3" t="s">
        <v>436</v>
      </c>
      <c r="D14" s="11"/>
      <c r="E14" s="9">
        <f t="shared" ref="E14:J14" si="0">SUM(E15:E20)</f>
        <v>0</v>
      </c>
      <c r="F14" s="9">
        <f t="shared" si="0"/>
        <v>0</v>
      </c>
      <c r="G14" s="9">
        <f t="shared" si="0"/>
        <v>0</v>
      </c>
      <c r="H14" s="9">
        <f t="shared" si="0"/>
        <v>0</v>
      </c>
      <c r="I14" s="9">
        <f t="shared" si="0"/>
        <v>0</v>
      </c>
      <c r="J14" s="9">
        <f t="shared" si="0"/>
        <v>0</v>
      </c>
    </row>
    <row r="15" spans="1:10" s="3" customFormat="1" x14ac:dyDescent="0.25">
      <c r="C15" s="4" t="s">
        <v>464</v>
      </c>
      <c r="D15" s="11"/>
      <c r="E15" s="9"/>
      <c r="F15" s="9"/>
      <c r="G15" s="29"/>
      <c r="H15" s="29"/>
      <c r="I15" s="29"/>
      <c r="J15" s="9"/>
    </row>
    <row r="16" spans="1:10" x14ac:dyDescent="0.25">
      <c r="D16" s="10"/>
      <c r="G16" s="29"/>
      <c r="H16" s="29"/>
      <c r="I16" s="29"/>
      <c r="J16" s="5">
        <f>SUM(E16:I16)</f>
        <v>0</v>
      </c>
    </row>
    <row r="17" spans="1:10" x14ac:dyDescent="0.25">
      <c r="D17" s="10"/>
      <c r="G17" s="29"/>
      <c r="H17" s="29"/>
      <c r="I17" s="29"/>
      <c r="J17" s="5">
        <f>SUM(E17:I17)</f>
        <v>0</v>
      </c>
    </row>
    <row r="18" spans="1:10" x14ac:dyDescent="0.25">
      <c r="C18" s="4" t="s">
        <v>465</v>
      </c>
      <c r="D18" s="10"/>
      <c r="G18" s="29"/>
      <c r="H18" s="29"/>
      <c r="I18" s="29"/>
    </row>
    <row r="19" spans="1:10" x14ac:dyDescent="0.25">
      <c r="D19" s="10"/>
      <c r="G19" s="29"/>
      <c r="H19" s="5"/>
      <c r="I19" s="29"/>
      <c r="J19" s="5">
        <f>SUM(E19:I19)</f>
        <v>0</v>
      </c>
    </row>
    <row r="20" spans="1:10" x14ac:dyDescent="0.25">
      <c r="D20" s="10"/>
      <c r="G20" s="5"/>
      <c r="H20" s="29"/>
      <c r="I20" s="29"/>
      <c r="J20" s="5">
        <f>SUM(E20:I20)</f>
        <v>0</v>
      </c>
    </row>
    <row r="21" spans="1:10" s="3" customFormat="1" x14ac:dyDescent="0.25">
      <c r="B21" s="3" t="s">
        <v>437</v>
      </c>
      <c r="D21" s="11"/>
      <c r="E21" s="9">
        <f t="shared" ref="E21:J21" si="1">SUM(E26:E26)</f>
        <v>0</v>
      </c>
      <c r="F21" s="9">
        <f t="shared" si="1"/>
        <v>0</v>
      </c>
      <c r="G21" s="9">
        <f t="shared" si="1"/>
        <v>0</v>
      </c>
      <c r="H21" s="9">
        <f t="shared" si="1"/>
        <v>0</v>
      </c>
      <c r="I21" s="9">
        <f t="shared" si="1"/>
        <v>0</v>
      </c>
      <c r="J21" s="9">
        <f t="shared" si="1"/>
        <v>0</v>
      </c>
    </row>
    <row r="22" spans="1:10" s="3" customFormat="1" x14ac:dyDescent="0.25">
      <c r="C22" s="4" t="s">
        <v>464</v>
      </c>
      <c r="D22" s="11"/>
      <c r="E22" s="9"/>
      <c r="F22" s="9"/>
      <c r="G22" s="9"/>
      <c r="H22" s="9"/>
      <c r="I22" s="9"/>
      <c r="J22" s="9"/>
    </row>
    <row r="23" spans="1:10" x14ac:dyDescent="0.25">
      <c r="D23" s="10"/>
      <c r="G23" s="29"/>
      <c r="H23" s="29"/>
      <c r="I23" s="29"/>
      <c r="J23" s="5">
        <f>SUM(E23:I23)</f>
        <v>0</v>
      </c>
    </row>
    <row r="24" spans="1:10" x14ac:dyDescent="0.25">
      <c r="D24" s="10"/>
      <c r="G24" s="29"/>
      <c r="H24" s="29"/>
      <c r="I24" s="29"/>
      <c r="J24" s="5">
        <f>SUM(E24:I24)</f>
        <v>0</v>
      </c>
    </row>
    <row r="25" spans="1:10" x14ac:dyDescent="0.25">
      <c r="C25" s="4" t="s">
        <v>465</v>
      </c>
      <c r="D25" s="10"/>
      <c r="G25" s="46"/>
      <c r="H25" s="46"/>
      <c r="I25" s="5"/>
    </row>
    <row r="26" spans="1:10" x14ac:dyDescent="0.25">
      <c r="D26" s="10"/>
      <c r="G26" s="29"/>
      <c r="H26" s="29"/>
      <c r="I26" s="29"/>
      <c r="J26" s="5">
        <f t="shared" ref="J26" si="2">SUM(E26:I26)</f>
        <v>0</v>
      </c>
    </row>
    <row r="27" spans="1:10" x14ac:dyDescent="0.25">
      <c r="A27" s="3"/>
      <c r="B27" s="3"/>
      <c r="C27" s="3"/>
      <c r="D27" s="10"/>
      <c r="E27" s="8"/>
      <c r="F27" s="8"/>
      <c r="G27" s="29"/>
      <c r="H27" s="29"/>
      <c r="I27" s="29"/>
      <c r="J27" s="8"/>
    </row>
    <row r="28" spans="1:10" s="3" customFormat="1" x14ac:dyDescent="0.25">
      <c r="B28" s="3" t="s">
        <v>438</v>
      </c>
      <c r="D28" s="11"/>
      <c r="E28" s="9">
        <f t="shared" ref="E28:J28" si="3">SUM(E33:E33)</f>
        <v>0</v>
      </c>
      <c r="F28" s="9">
        <f t="shared" si="3"/>
        <v>0</v>
      </c>
      <c r="G28" s="9">
        <f t="shared" si="3"/>
        <v>0</v>
      </c>
      <c r="H28" s="9">
        <f t="shared" si="3"/>
        <v>0</v>
      </c>
      <c r="I28" s="9">
        <f t="shared" si="3"/>
        <v>0</v>
      </c>
      <c r="J28" s="9">
        <f t="shared" si="3"/>
        <v>0</v>
      </c>
    </row>
    <row r="29" spans="1:10" s="3" customFormat="1" x14ac:dyDescent="0.25">
      <c r="C29" s="4" t="s">
        <v>464</v>
      </c>
      <c r="D29" s="11"/>
      <c r="E29" s="9"/>
      <c r="F29" s="9"/>
      <c r="G29" s="9"/>
      <c r="H29" s="9"/>
      <c r="I29" s="9"/>
      <c r="J29" s="9"/>
    </row>
    <row r="30" spans="1:10" x14ac:dyDescent="0.25">
      <c r="D30" s="10"/>
      <c r="G30" s="29"/>
      <c r="H30" s="29"/>
      <c r="I30" s="29"/>
      <c r="J30" s="5">
        <f>SUM(E30:I30)</f>
        <v>0</v>
      </c>
    </row>
    <row r="31" spans="1:10" x14ac:dyDescent="0.25">
      <c r="D31" s="10"/>
      <c r="G31" s="29"/>
      <c r="H31" s="29"/>
      <c r="I31" s="29"/>
      <c r="J31" s="5">
        <f>SUM(E31:I31)</f>
        <v>0</v>
      </c>
    </row>
    <row r="32" spans="1:10" x14ac:dyDescent="0.25">
      <c r="C32" s="4" t="s">
        <v>465</v>
      </c>
      <c r="D32" s="10"/>
      <c r="G32" s="46"/>
      <c r="H32" s="46"/>
      <c r="I32" s="5"/>
    </row>
    <row r="33" spans="1:10" x14ac:dyDescent="0.25">
      <c r="D33" s="10"/>
      <c r="G33" s="29"/>
      <c r="H33" s="29"/>
      <c r="I33" s="29"/>
      <c r="J33" s="5">
        <f>SUM(E33:I33)</f>
        <v>0</v>
      </c>
    </row>
    <row r="34" spans="1:10" x14ac:dyDescent="0.25">
      <c r="A34" s="3"/>
      <c r="B34" s="3"/>
      <c r="C34" s="3"/>
      <c r="D34" s="10"/>
      <c r="E34" s="8"/>
      <c r="F34" s="8"/>
      <c r="G34" s="29"/>
      <c r="H34" s="29"/>
      <c r="I34" s="29"/>
      <c r="J34" s="8"/>
    </row>
    <row r="35" spans="1:10" s="3" customFormat="1" x14ac:dyDescent="0.25">
      <c r="B35" s="3" t="s">
        <v>439</v>
      </c>
      <c r="D35" s="11"/>
      <c r="E35" s="9">
        <f t="shared" ref="E35:J35" si="4">SUM(E40:E40)</f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</row>
    <row r="36" spans="1:10" s="3" customFormat="1" x14ac:dyDescent="0.25">
      <c r="C36" s="4" t="s">
        <v>464</v>
      </c>
      <c r="D36" s="11"/>
      <c r="E36" s="9"/>
      <c r="F36" s="9"/>
      <c r="G36" s="9"/>
      <c r="H36" s="9"/>
      <c r="I36" s="9"/>
      <c r="J36" s="9"/>
    </row>
    <row r="37" spans="1:10" x14ac:dyDescent="0.25">
      <c r="D37" s="10"/>
      <c r="G37" s="29"/>
      <c r="H37" s="29"/>
      <c r="I37" s="29"/>
      <c r="J37" s="5">
        <f>SUM(E37:I37)</f>
        <v>0</v>
      </c>
    </row>
    <row r="38" spans="1:10" x14ac:dyDescent="0.25">
      <c r="D38" s="10"/>
      <c r="G38" s="29"/>
      <c r="H38" s="29"/>
      <c r="I38" s="29"/>
      <c r="J38" s="5">
        <f>SUM(E38:I38)</f>
        <v>0</v>
      </c>
    </row>
    <row r="39" spans="1:10" x14ac:dyDescent="0.25">
      <c r="C39" s="4" t="s">
        <v>465</v>
      </c>
      <c r="D39" s="10"/>
      <c r="G39" s="46"/>
      <c r="H39" s="46"/>
      <c r="I39" s="5"/>
    </row>
    <row r="40" spans="1:10" x14ac:dyDescent="0.25">
      <c r="D40" s="10"/>
      <c r="G40" s="29"/>
      <c r="H40" s="29"/>
      <c r="I40" s="29"/>
      <c r="J40" s="5">
        <f>SUM(E40:I40)</f>
        <v>0</v>
      </c>
    </row>
    <row r="41" spans="1:10" x14ac:dyDescent="0.25">
      <c r="D41" s="10"/>
      <c r="G41" s="29"/>
      <c r="H41" s="29"/>
      <c r="I41" s="29"/>
    </row>
    <row r="42" spans="1:10" s="3" customFormat="1" x14ac:dyDescent="0.25">
      <c r="B42" s="3" t="s">
        <v>440</v>
      </c>
      <c r="D42" s="11"/>
      <c r="E42" s="9">
        <f t="shared" ref="E42:J42" si="5">SUM(E43:E47)</f>
        <v>0</v>
      </c>
      <c r="F42" s="9">
        <f t="shared" si="5"/>
        <v>0</v>
      </c>
      <c r="G42" s="9">
        <f t="shared" si="5"/>
        <v>0</v>
      </c>
      <c r="H42" s="9">
        <f t="shared" si="5"/>
        <v>0</v>
      </c>
      <c r="I42" s="9">
        <f t="shared" si="5"/>
        <v>0</v>
      </c>
      <c r="J42" s="9">
        <f t="shared" si="5"/>
        <v>0</v>
      </c>
    </row>
    <row r="43" spans="1:10" s="3" customFormat="1" x14ac:dyDescent="0.25">
      <c r="C43" s="4" t="s">
        <v>464</v>
      </c>
      <c r="D43" s="11"/>
      <c r="E43" s="9"/>
      <c r="F43" s="9"/>
      <c r="G43" s="9"/>
      <c r="H43" s="9"/>
      <c r="I43" s="9"/>
      <c r="J43" s="9"/>
    </row>
    <row r="44" spans="1:10" x14ac:dyDescent="0.25">
      <c r="D44" s="10"/>
      <c r="G44" s="29"/>
      <c r="H44" s="29"/>
      <c r="I44" s="29"/>
      <c r="J44" s="5">
        <f>SUM(E44:I44)</f>
        <v>0</v>
      </c>
    </row>
    <row r="45" spans="1:10" x14ac:dyDescent="0.25">
      <c r="D45" s="10"/>
      <c r="G45" s="29"/>
      <c r="H45" s="29"/>
      <c r="I45" s="29"/>
      <c r="J45" s="5">
        <f>SUM(E45:I45)</f>
        <v>0</v>
      </c>
    </row>
    <row r="46" spans="1:10" x14ac:dyDescent="0.25">
      <c r="C46" s="4" t="s">
        <v>465</v>
      </c>
      <c r="D46" s="10"/>
      <c r="G46" s="46"/>
      <c r="H46" s="46"/>
      <c r="I46" s="5"/>
    </row>
    <row r="47" spans="1:10" x14ac:dyDescent="0.25">
      <c r="A47" s="3"/>
      <c r="G47" s="5"/>
      <c r="H47" s="5"/>
      <c r="I47" s="5"/>
      <c r="J47" s="68">
        <f>SUM(E47:I47)</f>
        <v>0</v>
      </c>
    </row>
    <row r="49" spans="1:10" x14ac:dyDescent="0.25">
      <c r="A49" s="6" t="s">
        <v>471</v>
      </c>
      <c r="B49" s="6"/>
      <c r="C49" s="6"/>
      <c r="D49" s="7"/>
      <c r="E49" s="69">
        <f t="shared" ref="E49:J49" si="6">E7+E14+E21+E35+E42+E28</f>
        <v>0</v>
      </c>
      <c r="F49" s="69">
        <f t="shared" si="6"/>
        <v>0</v>
      </c>
      <c r="G49" s="69">
        <f t="shared" si="6"/>
        <v>0</v>
      </c>
      <c r="H49" s="69">
        <f t="shared" si="6"/>
        <v>0</v>
      </c>
      <c r="I49" s="69">
        <f t="shared" si="6"/>
        <v>0</v>
      </c>
      <c r="J49" s="69">
        <f t="shared" si="6"/>
        <v>0</v>
      </c>
    </row>
    <row r="50" spans="1:10" s="45" customFormat="1" x14ac:dyDescent="0.25">
      <c r="A50" s="44" t="s">
        <v>512</v>
      </c>
      <c r="E50" s="46"/>
      <c r="F50" s="46"/>
      <c r="G50" s="4"/>
      <c r="H50" s="4"/>
      <c r="I50" s="4"/>
      <c r="J50" s="46"/>
    </row>
    <row r="51" spans="1:10" x14ac:dyDescent="0.25">
      <c r="H51" s="38"/>
    </row>
    <row r="54" spans="1:10" x14ac:dyDescent="0.25">
      <c r="H54" s="38"/>
    </row>
  </sheetData>
  <phoneticPr fontId="6" type="noConversion"/>
  <printOptions horizontalCentered="1"/>
  <pageMargins left="0" right="0" top="0.75" bottom="0.75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published="0" codeName="Sheet21">
    <tabColor rgb="FFFFFF00"/>
    <pageSetUpPr fitToPage="1"/>
  </sheetPr>
  <dimension ref="A1:H17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383</v>
      </c>
      <c r="B1" s="3"/>
    </row>
    <row r="2" spans="1:8" x14ac:dyDescent="0.25">
      <c r="A2" s="4" t="s">
        <v>472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44" t="s">
        <v>468</v>
      </c>
      <c r="D5" s="144"/>
      <c r="E5" s="144"/>
      <c r="F5" s="145" t="s">
        <v>467</v>
      </c>
      <c r="G5" s="145"/>
      <c r="H5" s="16"/>
    </row>
    <row r="6" spans="1:8" ht="30" x14ac:dyDescent="0.25">
      <c r="A6" s="17" t="s">
        <v>474</v>
      </c>
      <c r="B6" s="15"/>
      <c r="C6" s="18" t="s">
        <v>464</v>
      </c>
      <c r="D6" s="18" t="s">
        <v>466</v>
      </c>
      <c r="E6" s="19" t="s">
        <v>508</v>
      </c>
      <c r="F6" s="18" t="s">
        <v>514</v>
      </c>
      <c r="G6" s="18" t="s">
        <v>509</v>
      </c>
      <c r="H6" s="18" t="s">
        <v>471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 t="s">
        <v>435</v>
      </c>
      <c r="C8" s="36">
        <f t="shared" ref="C8:H8" si="0">SUM(C9)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35" t="s">
        <v>436</v>
      </c>
      <c r="C11" s="36">
        <f t="shared" ref="C11:H11" si="1">SUM(C12:C13)</f>
        <v>0</v>
      </c>
      <c r="D11" s="36">
        <f t="shared" si="1"/>
        <v>0</v>
      </c>
      <c r="E11" s="36">
        <f t="shared" si="1"/>
        <v>0</v>
      </c>
      <c r="F11" s="36">
        <f t="shared" si="1"/>
        <v>0</v>
      </c>
      <c r="G11" s="36">
        <f t="shared" si="1"/>
        <v>0</v>
      </c>
      <c r="H11" s="36">
        <f t="shared" si="1"/>
        <v>0</v>
      </c>
    </row>
    <row r="12" spans="1:8" x14ac:dyDescent="0.25">
      <c r="C12" s="5"/>
      <c r="D12" s="5"/>
      <c r="E12" s="5"/>
      <c r="F12" s="5"/>
      <c r="G12" s="5"/>
      <c r="H12" s="5">
        <f>SUM(C12:G12)</f>
        <v>0</v>
      </c>
    </row>
    <row r="13" spans="1:8" x14ac:dyDescent="0.25">
      <c r="C13" s="5"/>
      <c r="D13" s="5"/>
      <c r="E13" s="5"/>
      <c r="F13" s="5"/>
      <c r="G13" s="5"/>
      <c r="H13" s="5">
        <f>SUM(C13:G13)</f>
        <v>0</v>
      </c>
    </row>
    <row r="14" spans="1:8" x14ac:dyDescent="0.25">
      <c r="C14" s="5"/>
      <c r="D14" s="5"/>
      <c r="E14" s="5"/>
      <c r="F14" s="5"/>
      <c r="G14" s="5"/>
      <c r="H14" s="5"/>
    </row>
    <row r="15" spans="1:8" x14ac:dyDescent="0.25">
      <c r="A15" s="6" t="s">
        <v>471</v>
      </c>
      <c r="B15" s="6"/>
      <c r="C15" s="37">
        <f t="shared" ref="C15:H15" si="2">+C11+C8</f>
        <v>0</v>
      </c>
      <c r="D15" s="37">
        <f t="shared" si="2"/>
        <v>0</v>
      </c>
      <c r="E15" s="37">
        <f t="shared" si="2"/>
        <v>0</v>
      </c>
      <c r="F15" s="37">
        <f t="shared" si="2"/>
        <v>0</v>
      </c>
      <c r="G15" s="37">
        <f t="shared" si="2"/>
        <v>0</v>
      </c>
      <c r="H15" s="37">
        <f t="shared" si="2"/>
        <v>0</v>
      </c>
    </row>
    <row r="16" spans="1:8" s="45" customFormat="1" ht="14.25" x14ac:dyDescent="0.2">
      <c r="A16" s="44" t="s">
        <v>513</v>
      </c>
    </row>
    <row r="17" spans="1:1" s="45" customFormat="1" ht="14.25" x14ac:dyDescent="0.2">
      <c r="A17" s="45" t="s">
        <v>515</v>
      </c>
    </row>
  </sheetData>
  <mergeCells count="2">
    <mergeCell ref="C5:E5"/>
    <mergeCell ref="F5:G5"/>
  </mergeCells>
  <phoneticPr fontId="6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published="0" codeName="Sheet22">
    <tabColor rgb="FFFFFF00"/>
    <pageSetUpPr fitToPage="1"/>
  </sheetPr>
  <dimension ref="A1:P35"/>
  <sheetViews>
    <sheetView workbookViewId="0"/>
  </sheetViews>
  <sheetFormatPr defaultColWidth="9" defaultRowHeight="15" x14ac:dyDescent="0.25"/>
  <cols>
    <col min="1" max="1" width="25" style="49" customWidth="1"/>
    <col min="2" max="2" width="2.375" style="49" customWidth="1"/>
    <col min="3" max="3" width="10.625" style="49" customWidth="1"/>
    <col min="4" max="4" width="15.125" style="49" customWidth="1"/>
    <col min="5" max="5" width="12.875" style="49" customWidth="1"/>
    <col min="6" max="16384" width="9" style="49"/>
  </cols>
  <sheetData>
    <row r="1" spans="1:16" x14ac:dyDescent="0.25">
      <c r="A1" s="35" t="s">
        <v>384</v>
      </c>
    </row>
    <row r="2" spans="1:16" ht="17.25" x14ac:dyDescent="0.25">
      <c r="A2" s="35" t="s">
        <v>444</v>
      </c>
    </row>
    <row r="3" spans="1:16" x14ac:dyDescent="0.25">
      <c r="A3" s="49" t="s">
        <v>472</v>
      </c>
    </row>
    <row r="5" spans="1:16" x14ac:dyDescent="0.25">
      <c r="A5" s="52" t="s">
        <v>474</v>
      </c>
      <c r="B5" s="50"/>
      <c r="C5" s="53" t="s">
        <v>483</v>
      </c>
      <c r="D5" s="53" t="s">
        <v>473</v>
      </c>
    </row>
    <row r="6" spans="1:16" x14ac:dyDescent="0.25">
      <c r="A6" s="49" t="s">
        <v>499</v>
      </c>
      <c r="C6" s="57"/>
      <c r="D6" s="155" t="s">
        <v>528</v>
      </c>
      <c r="P6" s="64"/>
    </row>
    <row r="7" spans="1:16" x14ac:dyDescent="0.25">
      <c r="A7" s="49" t="s">
        <v>523</v>
      </c>
      <c r="C7" s="57"/>
      <c r="D7" s="156"/>
      <c r="P7" s="64"/>
    </row>
    <row r="8" spans="1:16" x14ac:dyDescent="0.25">
      <c r="A8" s="49" t="s">
        <v>524</v>
      </c>
      <c r="C8" s="57"/>
      <c r="D8" s="156"/>
      <c r="P8" s="64"/>
    </row>
    <row r="9" spans="1:16" x14ac:dyDescent="0.25">
      <c r="A9" s="49" t="s">
        <v>525</v>
      </c>
      <c r="C9" s="57"/>
      <c r="D9" s="156"/>
      <c r="P9" s="64"/>
    </row>
    <row r="10" spans="1:16" x14ac:dyDescent="0.25">
      <c r="A10" s="49" t="s">
        <v>526</v>
      </c>
      <c r="C10" s="57"/>
      <c r="D10" s="156"/>
      <c r="P10" s="64"/>
    </row>
    <row r="11" spans="1:16" x14ac:dyDescent="0.25">
      <c r="A11" s="49" t="s">
        <v>501</v>
      </c>
      <c r="C11" s="57"/>
      <c r="D11" s="156"/>
      <c r="P11" s="64"/>
    </row>
    <row r="12" spans="1:16" x14ac:dyDescent="0.25">
      <c r="A12" s="49" t="s">
        <v>502</v>
      </c>
      <c r="C12" s="57"/>
      <c r="D12" s="156"/>
      <c r="P12" s="64"/>
    </row>
    <row r="13" spans="1:16" x14ac:dyDescent="0.25">
      <c r="A13" s="49" t="s">
        <v>505</v>
      </c>
      <c r="C13" s="57"/>
      <c r="D13" s="156"/>
      <c r="P13" s="64"/>
    </row>
    <row r="14" spans="1:16" x14ac:dyDescent="0.25">
      <c r="C14" s="57"/>
      <c r="D14" s="51"/>
      <c r="P14" s="64"/>
    </row>
    <row r="15" spans="1:16" x14ac:dyDescent="0.25">
      <c r="A15" s="52" t="s">
        <v>471</v>
      </c>
      <c r="B15" s="52"/>
      <c r="C15" s="62">
        <f>SUM(C6:C14)</f>
        <v>0</v>
      </c>
      <c r="P15" s="64"/>
    </row>
    <row r="16" spans="1:16" x14ac:dyDescent="0.25">
      <c r="A16" s="54" t="s">
        <v>516</v>
      </c>
      <c r="D16" s="67"/>
      <c r="P16" s="64"/>
    </row>
    <row r="17" spans="1:14" x14ac:dyDescent="0.25">
      <c r="A17" s="54" t="s">
        <v>517</v>
      </c>
    </row>
    <row r="20" spans="1:14" x14ac:dyDescent="0.25">
      <c r="A20" s="35" t="s">
        <v>385</v>
      </c>
    </row>
    <row r="21" spans="1:14" x14ac:dyDescent="0.25">
      <c r="A21" s="35" t="s">
        <v>445</v>
      </c>
    </row>
    <row r="22" spans="1:14" x14ac:dyDescent="0.25">
      <c r="A22" s="49" t="s">
        <v>472</v>
      </c>
    </row>
    <row r="23" spans="1:14" x14ac:dyDescent="0.25">
      <c r="A23" s="51"/>
      <c r="B23" s="51"/>
      <c r="C23" s="51"/>
      <c r="D23" s="51"/>
      <c r="E23" s="51"/>
      <c r="F23" s="51"/>
    </row>
    <row r="24" spans="1:14" ht="15.75" x14ac:dyDescent="0.25">
      <c r="A24" s="1" t="s">
        <v>474</v>
      </c>
      <c r="B24" s="55"/>
      <c r="C24" s="2" t="s">
        <v>469</v>
      </c>
      <c r="D24" s="2" t="s">
        <v>504</v>
      </c>
      <c r="E24" s="2" t="s">
        <v>532</v>
      </c>
      <c r="F24" s="2" t="s">
        <v>471</v>
      </c>
    </row>
    <row r="25" spans="1:14" x14ac:dyDescent="0.25">
      <c r="A25" s="49" t="s">
        <v>499</v>
      </c>
      <c r="C25" s="59"/>
      <c r="D25" s="59"/>
      <c r="E25" s="59"/>
      <c r="F25" s="59">
        <f>+C25+D25+E25</f>
        <v>0</v>
      </c>
      <c r="G25" s="59"/>
      <c r="I25" s="56"/>
      <c r="J25" s="56"/>
      <c r="K25" s="56"/>
      <c r="L25" s="56"/>
      <c r="M25" s="56"/>
      <c r="N25" s="56"/>
    </row>
    <row r="26" spans="1:14" s="56" customFormat="1" x14ac:dyDescent="0.25">
      <c r="A26" s="49" t="s">
        <v>500</v>
      </c>
      <c r="B26" s="49"/>
      <c r="C26" s="59"/>
      <c r="D26" s="59"/>
      <c r="E26" s="59"/>
      <c r="F26" s="59">
        <f t="shared" ref="F26:F33" si="0">+C26+D26+E26</f>
        <v>0</v>
      </c>
      <c r="G26" s="82"/>
      <c r="I26" s="49"/>
      <c r="J26" s="49"/>
      <c r="K26" s="49"/>
      <c r="L26" s="49"/>
      <c r="M26" s="49"/>
      <c r="N26" s="49"/>
    </row>
    <row r="27" spans="1:14" x14ac:dyDescent="0.25">
      <c r="A27" s="49" t="s">
        <v>524</v>
      </c>
      <c r="C27" s="59"/>
      <c r="D27" s="59"/>
      <c r="E27" s="59"/>
      <c r="F27" s="59">
        <f t="shared" si="0"/>
        <v>0</v>
      </c>
      <c r="G27" s="59"/>
    </row>
    <row r="28" spans="1:14" x14ac:dyDescent="0.25">
      <c r="A28" s="49" t="s">
        <v>525</v>
      </c>
      <c r="C28" s="59"/>
      <c r="D28" s="59"/>
      <c r="E28" s="59"/>
      <c r="F28" s="59"/>
      <c r="G28" s="59"/>
    </row>
    <row r="29" spans="1:14" x14ac:dyDescent="0.25">
      <c r="A29" s="49" t="s">
        <v>526</v>
      </c>
      <c r="C29" s="59"/>
      <c r="D29" s="59"/>
      <c r="E29" s="59"/>
      <c r="F29" s="59"/>
      <c r="G29" s="59"/>
    </row>
    <row r="30" spans="1:14" x14ac:dyDescent="0.25">
      <c r="A30" s="49" t="s">
        <v>501</v>
      </c>
      <c r="C30" s="59"/>
      <c r="D30" s="59"/>
      <c r="E30" s="59"/>
      <c r="F30" s="59">
        <f t="shared" si="0"/>
        <v>0</v>
      </c>
      <c r="G30" s="59"/>
    </row>
    <row r="31" spans="1:14" x14ac:dyDescent="0.25">
      <c r="A31" s="49" t="s">
        <v>502</v>
      </c>
      <c r="C31" s="59"/>
      <c r="D31" s="59"/>
      <c r="E31" s="59"/>
      <c r="F31" s="59">
        <f t="shared" si="0"/>
        <v>0</v>
      </c>
      <c r="G31" s="59"/>
    </row>
    <row r="32" spans="1:14" x14ac:dyDescent="0.25">
      <c r="A32" s="49" t="s">
        <v>505</v>
      </c>
      <c r="C32" s="59"/>
      <c r="D32" s="59"/>
      <c r="E32" s="59"/>
      <c r="F32" s="59">
        <f t="shared" si="0"/>
        <v>0</v>
      </c>
      <c r="G32" s="59"/>
    </row>
    <row r="33" spans="1:7" x14ac:dyDescent="0.25">
      <c r="A33" s="49" t="s">
        <v>492</v>
      </c>
      <c r="C33" s="59"/>
      <c r="D33" s="59"/>
      <c r="E33" s="59"/>
      <c r="F33" s="59">
        <f t="shared" si="0"/>
        <v>0</v>
      </c>
      <c r="G33" s="59"/>
    </row>
    <row r="34" spans="1:7" x14ac:dyDescent="0.25">
      <c r="A34" s="52" t="s">
        <v>471</v>
      </c>
      <c r="B34" s="52"/>
      <c r="C34" s="63">
        <f>SUM(C25:C33)</f>
        <v>0</v>
      </c>
      <c r="D34" s="63">
        <f>SUM(D25:D33)</f>
        <v>0</v>
      </c>
      <c r="E34" s="63">
        <f>SUM(E25:E33)</f>
        <v>0</v>
      </c>
      <c r="F34" s="63">
        <f>SUM(F25:F33)</f>
        <v>0</v>
      </c>
      <c r="G34" s="59"/>
    </row>
    <row r="35" spans="1:7" ht="17.25" x14ac:dyDescent="0.25">
      <c r="A35" s="81" t="s">
        <v>534</v>
      </c>
    </row>
  </sheetData>
  <mergeCells count="1">
    <mergeCell ref="D6:D13"/>
  </mergeCells>
  <phoneticPr fontId="6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published="0">
    <tabColor theme="6" tint="-0.249977111117893"/>
  </sheetPr>
  <dimension ref="A6:N1763"/>
  <sheetViews>
    <sheetView showGridLines="0" tabSelected="1" zoomScaleNormal="184" zoomScalePageLayoutView="184" workbookViewId="0">
      <selection activeCell="C5" sqref="C5"/>
    </sheetView>
  </sheetViews>
  <sheetFormatPr defaultColWidth="9" defaultRowHeight="14.25" x14ac:dyDescent="0.2"/>
  <cols>
    <col min="1" max="1" width="1.875" style="105" customWidth="1"/>
    <col min="2" max="2" width="1.875" style="106" customWidth="1"/>
    <col min="3" max="3" width="6.125" style="105" customWidth="1"/>
    <col min="4" max="4" width="45.875" style="107" customWidth="1"/>
    <col min="5" max="5" width="9.375" style="108" customWidth="1"/>
    <col min="6" max="6" width="4.375" style="108" customWidth="1"/>
    <col min="7" max="7" width="9.25" style="108" customWidth="1"/>
    <col min="8" max="8" width="4.25" style="108" customWidth="1"/>
    <col min="9" max="9" width="9.25" style="108" customWidth="1"/>
    <col min="10" max="10" width="4.25" style="108" customWidth="1"/>
    <col min="11" max="11" width="9.375" style="108" customWidth="1"/>
    <col min="12" max="12" width="4.375" style="108" customWidth="1"/>
    <col min="13" max="13" width="9.25" style="108" customWidth="1"/>
    <col min="14" max="14" width="4.25" style="108" customWidth="1"/>
    <col min="15" max="15" width="3.375" style="106" customWidth="1"/>
    <col min="16" max="16384" width="9" style="106"/>
  </cols>
  <sheetData>
    <row r="6" spans="1:14" s="126" customFormat="1" ht="16.5" customHeight="1" x14ac:dyDescent="0.2">
      <c r="A6" s="125" t="s">
        <v>256</v>
      </c>
      <c r="C6" s="127"/>
      <c r="D6" s="128"/>
      <c r="E6" s="109"/>
      <c r="F6" s="109"/>
      <c r="G6" s="109"/>
      <c r="H6" s="109"/>
      <c r="I6" s="109"/>
      <c r="J6" s="109"/>
      <c r="K6" s="109"/>
      <c r="L6" s="109"/>
      <c r="M6" s="109"/>
      <c r="N6" s="129"/>
    </row>
    <row r="7" spans="1:14" x14ac:dyDescent="0.2">
      <c r="A7" s="87" t="s">
        <v>472</v>
      </c>
    </row>
    <row r="8" spans="1:14" ht="15" x14ac:dyDescent="0.2">
      <c r="E8" s="160"/>
      <c r="F8" s="160"/>
      <c r="G8" s="160"/>
      <c r="H8" s="110"/>
      <c r="I8" s="110"/>
      <c r="J8" s="110"/>
      <c r="K8" s="110"/>
      <c r="L8" s="110"/>
      <c r="M8" s="110"/>
      <c r="N8" s="110"/>
    </row>
    <row r="9" spans="1:14" s="136" customFormat="1" ht="24" customHeight="1" x14ac:dyDescent="0.2">
      <c r="A9" s="161" t="s">
        <v>416</v>
      </c>
      <c r="B9" s="161"/>
      <c r="C9" s="161"/>
      <c r="D9" s="161"/>
      <c r="E9" s="162" t="s">
        <v>410</v>
      </c>
      <c r="F9" s="163"/>
      <c r="G9" s="164" t="s">
        <v>504</v>
      </c>
      <c r="H9" s="159"/>
      <c r="I9" s="162" t="s">
        <v>467</v>
      </c>
      <c r="J9" s="163"/>
      <c r="K9" s="158" t="s">
        <v>411</v>
      </c>
      <c r="L9" s="159"/>
      <c r="M9" s="164" t="s">
        <v>358</v>
      </c>
      <c r="N9" s="163"/>
    </row>
    <row r="10" spans="1:14" s="89" customFormat="1" ht="12" x14ac:dyDescent="0.2">
      <c r="A10" s="111" t="s">
        <v>398</v>
      </c>
      <c r="B10" s="113"/>
      <c r="C10" s="113"/>
      <c r="D10" s="114"/>
      <c r="E10" s="130">
        <f>E11+E57+E92+E132+E184+E238+E282+E337+E381+E416</f>
        <v>63.673578391043471</v>
      </c>
      <c r="F10" s="130"/>
      <c r="G10" s="130">
        <f t="shared" ref="G10:I10" si="0">G11+G57+G92+G132+G184+G238+G282+G337+G381+G416</f>
        <v>5.0070815407703861</v>
      </c>
      <c r="H10" s="130"/>
      <c r="I10" s="130">
        <f t="shared" si="0"/>
        <v>19.115276186452327</v>
      </c>
      <c r="J10" s="130"/>
      <c r="K10" s="130">
        <f>SUM(E10:I10)</f>
        <v>87.795936118266184</v>
      </c>
      <c r="L10" s="130"/>
      <c r="M10" s="130">
        <f>M11+M57+M92+M132+M184+M238+M282+M337+M381+M416</f>
        <v>34.630089330437407</v>
      </c>
      <c r="N10" s="88"/>
    </row>
    <row r="11" spans="1:14" s="89" customFormat="1" ht="12" x14ac:dyDescent="0.2">
      <c r="A11" s="111"/>
      <c r="B11" s="113" t="s">
        <v>475</v>
      </c>
      <c r="C11" s="113"/>
      <c r="D11" s="114"/>
      <c r="E11" s="130">
        <f>E12+E18+E23+E27+E30+E37+E40+E46+E53</f>
        <v>10.253577186307258</v>
      </c>
      <c r="F11" s="130"/>
      <c r="G11" s="130">
        <f>G12+G18+G23+G27+G30+G37+G40+G46+G53</f>
        <v>0.21484533933633482</v>
      </c>
      <c r="H11" s="130"/>
      <c r="I11" s="130">
        <f>I12+I18+I23+I27+I30+I37+I40+I46+I53</f>
        <v>2.4244769041906871</v>
      </c>
      <c r="J11" s="130"/>
      <c r="K11" s="130">
        <f>SUM(E11:I11)</f>
        <v>12.89289942983428</v>
      </c>
      <c r="L11" s="130"/>
      <c r="M11" s="130">
        <f>M12+M18+M23+M27+M30+M37+M40+M46+M53</f>
        <v>4.2296597202466497</v>
      </c>
      <c r="N11" s="88"/>
    </row>
    <row r="12" spans="1:14" s="91" customFormat="1" ht="12" x14ac:dyDescent="0.2">
      <c r="A12" s="111"/>
      <c r="B12" s="113"/>
      <c r="C12" s="113" t="s">
        <v>417</v>
      </c>
      <c r="D12" s="114"/>
      <c r="E12" s="130">
        <f>SUM(E13:E17)</f>
        <v>2.0872928600000002</v>
      </c>
      <c r="F12" s="130"/>
      <c r="G12" s="130">
        <f t="shared" ref="G12:I12" si="1">SUM(G13:G17)</f>
        <v>0</v>
      </c>
      <c r="H12" s="130"/>
      <c r="I12" s="130">
        <f t="shared" si="1"/>
        <v>1.56</v>
      </c>
      <c r="J12" s="130"/>
      <c r="K12" s="130">
        <f>SUM(E12:I12)</f>
        <v>3.6472928600000003</v>
      </c>
      <c r="L12" s="130"/>
      <c r="M12" s="130">
        <f>SUM(M13:M17)</f>
        <v>0</v>
      </c>
      <c r="N12" s="90"/>
    </row>
    <row r="13" spans="1:14" s="89" customFormat="1" ht="24" x14ac:dyDescent="0.2">
      <c r="A13" s="97"/>
      <c r="B13" s="98"/>
      <c r="C13" s="99">
        <v>52099</v>
      </c>
      <c r="D13" s="115" t="s">
        <v>273</v>
      </c>
      <c r="E13" s="131">
        <v>0.1114</v>
      </c>
      <c r="F13" s="131"/>
      <c r="G13" s="131">
        <v>0</v>
      </c>
      <c r="H13" s="131"/>
      <c r="I13" s="131">
        <v>0</v>
      </c>
      <c r="J13" s="131"/>
      <c r="K13" s="131">
        <f>SUM(E13:I13)</f>
        <v>0.1114</v>
      </c>
      <c r="L13" s="131"/>
      <c r="M13" s="131">
        <v>0</v>
      </c>
      <c r="N13" s="88"/>
    </row>
    <row r="14" spans="1:14" s="91" customFormat="1" ht="24" x14ac:dyDescent="0.2">
      <c r="A14" s="97"/>
      <c r="B14" s="98"/>
      <c r="C14" s="99">
        <v>52101</v>
      </c>
      <c r="D14" s="115" t="s">
        <v>274</v>
      </c>
      <c r="E14" s="131">
        <v>0.14374999999999999</v>
      </c>
      <c r="F14" s="131"/>
      <c r="G14" s="131">
        <v>0</v>
      </c>
      <c r="H14" s="131"/>
      <c r="I14" s="131">
        <v>0</v>
      </c>
      <c r="J14" s="131"/>
      <c r="K14" s="131">
        <f t="shared" ref="K14:K77" si="2">SUM(E14:I14)</f>
        <v>0.14374999999999999</v>
      </c>
      <c r="L14" s="131"/>
      <c r="M14" s="131">
        <v>0</v>
      </c>
      <c r="N14" s="90"/>
    </row>
    <row r="15" spans="1:14" s="91" customFormat="1" ht="24" x14ac:dyDescent="0.2">
      <c r="A15" s="97"/>
      <c r="B15" s="98"/>
      <c r="C15" s="99">
        <v>54012</v>
      </c>
      <c r="D15" s="115" t="s">
        <v>275</v>
      </c>
      <c r="E15" s="131">
        <v>0.8</v>
      </c>
      <c r="F15" s="131"/>
      <c r="G15" s="131">
        <v>0</v>
      </c>
      <c r="H15" s="131"/>
      <c r="I15" s="131">
        <v>0</v>
      </c>
      <c r="J15" s="131"/>
      <c r="K15" s="131">
        <f t="shared" si="2"/>
        <v>0.8</v>
      </c>
      <c r="L15" s="131"/>
      <c r="M15" s="131">
        <v>0</v>
      </c>
      <c r="N15" s="90"/>
    </row>
    <row r="16" spans="1:14" s="91" customFormat="1" ht="12" x14ac:dyDescent="0.2">
      <c r="A16" s="97"/>
      <c r="B16" s="98"/>
      <c r="C16" s="99">
        <v>54381</v>
      </c>
      <c r="D16" s="115" t="s">
        <v>359</v>
      </c>
      <c r="E16" s="131">
        <v>1</v>
      </c>
      <c r="F16" s="131"/>
      <c r="G16" s="131">
        <v>0</v>
      </c>
      <c r="H16" s="131"/>
      <c r="I16" s="131">
        <v>1.56</v>
      </c>
      <c r="J16" s="131"/>
      <c r="K16" s="131">
        <f t="shared" si="2"/>
        <v>2.56</v>
      </c>
      <c r="L16" s="131"/>
      <c r="M16" s="131">
        <v>0</v>
      </c>
      <c r="N16" s="90"/>
    </row>
    <row r="17" spans="1:14" s="89" customFormat="1" ht="24" x14ac:dyDescent="0.2">
      <c r="A17" s="97"/>
      <c r="B17" s="98"/>
      <c r="C17" s="99">
        <v>54417</v>
      </c>
      <c r="D17" s="115" t="s">
        <v>276</v>
      </c>
      <c r="E17" s="131">
        <v>3.2142860000000002E-2</v>
      </c>
      <c r="F17" s="131"/>
      <c r="G17" s="131">
        <v>0</v>
      </c>
      <c r="H17" s="131"/>
      <c r="I17" s="131">
        <v>0</v>
      </c>
      <c r="J17" s="131"/>
      <c r="K17" s="131">
        <f t="shared" si="2"/>
        <v>3.2142860000000002E-2</v>
      </c>
      <c r="L17" s="131"/>
      <c r="M17" s="131">
        <v>0</v>
      </c>
      <c r="N17" s="88"/>
    </row>
    <row r="18" spans="1:14" s="89" customFormat="1" ht="12" x14ac:dyDescent="0.2">
      <c r="A18" s="111"/>
      <c r="B18" s="113"/>
      <c r="C18" s="113" t="s">
        <v>391</v>
      </c>
      <c r="D18" s="114"/>
      <c r="E18" s="130">
        <f>SUM(E19:E22)</f>
        <v>0.52500000000000002</v>
      </c>
      <c r="F18" s="130"/>
      <c r="G18" s="130">
        <f>SUM(G19:G22)</f>
        <v>0</v>
      </c>
      <c r="H18" s="130"/>
      <c r="I18" s="130">
        <f>SUM(I19:I22)</f>
        <v>0.45227272727272727</v>
      </c>
      <c r="J18" s="130"/>
      <c r="K18" s="130">
        <f t="shared" si="2"/>
        <v>0.97727272727272729</v>
      </c>
      <c r="L18" s="130"/>
      <c r="M18" s="130">
        <f>SUM(M19:M22)</f>
        <v>0</v>
      </c>
      <c r="N18" s="88"/>
    </row>
    <row r="19" spans="1:14" s="89" customFormat="1" ht="24" x14ac:dyDescent="0.2">
      <c r="A19" s="97"/>
      <c r="B19" s="98"/>
      <c r="C19" s="99">
        <v>52167</v>
      </c>
      <c r="D19" s="115" t="s">
        <v>277</v>
      </c>
      <c r="E19" s="131">
        <v>0.3</v>
      </c>
      <c r="F19" s="131"/>
      <c r="G19" s="131">
        <v>0</v>
      </c>
      <c r="H19" s="131"/>
      <c r="I19" s="131">
        <v>0</v>
      </c>
      <c r="J19" s="131"/>
      <c r="K19" s="131">
        <f t="shared" si="2"/>
        <v>0.3</v>
      </c>
      <c r="L19" s="131"/>
      <c r="M19" s="131">
        <v>0</v>
      </c>
      <c r="N19" s="88"/>
    </row>
    <row r="20" spans="1:14" s="89" customFormat="1" ht="12" x14ac:dyDescent="0.2">
      <c r="A20" s="97"/>
      <c r="B20" s="98"/>
      <c r="C20" s="99">
        <v>53398</v>
      </c>
      <c r="D20" s="115" t="s">
        <v>360</v>
      </c>
      <c r="E20" s="131">
        <v>0</v>
      </c>
      <c r="F20" s="131"/>
      <c r="G20" s="131">
        <v>0</v>
      </c>
      <c r="H20" s="131"/>
      <c r="I20" s="131">
        <v>0.22500000000000001</v>
      </c>
      <c r="J20" s="131"/>
      <c r="K20" s="131">
        <f t="shared" si="2"/>
        <v>0.22500000000000001</v>
      </c>
      <c r="L20" s="131"/>
      <c r="M20" s="131">
        <v>0</v>
      </c>
      <c r="N20" s="88"/>
    </row>
    <row r="21" spans="1:14" s="89" customFormat="1" ht="36" x14ac:dyDescent="0.2">
      <c r="A21" s="97"/>
      <c r="B21" s="98"/>
      <c r="C21" s="99">
        <v>54019</v>
      </c>
      <c r="D21" s="115" t="s">
        <v>278</v>
      </c>
      <c r="E21" s="131">
        <v>0</v>
      </c>
      <c r="F21" s="131"/>
      <c r="G21" s="131">
        <v>0</v>
      </c>
      <c r="H21" s="131"/>
      <c r="I21" s="131">
        <v>0.22727272727272727</v>
      </c>
      <c r="J21" s="131"/>
      <c r="K21" s="131">
        <f t="shared" si="2"/>
        <v>0.22727272727272727</v>
      </c>
      <c r="L21" s="131"/>
      <c r="M21" s="131">
        <v>0</v>
      </c>
      <c r="N21" s="88"/>
    </row>
    <row r="22" spans="1:14" s="89" customFormat="1" ht="12" x14ac:dyDescent="0.2">
      <c r="A22" s="97"/>
      <c r="B22" s="98"/>
      <c r="C22" s="99">
        <v>54208</v>
      </c>
      <c r="D22" s="115" t="s">
        <v>361</v>
      </c>
      <c r="E22" s="131">
        <v>0.22500000000000001</v>
      </c>
      <c r="F22" s="131"/>
      <c r="G22" s="131">
        <v>0</v>
      </c>
      <c r="H22" s="131"/>
      <c r="I22" s="131">
        <v>0</v>
      </c>
      <c r="J22" s="131"/>
      <c r="K22" s="131">
        <f>SUM(E22:I22)</f>
        <v>0.22500000000000001</v>
      </c>
      <c r="L22" s="131"/>
      <c r="M22" s="131">
        <v>0</v>
      </c>
      <c r="N22" s="88"/>
    </row>
    <row r="23" spans="1:14" s="89" customFormat="1" ht="12" x14ac:dyDescent="0.2">
      <c r="A23" s="111"/>
      <c r="B23" s="113"/>
      <c r="C23" s="113" t="s">
        <v>392</v>
      </c>
      <c r="D23" s="114"/>
      <c r="E23" s="130">
        <f>SUM(E24:E26)</f>
        <v>0.20833400000000002</v>
      </c>
      <c r="F23" s="130"/>
      <c r="G23" s="130">
        <f t="shared" ref="G23:I23" si="3">SUM(G24:G26)</f>
        <v>0</v>
      </c>
      <c r="H23" s="130"/>
      <c r="I23" s="130">
        <f t="shared" si="3"/>
        <v>0</v>
      </c>
      <c r="J23" s="130"/>
      <c r="K23" s="130">
        <f t="shared" si="2"/>
        <v>0.20833400000000002</v>
      </c>
      <c r="L23" s="130"/>
      <c r="M23" s="130">
        <f>SUM(M24:M26)</f>
        <v>6.8334000000000006E-2</v>
      </c>
      <c r="N23" s="88"/>
    </row>
    <row r="24" spans="1:14" s="89" customFormat="1" ht="36" x14ac:dyDescent="0.2">
      <c r="A24" s="97"/>
      <c r="B24" s="98"/>
      <c r="C24" s="99">
        <v>53198</v>
      </c>
      <c r="D24" s="115" t="s">
        <v>279</v>
      </c>
      <c r="E24" s="131">
        <v>6.8334000000000006E-2</v>
      </c>
      <c r="F24" s="131"/>
      <c r="G24" s="131">
        <v>0</v>
      </c>
      <c r="H24" s="131"/>
      <c r="I24" s="131">
        <v>0</v>
      </c>
      <c r="J24" s="131"/>
      <c r="K24" s="131">
        <f t="shared" si="2"/>
        <v>6.8334000000000006E-2</v>
      </c>
      <c r="L24" s="131"/>
      <c r="M24" s="131">
        <v>6.8334000000000006E-2</v>
      </c>
      <c r="N24" s="88"/>
    </row>
    <row r="25" spans="1:14" s="89" customFormat="1" ht="24" x14ac:dyDescent="0.2">
      <c r="A25" s="97"/>
      <c r="B25" s="98"/>
      <c r="C25" s="99">
        <v>54148</v>
      </c>
      <c r="D25" s="115" t="s">
        <v>280</v>
      </c>
      <c r="E25" s="131">
        <v>0.10500000000000001</v>
      </c>
      <c r="F25" s="131"/>
      <c r="G25" s="131">
        <v>0</v>
      </c>
      <c r="H25" s="131"/>
      <c r="I25" s="131">
        <v>0</v>
      </c>
      <c r="J25" s="131"/>
      <c r="K25" s="131">
        <f t="shared" si="2"/>
        <v>0.10500000000000001</v>
      </c>
      <c r="L25" s="131"/>
      <c r="M25" s="131">
        <v>0</v>
      </c>
      <c r="N25" s="88"/>
    </row>
    <row r="26" spans="1:14" s="89" customFormat="1" ht="24" x14ac:dyDescent="0.2">
      <c r="A26" s="97"/>
      <c r="B26" s="98"/>
      <c r="C26" s="99">
        <v>54344</v>
      </c>
      <c r="D26" s="115" t="s">
        <v>281</v>
      </c>
      <c r="E26" s="131">
        <v>3.5000000000000003E-2</v>
      </c>
      <c r="F26" s="131"/>
      <c r="G26" s="131">
        <v>0</v>
      </c>
      <c r="H26" s="131"/>
      <c r="I26" s="131">
        <v>0</v>
      </c>
      <c r="J26" s="131"/>
      <c r="K26" s="131">
        <f t="shared" si="2"/>
        <v>3.5000000000000003E-2</v>
      </c>
      <c r="L26" s="131"/>
      <c r="M26" s="131">
        <v>0</v>
      </c>
      <c r="N26" s="88"/>
    </row>
    <row r="27" spans="1:14" s="89" customFormat="1" ht="12" x14ac:dyDescent="0.2">
      <c r="A27" s="111"/>
      <c r="B27" s="113"/>
      <c r="C27" s="113" t="s">
        <v>405</v>
      </c>
      <c r="D27" s="114"/>
      <c r="E27" s="130">
        <f>SUM(E28:E29)</f>
        <v>3.4810853263072556</v>
      </c>
      <c r="F27" s="130"/>
      <c r="G27" s="130">
        <f t="shared" ref="G27:I27" si="4">SUM(G28:G29)</f>
        <v>4.1666666666666664E-2</v>
      </c>
      <c r="H27" s="130"/>
      <c r="I27" s="130">
        <f t="shared" si="4"/>
        <v>0.10600000000000001</v>
      </c>
      <c r="J27" s="130"/>
      <c r="K27" s="130">
        <f t="shared" si="2"/>
        <v>3.628751992973922</v>
      </c>
      <c r="L27" s="130"/>
      <c r="M27" s="130">
        <f>SUM(M28:M29)</f>
        <v>3.628751992973922</v>
      </c>
      <c r="N27" s="88"/>
    </row>
    <row r="28" spans="1:14" s="89" customFormat="1" ht="36" x14ac:dyDescent="0.2">
      <c r="A28" s="97"/>
      <c r="B28" s="98"/>
      <c r="C28" s="99">
        <v>54079</v>
      </c>
      <c r="D28" s="115" t="s">
        <v>282</v>
      </c>
      <c r="E28" s="131">
        <v>3.0685853263072556</v>
      </c>
      <c r="F28" s="131"/>
      <c r="G28" s="131">
        <v>0</v>
      </c>
      <c r="H28" s="131"/>
      <c r="I28" s="131">
        <v>0.10600000000000001</v>
      </c>
      <c r="J28" s="131"/>
      <c r="K28" s="131">
        <f t="shared" si="2"/>
        <v>3.1745853263072554</v>
      </c>
      <c r="L28" s="131"/>
      <c r="M28" s="131">
        <v>3.1745853263072554</v>
      </c>
      <c r="N28" s="88"/>
    </row>
    <row r="29" spans="1:14" s="89" customFormat="1" ht="24" x14ac:dyDescent="0.2">
      <c r="A29" s="97"/>
      <c r="B29" s="98"/>
      <c r="C29" s="99">
        <v>54124</v>
      </c>
      <c r="D29" s="115" t="s">
        <v>243</v>
      </c>
      <c r="E29" s="131">
        <v>0.41249999999999998</v>
      </c>
      <c r="F29" s="131"/>
      <c r="G29" s="131">
        <v>4.1666666666666664E-2</v>
      </c>
      <c r="H29" s="131"/>
      <c r="I29" s="131">
        <v>0</v>
      </c>
      <c r="J29" s="131"/>
      <c r="K29" s="131">
        <f t="shared" si="2"/>
        <v>0.45416666666666666</v>
      </c>
      <c r="L29" s="131"/>
      <c r="M29" s="131">
        <v>0.45416666666666666</v>
      </c>
      <c r="N29" s="88"/>
    </row>
    <row r="30" spans="1:14" s="89" customFormat="1" ht="12" x14ac:dyDescent="0.2">
      <c r="A30" s="97"/>
      <c r="B30" s="98"/>
      <c r="C30" s="113" t="s">
        <v>393</v>
      </c>
      <c r="D30" s="114"/>
      <c r="E30" s="130">
        <f>SUM(E31:E36)</f>
        <v>0.43434599999999995</v>
      </c>
      <c r="F30" s="130"/>
      <c r="G30" s="130">
        <f>SUM(G31:G36)</f>
        <v>6.25E-2</v>
      </c>
      <c r="H30" s="130"/>
      <c r="I30" s="130">
        <f>SUM(I31:I36)</f>
        <v>0.20312502000000002</v>
      </c>
      <c r="J30" s="130"/>
      <c r="K30" s="130">
        <f t="shared" si="2"/>
        <v>0.69997102</v>
      </c>
      <c r="L30" s="130"/>
      <c r="M30" s="130">
        <f>SUM(M31:M36)</f>
        <v>0.209846</v>
      </c>
      <c r="N30" s="88"/>
    </row>
    <row r="31" spans="1:14" s="89" customFormat="1" ht="24" x14ac:dyDescent="0.2">
      <c r="A31" s="97"/>
      <c r="B31" s="98"/>
      <c r="C31" s="99">
        <v>37909</v>
      </c>
      <c r="D31" s="115" t="s">
        <v>244</v>
      </c>
      <c r="E31" s="131">
        <v>0.209846</v>
      </c>
      <c r="F31" s="131"/>
      <c r="G31" s="131">
        <v>0</v>
      </c>
      <c r="H31" s="131"/>
      <c r="I31" s="131">
        <v>0</v>
      </c>
      <c r="J31" s="131"/>
      <c r="K31" s="131">
        <f t="shared" si="2"/>
        <v>0.209846</v>
      </c>
      <c r="L31" s="131"/>
      <c r="M31" s="131">
        <v>0.209846</v>
      </c>
      <c r="N31" s="88"/>
    </row>
    <row r="32" spans="1:14" s="89" customFormat="1" ht="24" x14ac:dyDescent="0.2">
      <c r="A32" s="97"/>
      <c r="B32" s="98"/>
      <c r="C32" s="99">
        <v>52189</v>
      </c>
      <c r="D32" s="115" t="s">
        <v>255</v>
      </c>
      <c r="E32" s="131">
        <v>0</v>
      </c>
      <c r="F32" s="131"/>
      <c r="G32" s="131">
        <v>0</v>
      </c>
      <c r="H32" s="131"/>
      <c r="I32" s="131">
        <v>3.1250000000000002E-3</v>
      </c>
      <c r="J32" s="131"/>
      <c r="K32" s="131">
        <f t="shared" si="2"/>
        <v>3.1250000000000002E-3</v>
      </c>
      <c r="L32" s="131"/>
      <c r="M32" s="131">
        <v>0</v>
      </c>
      <c r="N32" s="88"/>
    </row>
    <row r="33" spans="1:14" s="89" customFormat="1" ht="24" x14ac:dyDescent="0.2">
      <c r="A33" s="97"/>
      <c r="B33" s="98"/>
      <c r="C33" s="99">
        <v>52370</v>
      </c>
      <c r="D33" s="115" t="s">
        <v>245</v>
      </c>
      <c r="E33" s="131">
        <v>0.15</v>
      </c>
      <c r="F33" s="131"/>
      <c r="G33" s="131">
        <v>0</v>
      </c>
      <c r="H33" s="131"/>
      <c r="I33" s="131">
        <v>9.0909100000000007E-2</v>
      </c>
      <c r="J33" s="131"/>
      <c r="K33" s="131">
        <f t="shared" si="2"/>
        <v>0.24090909999999999</v>
      </c>
      <c r="L33" s="131"/>
      <c r="M33" s="131">
        <v>0</v>
      </c>
      <c r="N33" s="88"/>
    </row>
    <row r="34" spans="1:14" s="89" customFormat="1" ht="36" x14ac:dyDescent="0.2">
      <c r="A34" s="97"/>
      <c r="B34" s="98"/>
      <c r="C34" s="99">
        <v>53409</v>
      </c>
      <c r="D34" s="115" t="s">
        <v>246</v>
      </c>
      <c r="E34" s="131">
        <v>3.7499999999999999E-2</v>
      </c>
      <c r="F34" s="131"/>
      <c r="G34" s="131">
        <v>6.25E-2</v>
      </c>
      <c r="H34" s="131"/>
      <c r="I34" s="131">
        <v>0</v>
      </c>
      <c r="J34" s="131"/>
      <c r="K34" s="131">
        <f t="shared" si="2"/>
        <v>0.1</v>
      </c>
      <c r="L34" s="131"/>
      <c r="M34" s="131">
        <v>0</v>
      </c>
      <c r="N34" s="88"/>
    </row>
    <row r="35" spans="1:14" s="89" customFormat="1" ht="36" x14ac:dyDescent="0.2">
      <c r="A35" s="97"/>
      <c r="B35" s="98"/>
      <c r="C35" s="99">
        <v>54070</v>
      </c>
      <c r="D35" s="115" t="s">
        <v>247</v>
      </c>
      <c r="E35" s="131">
        <v>0</v>
      </c>
      <c r="F35" s="131"/>
      <c r="G35" s="131">
        <v>0</v>
      </c>
      <c r="H35" s="131"/>
      <c r="I35" s="131">
        <v>0.10909092000000001</v>
      </c>
      <c r="J35" s="131"/>
      <c r="K35" s="131">
        <f t="shared" si="2"/>
        <v>0.10909092000000001</v>
      </c>
      <c r="L35" s="131"/>
      <c r="M35" s="131">
        <v>0</v>
      </c>
      <c r="N35" s="88"/>
    </row>
    <row r="36" spans="1:14" s="89" customFormat="1" ht="24" x14ac:dyDescent="0.2">
      <c r="A36" s="97"/>
      <c r="B36" s="98"/>
      <c r="C36" s="99">
        <v>54423</v>
      </c>
      <c r="D36" s="115" t="s">
        <v>248</v>
      </c>
      <c r="E36" s="131">
        <v>3.6999999999999998E-2</v>
      </c>
      <c r="F36" s="131"/>
      <c r="G36" s="131">
        <v>0</v>
      </c>
      <c r="H36" s="131"/>
      <c r="I36" s="131">
        <v>0</v>
      </c>
      <c r="J36" s="131"/>
      <c r="K36" s="131">
        <f t="shared" si="2"/>
        <v>3.6999999999999998E-2</v>
      </c>
      <c r="L36" s="131"/>
      <c r="M36" s="131">
        <v>0</v>
      </c>
      <c r="N36" s="88"/>
    </row>
    <row r="37" spans="1:14" s="89" customFormat="1" ht="12" x14ac:dyDescent="0.2">
      <c r="A37" s="97"/>
      <c r="B37" s="98"/>
      <c r="C37" s="113" t="s">
        <v>407</v>
      </c>
      <c r="D37" s="114"/>
      <c r="E37" s="130">
        <f>SUM(E38:E39)</f>
        <v>9.5455000000000012E-2</v>
      </c>
      <c r="F37" s="130"/>
      <c r="G37" s="130">
        <f>SUM(G38:G39)</f>
        <v>0</v>
      </c>
      <c r="H37" s="130"/>
      <c r="I37" s="130">
        <f>SUM(I38:I39)</f>
        <v>7.9600886917960093E-2</v>
      </c>
      <c r="J37" s="130"/>
      <c r="K37" s="130">
        <f t="shared" si="2"/>
        <v>0.17505588691796009</v>
      </c>
      <c r="L37" s="130"/>
      <c r="M37" s="130">
        <f>SUM(M38:M39)</f>
        <v>7.2727727272727277E-2</v>
      </c>
      <c r="N37" s="88"/>
    </row>
    <row r="38" spans="1:14" s="89" customFormat="1" ht="12" x14ac:dyDescent="0.2">
      <c r="A38" s="97"/>
      <c r="B38" s="98"/>
      <c r="C38" s="99">
        <v>54055</v>
      </c>
      <c r="D38" s="115" t="s">
        <v>363</v>
      </c>
      <c r="E38" s="131">
        <v>0.05</v>
      </c>
      <c r="F38" s="131"/>
      <c r="G38" s="131">
        <v>0</v>
      </c>
      <c r="H38" s="131"/>
      <c r="I38" s="131">
        <v>3.414634146341463E-2</v>
      </c>
      <c r="J38" s="131"/>
      <c r="K38" s="131">
        <f t="shared" si="2"/>
        <v>8.4146341463414626E-2</v>
      </c>
      <c r="L38" s="131"/>
      <c r="M38" s="131">
        <v>0</v>
      </c>
      <c r="N38" s="88"/>
    </row>
    <row r="39" spans="1:14" s="89" customFormat="1" ht="24" x14ac:dyDescent="0.2">
      <c r="A39" s="97"/>
      <c r="B39" s="98"/>
      <c r="C39" s="99">
        <v>54341</v>
      </c>
      <c r="D39" s="115" t="s">
        <v>249</v>
      </c>
      <c r="E39" s="131">
        <v>4.5455000000000002E-2</v>
      </c>
      <c r="F39" s="131"/>
      <c r="G39" s="131">
        <v>0</v>
      </c>
      <c r="H39" s="131"/>
      <c r="I39" s="131">
        <v>4.5454545454545463E-2</v>
      </c>
      <c r="J39" s="131"/>
      <c r="K39" s="131">
        <f t="shared" si="2"/>
        <v>9.0909545454545465E-2</v>
      </c>
      <c r="L39" s="131"/>
      <c r="M39" s="131">
        <v>7.2727727272727277E-2</v>
      </c>
      <c r="N39" s="88"/>
    </row>
    <row r="40" spans="1:14" s="89" customFormat="1" ht="12" x14ac:dyDescent="0.2">
      <c r="A40" s="97"/>
      <c r="B40" s="98"/>
      <c r="C40" s="113" t="s">
        <v>409</v>
      </c>
      <c r="D40" s="114"/>
      <c r="E40" s="130">
        <f>SUM(E41:E45)</f>
        <v>0.54646400000000006</v>
      </c>
      <c r="F40" s="130"/>
      <c r="G40" s="130">
        <f t="shared" ref="G40:I40" si="5">SUM(G41:G45)</f>
        <v>0</v>
      </c>
      <c r="H40" s="130"/>
      <c r="I40" s="130">
        <f t="shared" si="5"/>
        <v>0</v>
      </c>
      <c r="J40" s="130"/>
      <c r="K40" s="130">
        <f t="shared" si="2"/>
        <v>0.54646400000000006</v>
      </c>
      <c r="L40" s="130"/>
      <c r="M40" s="130">
        <f>SUM(M41:M45)</f>
        <v>0</v>
      </c>
      <c r="N40" s="88"/>
    </row>
    <row r="41" spans="1:14" s="89" customFormat="1" ht="24" x14ac:dyDescent="0.2">
      <c r="A41" s="97"/>
      <c r="B41" s="98"/>
      <c r="C41" s="99">
        <v>49410</v>
      </c>
      <c r="D41" s="115" t="s">
        <v>241</v>
      </c>
      <c r="E41" s="131">
        <v>8.0000000000000002E-3</v>
      </c>
      <c r="F41" s="131"/>
      <c r="G41" s="131">
        <v>0</v>
      </c>
      <c r="H41" s="131"/>
      <c r="I41" s="131">
        <v>0</v>
      </c>
      <c r="J41" s="131"/>
      <c r="K41" s="131">
        <f t="shared" si="2"/>
        <v>8.0000000000000002E-3</v>
      </c>
      <c r="L41" s="131"/>
      <c r="M41" s="131">
        <v>0</v>
      </c>
      <c r="N41" s="88"/>
    </row>
    <row r="42" spans="1:14" s="89" customFormat="1" ht="24" x14ac:dyDescent="0.2">
      <c r="A42" s="97"/>
      <c r="B42" s="98"/>
      <c r="C42" s="99">
        <v>54023</v>
      </c>
      <c r="D42" s="115" t="s">
        <v>250</v>
      </c>
      <c r="E42" s="131">
        <v>0.131464</v>
      </c>
      <c r="F42" s="131"/>
      <c r="G42" s="131">
        <v>0</v>
      </c>
      <c r="H42" s="131"/>
      <c r="I42" s="131">
        <v>0</v>
      </c>
      <c r="J42" s="131"/>
      <c r="K42" s="131">
        <f t="shared" si="2"/>
        <v>0.131464</v>
      </c>
      <c r="L42" s="131"/>
      <c r="M42" s="131">
        <v>0</v>
      </c>
      <c r="N42" s="88"/>
    </row>
    <row r="43" spans="1:14" s="89" customFormat="1" ht="24" x14ac:dyDescent="0.2">
      <c r="A43" s="97"/>
      <c r="B43" s="98"/>
      <c r="C43" s="99">
        <v>54041</v>
      </c>
      <c r="D43" s="115" t="s">
        <v>251</v>
      </c>
      <c r="E43" s="131">
        <v>0.26500000000000001</v>
      </c>
      <c r="F43" s="131"/>
      <c r="G43" s="131">
        <v>0</v>
      </c>
      <c r="H43" s="131"/>
      <c r="I43" s="131">
        <v>0</v>
      </c>
      <c r="J43" s="131"/>
      <c r="K43" s="131">
        <f t="shared" si="2"/>
        <v>0.26500000000000001</v>
      </c>
      <c r="L43" s="131"/>
      <c r="M43" s="131">
        <v>0</v>
      </c>
      <c r="N43" s="88"/>
    </row>
    <row r="44" spans="1:14" s="89" customFormat="1" ht="48" x14ac:dyDescent="0.2">
      <c r="A44" s="97"/>
      <c r="B44" s="98"/>
      <c r="C44" s="99">
        <v>54111</v>
      </c>
      <c r="D44" s="115" t="s">
        <v>252</v>
      </c>
      <c r="E44" s="131">
        <v>0.05</v>
      </c>
      <c r="F44" s="131"/>
      <c r="G44" s="131">
        <v>0</v>
      </c>
      <c r="H44" s="131"/>
      <c r="I44" s="131">
        <v>0</v>
      </c>
      <c r="J44" s="131"/>
      <c r="K44" s="131">
        <f t="shared" si="2"/>
        <v>0.05</v>
      </c>
      <c r="L44" s="131"/>
      <c r="M44" s="131">
        <v>0</v>
      </c>
      <c r="N44" s="88"/>
    </row>
    <row r="45" spans="1:14" s="89" customFormat="1" ht="48" x14ac:dyDescent="0.2">
      <c r="A45" s="97"/>
      <c r="B45" s="98"/>
      <c r="C45" s="99">
        <v>54111</v>
      </c>
      <c r="D45" s="115" t="s">
        <v>253</v>
      </c>
      <c r="E45" s="131">
        <v>9.1999999999999998E-2</v>
      </c>
      <c r="F45" s="131"/>
      <c r="G45" s="131">
        <v>0</v>
      </c>
      <c r="H45" s="131"/>
      <c r="I45" s="131">
        <v>0</v>
      </c>
      <c r="J45" s="131"/>
      <c r="K45" s="131">
        <f t="shared" si="2"/>
        <v>9.1999999999999998E-2</v>
      </c>
      <c r="L45" s="131"/>
      <c r="M45" s="131">
        <v>0</v>
      </c>
      <c r="N45" s="88"/>
    </row>
    <row r="46" spans="1:14" s="89" customFormat="1" ht="12" x14ac:dyDescent="0.2">
      <c r="A46" s="97"/>
      <c r="B46" s="98"/>
      <c r="C46" s="113" t="s">
        <v>394</v>
      </c>
      <c r="D46" s="114"/>
      <c r="E46" s="130">
        <f>SUM(E47:E52)</f>
        <v>1.8255999999999999</v>
      </c>
      <c r="F46" s="130"/>
      <c r="G46" s="130">
        <f t="shared" ref="G46:I46" si="6">SUM(G47:G52)</f>
        <v>2.4012006003001501E-2</v>
      </c>
      <c r="H46" s="130"/>
      <c r="I46" s="130">
        <f t="shared" si="6"/>
        <v>0</v>
      </c>
      <c r="J46" s="130"/>
      <c r="K46" s="130">
        <f t="shared" si="2"/>
        <v>1.8496120060030015</v>
      </c>
      <c r="L46" s="130"/>
      <c r="M46" s="130">
        <f>SUM(M47:M52)</f>
        <v>0.25</v>
      </c>
      <c r="N46" s="88"/>
    </row>
    <row r="47" spans="1:14" s="89" customFormat="1" ht="12" x14ac:dyDescent="0.2">
      <c r="A47" s="97"/>
      <c r="B47" s="98"/>
      <c r="C47" s="99">
        <v>48419</v>
      </c>
      <c r="D47" s="115" t="s">
        <v>365</v>
      </c>
      <c r="E47" s="131">
        <v>0.3256</v>
      </c>
      <c r="F47" s="131"/>
      <c r="G47" s="131">
        <v>0</v>
      </c>
      <c r="H47" s="131"/>
      <c r="I47" s="131">
        <v>0</v>
      </c>
      <c r="J47" s="131"/>
      <c r="K47" s="131">
        <f t="shared" si="2"/>
        <v>0.3256</v>
      </c>
      <c r="L47" s="131"/>
      <c r="M47" s="131">
        <v>0.25</v>
      </c>
      <c r="N47" s="88"/>
    </row>
    <row r="48" spans="1:14" s="89" customFormat="1" ht="24" x14ac:dyDescent="0.2">
      <c r="A48" s="97"/>
      <c r="B48" s="98"/>
      <c r="C48" s="99">
        <v>53201</v>
      </c>
      <c r="D48" s="115" t="s">
        <v>254</v>
      </c>
      <c r="E48" s="131">
        <v>0.52500000000000002</v>
      </c>
      <c r="F48" s="131"/>
      <c r="G48" s="131">
        <v>0</v>
      </c>
      <c r="H48" s="131"/>
      <c r="I48" s="131">
        <v>0</v>
      </c>
      <c r="J48" s="131"/>
      <c r="K48" s="131">
        <f t="shared" si="2"/>
        <v>0.52500000000000002</v>
      </c>
      <c r="L48" s="131"/>
      <c r="M48" s="131">
        <v>0</v>
      </c>
      <c r="N48" s="88"/>
    </row>
    <row r="49" spans="1:14" s="91" customFormat="1" ht="48" x14ac:dyDescent="0.2">
      <c r="A49" s="97"/>
      <c r="B49" s="98"/>
      <c r="C49" s="99">
        <v>53354</v>
      </c>
      <c r="D49" s="115" t="s">
        <v>233</v>
      </c>
      <c r="E49" s="131">
        <v>0.15</v>
      </c>
      <c r="F49" s="131"/>
      <c r="G49" s="131">
        <v>0</v>
      </c>
      <c r="H49" s="131"/>
      <c r="I49" s="131">
        <v>0</v>
      </c>
      <c r="J49" s="131"/>
      <c r="K49" s="131">
        <f t="shared" si="2"/>
        <v>0.15</v>
      </c>
      <c r="L49" s="131"/>
      <c r="M49" s="131">
        <v>0</v>
      </c>
      <c r="N49" s="90"/>
    </row>
    <row r="50" spans="1:14" s="91" customFormat="1" ht="24" x14ac:dyDescent="0.2">
      <c r="A50" s="97"/>
      <c r="B50" s="98"/>
      <c r="C50" s="99">
        <v>54176</v>
      </c>
      <c r="D50" s="115" t="s">
        <v>257</v>
      </c>
      <c r="E50" s="131">
        <v>0</v>
      </c>
      <c r="F50" s="131"/>
      <c r="G50" s="131">
        <v>2.4012006003001501E-2</v>
      </c>
      <c r="H50" s="131"/>
      <c r="I50" s="131">
        <v>0</v>
      </c>
      <c r="J50" s="131"/>
      <c r="K50" s="131">
        <f t="shared" si="2"/>
        <v>2.4012006003001501E-2</v>
      </c>
      <c r="L50" s="131"/>
      <c r="M50" s="131">
        <v>0</v>
      </c>
      <c r="N50" s="90"/>
    </row>
    <row r="51" spans="1:14" s="89" customFormat="1" ht="24" x14ac:dyDescent="0.2">
      <c r="A51" s="97"/>
      <c r="B51" s="98"/>
      <c r="C51" s="99">
        <v>54260</v>
      </c>
      <c r="D51" s="115" t="s">
        <v>258</v>
      </c>
      <c r="E51" s="131">
        <v>7.4999999999999997E-2</v>
      </c>
      <c r="F51" s="131"/>
      <c r="G51" s="131">
        <v>0</v>
      </c>
      <c r="H51" s="131"/>
      <c r="I51" s="131">
        <v>0</v>
      </c>
      <c r="J51" s="131"/>
      <c r="K51" s="131">
        <f t="shared" si="2"/>
        <v>7.4999999999999997E-2</v>
      </c>
      <c r="L51" s="131"/>
      <c r="M51" s="131">
        <v>0</v>
      </c>
      <c r="N51" s="88"/>
    </row>
    <row r="52" spans="1:14" s="91" customFormat="1" ht="24" x14ac:dyDescent="0.2">
      <c r="A52" s="97"/>
      <c r="B52" s="98"/>
      <c r="C52" s="99">
        <v>54353</v>
      </c>
      <c r="D52" s="115" t="s">
        <v>259</v>
      </c>
      <c r="E52" s="131">
        <v>0.75</v>
      </c>
      <c r="F52" s="131"/>
      <c r="G52" s="131">
        <v>0</v>
      </c>
      <c r="H52" s="131"/>
      <c r="I52" s="131">
        <v>0</v>
      </c>
      <c r="J52" s="131"/>
      <c r="K52" s="131">
        <f t="shared" si="2"/>
        <v>0.75</v>
      </c>
      <c r="L52" s="131"/>
      <c r="M52" s="131">
        <v>0</v>
      </c>
      <c r="N52" s="90"/>
    </row>
    <row r="53" spans="1:14" s="89" customFormat="1" ht="12" x14ac:dyDescent="0.2">
      <c r="A53" s="97"/>
      <c r="B53" s="98"/>
      <c r="C53" s="113" t="s">
        <v>403</v>
      </c>
      <c r="D53" s="114"/>
      <c r="E53" s="130">
        <f>SUM(E54:E56)</f>
        <v>1.05</v>
      </c>
      <c r="F53" s="130"/>
      <c r="G53" s="130">
        <f t="shared" ref="G53:I53" si="7">SUM(G54:G56)</f>
        <v>8.666666666666667E-2</v>
      </c>
      <c r="H53" s="130"/>
      <c r="I53" s="130">
        <f t="shared" si="7"/>
        <v>2.3478269999999999E-2</v>
      </c>
      <c r="J53" s="130"/>
      <c r="K53" s="130">
        <f t="shared" si="2"/>
        <v>1.1601449366666667</v>
      </c>
      <c r="L53" s="130"/>
      <c r="M53" s="130">
        <f>SUM(M54:M56)</f>
        <v>0</v>
      </c>
      <c r="N53" s="88"/>
    </row>
    <row r="54" spans="1:14" s="91" customFormat="1" ht="24" x14ac:dyDescent="0.2">
      <c r="A54" s="97"/>
      <c r="B54" s="98"/>
      <c r="C54" s="99">
        <v>48033</v>
      </c>
      <c r="D54" s="115" t="s">
        <v>226</v>
      </c>
      <c r="E54" s="131">
        <v>0.05</v>
      </c>
      <c r="F54" s="131"/>
      <c r="G54" s="131">
        <v>8.666666666666667E-2</v>
      </c>
      <c r="H54" s="131"/>
      <c r="I54" s="131">
        <v>0</v>
      </c>
      <c r="J54" s="131"/>
      <c r="K54" s="131">
        <f t="shared" si="2"/>
        <v>0.13666666666666666</v>
      </c>
      <c r="L54" s="131"/>
      <c r="M54" s="131">
        <v>0</v>
      </c>
      <c r="N54" s="90"/>
    </row>
    <row r="55" spans="1:14" s="89" customFormat="1" ht="24" x14ac:dyDescent="0.2">
      <c r="A55" s="97"/>
      <c r="B55" s="98"/>
      <c r="C55" s="99">
        <v>50370</v>
      </c>
      <c r="D55" s="115" t="s">
        <v>227</v>
      </c>
      <c r="E55" s="131">
        <v>0</v>
      </c>
      <c r="F55" s="131"/>
      <c r="G55" s="131">
        <v>0</v>
      </c>
      <c r="H55" s="131"/>
      <c r="I55" s="131">
        <v>2.3478269999999999E-2</v>
      </c>
      <c r="J55" s="131"/>
      <c r="K55" s="131">
        <f t="shared" si="2"/>
        <v>2.3478269999999999E-2</v>
      </c>
      <c r="L55" s="131"/>
      <c r="M55" s="131">
        <v>0</v>
      </c>
      <c r="N55" s="88"/>
    </row>
    <row r="56" spans="1:14" s="89" customFormat="1" ht="12" x14ac:dyDescent="0.2">
      <c r="A56" s="97"/>
      <c r="B56" s="98"/>
      <c r="C56" s="99">
        <v>54159</v>
      </c>
      <c r="D56" s="115" t="s">
        <v>366</v>
      </c>
      <c r="E56" s="131">
        <v>1</v>
      </c>
      <c r="F56" s="131"/>
      <c r="G56" s="131">
        <v>0</v>
      </c>
      <c r="H56" s="131"/>
      <c r="I56" s="131">
        <v>0</v>
      </c>
      <c r="J56" s="131"/>
      <c r="K56" s="131">
        <f t="shared" si="2"/>
        <v>1</v>
      </c>
      <c r="L56" s="131"/>
      <c r="M56" s="131">
        <v>0</v>
      </c>
      <c r="N56" s="88"/>
    </row>
    <row r="57" spans="1:14" s="91" customFormat="1" ht="12" x14ac:dyDescent="0.2">
      <c r="A57" s="111"/>
      <c r="B57" s="113" t="s">
        <v>476</v>
      </c>
      <c r="C57" s="113"/>
      <c r="D57" s="114"/>
      <c r="E57" s="130">
        <f>E58+E62+E65+E70+E73+E77+E79+E84+E90</f>
        <v>4.2525895358877985</v>
      </c>
      <c r="F57" s="132"/>
      <c r="G57" s="130">
        <f>G58+G62+G65+G70+G73+G77+G79+G84+G90</f>
        <v>0.45567367016841753</v>
      </c>
      <c r="H57" s="132"/>
      <c r="I57" s="130">
        <f>I58+I62+I65+I70+I73+I77+I79+I84+I90</f>
        <v>1.290509977827051</v>
      </c>
      <c r="J57" s="132"/>
      <c r="K57" s="130">
        <f t="shared" si="2"/>
        <v>5.9987731838832676</v>
      </c>
      <c r="L57" s="130"/>
      <c r="M57" s="130">
        <f>M58+M62+M65+M70+M73+M77+M79+M84+M90</f>
        <v>2.9063228389181015</v>
      </c>
      <c r="N57" s="90"/>
    </row>
    <row r="58" spans="1:14" s="91" customFormat="1" ht="12" x14ac:dyDescent="0.2">
      <c r="A58" s="111"/>
      <c r="B58" s="113"/>
      <c r="C58" s="113" t="s">
        <v>417</v>
      </c>
      <c r="D58" s="114"/>
      <c r="E58" s="143">
        <f>SUM(E59:E61)</f>
        <v>0.79693400000000003</v>
      </c>
      <c r="F58" s="130"/>
      <c r="G58" s="130">
        <f t="shared" ref="G58:I58" si="8">SUM(G59:G61)</f>
        <v>0</v>
      </c>
      <c r="H58" s="130"/>
      <c r="I58" s="130">
        <f t="shared" si="8"/>
        <v>0</v>
      </c>
      <c r="J58" s="130"/>
      <c r="K58" s="130">
        <f t="shared" si="2"/>
        <v>0.79693400000000003</v>
      </c>
      <c r="L58" s="130"/>
      <c r="M58" s="130">
        <f>SUM(M59:M61)</f>
        <v>0</v>
      </c>
      <c r="N58" s="90"/>
    </row>
    <row r="59" spans="1:14" s="91" customFormat="1" ht="24" x14ac:dyDescent="0.2">
      <c r="A59" s="97"/>
      <c r="B59" s="98"/>
      <c r="C59" s="99">
        <v>52099</v>
      </c>
      <c r="D59" s="115" t="s">
        <v>273</v>
      </c>
      <c r="E59" s="131">
        <v>2.86E-2</v>
      </c>
      <c r="F59" s="131"/>
      <c r="G59" s="131">
        <v>0</v>
      </c>
      <c r="H59" s="131"/>
      <c r="I59" s="131">
        <v>0</v>
      </c>
      <c r="J59" s="131"/>
      <c r="K59" s="131">
        <f t="shared" si="2"/>
        <v>2.86E-2</v>
      </c>
      <c r="L59" s="131"/>
      <c r="M59" s="131">
        <v>0</v>
      </c>
      <c r="N59" s="90"/>
    </row>
    <row r="60" spans="1:14" s="89" customFormat="1" ht="24" x14ac:dyDescent="0.2">
      <c r="A60" s="97"/>
      <c r="B60" s="98"/>
      <c r="C60" s="99">
        <v>52101</v>
      </c>
      <c r="D60" s="115" t="s">
        <v>274</v>
      </c>
      <c r="E60" s="131">
        <v>1.8334E-2</v>
      </c>
      <c r="F60" s="131"/>
      <c r="G60" s="131">
        <v>0</v>
      </c>
      <c r="H60" s="131"/>
      <c r="I60" s="131">
        <v>0</v>
      </c>
      <c r="J60" s="131"/>
      <c r="K60" s="131">
        <f t="shared" si="2"/>
        <v>1.8334E-2</v>
      </c>
      <c r="L60" s="131"/>
      <c r="M60" s="131">
        <v>0</v>
      </c>
      <c r="N60" s="88"/>
    </row>
    <row r="61" spans="1:14" s="89" customFormat="1" ht="12" x14ac:dyDescent="0.2">
      <c r="A61" s="97"/>
      <c r="B61" s="98"/>
      <c r="C61" s="99">
        <v>53197</v>
      </c>
      <c r="D61" s="115" t="s">
        <v>367</v>
      </c>
      <c r="E61" s="131">
        <v>0.75</v>
      </c>
      <c r="F61" s="131"/>
      <c r="G61" s="131">
        <v>0</v>
      </c>
      <c r="H61" s="131"/>
      <c r="I61" s="131">
        <v>0</v>
      </c>
      <c r="J61" s="131"/>
      <c r="K61" s="131">
        <f t="shared" si="2"/>
        <v>0.75</v>
      </c>
      <c r="L61" s="131"/>
      <c r="M61" s="131">
        <v>0</v>
      </c>
      <c r="N61" s="88"/>
    </row>
    <row r="62" spans="1:14" s="91" customFormat="1" ht="12" x14ac:dyDescent="0.2">
      <c r="A62" s="111"/>
      <c r="B62" s="113"/>
      <c r="C62" s="113" t="s">
        <v>390</v>
      </c>
      <c r="D62" s="114"/>
      <c r="E62" s="130">
        <f>SUM(E63:E64)</f>
        <v>0.75</v>
      </c>
      <c r="F62" s="130"/>
      <c r="G62" s="130">
        <f t="shared" ref="G62:I62" si="9">SUM(G63:G64)</f>
        <v>0</v>
      </c>
      <c r="H62" s="130"/>
      <c r="I62" s="130">
        <f t="shared" si="9"/>
        <v>0.55000000000000004</v>
      </c>
      <c r="J62" s="130"/>
      <c r="K62" s="130">
        <f t="shared" si="2"/>
        <v>1.3</v>
      </c>
      <c r="L62" s="130"/>
      <c r="M62" s="130">
        <f>SUM(M63:M64)</f>
        <v>0.75</v>
      </c>
      <c r="N62" s="92"/>
    </row>
    <row r="63" spans="1:14" s="89" customFormat="1" ht="12" x14ac:dyDescent="0.2">
      <c r="A63" s="97"/>
      <c r="B63" s="98"/>
      <c r="C63" s="99">
        <v>51129</v>
      </c>
      <c r="D63" s="115" t="s">
        <v>368</v>
      </c>
      <c r="E63" s="131">
        <v>0</v>
      </c>
      <c r="F63" s="131"/>
      <c r="G63" s="131">
        <v>0</v>
      </c>
      <c r="H63" s="131"/>
      <c r="I63" s="131">
        <v>0.55000000000000004</v>
      </c>
      <c r="J63" s="131"/>
      <c r="K63" s="131">
        <f t="shared" si="2"/>
        <v>0.55000000000000004</v>
      </c>
      <c r="L63" s="131"/>
      <c r="M63" s="131">
        <v>0</v>
      </c>
      <c r="N63" s="88"/>
    </row>
    <row r="64" spans="1:14" s="91" customFormat="1" ht="12" x14ac:dyDescent="0.2">
      <c r="A64" s="97"/>
      <c r="B64" s="98"/>
      <c r="C64" s="99">
        <v>54329</v>
      </c>
      <c r="D64" s="115" t="s">
        <v>369</v>
      </c>
      <c r="E64" s="131">
        <v>0.75</v>
      </c>
      <c r="F64" s="131"/>
      <c r="G64" s="131">
        <v>0</v>
      </c>
      <c r="H64" s="131"/>
      <c r="I64" s="131">
        <v>0</v>
      </c>
      <c r="J64" s="131"/>
      <c r="K64" s="131">
        <f t="shared" si="2"/>
        <v>0.75</v>
      </c>
      <c r="L64" s="131"/>
      <c r="M64" s="131">
        <v>0.75</v>
      </c>
      <c r="N64" s="90"/>
    </row>
    <row r="65" spans="1:14" s="89" customFormat="1" ht="12" x14ac:dyDescent="0.2">
      <c r="A65" s="111"/>
      <c r="B65" s="113"/>
      <c r="C65" s="113" t="s">
        <v>392</v>
      </c>
      <c r="D65" s="114"/>
      <c r="E65" s="130">
        <f>SUM(E66:E69)</f>
        <v>0.15000000000000002</v>
      </c>
      <c r="F65" s="130"/>
      <c r="G65" s="130">
        <f t="shared" ref="G65:I65" si="10">SUM(G66:G69)</f>
        <v>0.05</v>
      </c>
      <c r="H65" s="130"/>
      <c r="I65" s="130">
        <f t="shared" si="10"/>
        <v>0</v>
      </c>
      <c r="J65" s="130"/>
      <c r="K65" s="130">
        <f t="shared" si="2"/>
        <v>0.2</v>
      </c>
      <c r="L65" s="130"/>
      <c r="M65" s="130">
        <f>SUM(M66:M69)</f>
        <v>0.05</v>
      </c>
      <c r="N65" s="88"/>
    </row>
    <row r="66" spans="1:14" s="91" customFormat="1" ht="24" x14ac:dyDescent="0.2">
      <c r="A66" s="97"/>
      <c r="B66" s="98"/>
      <c r="C66" s="99">
        <v>54148</v>
      </c>
      <c r="D66" s="115" t="s">
        <v>280</v>
      </c>
      <c r="E66" s="131">
        <v>2.5000000000000001E-2</v>
      </c>
      <c r="F66" s="131"/>
      <c r="G66" s="131">
        <v>0</v>
      </c>
      <c r="H66" s="131"/>
      <c r="I66" s="131">
        <v>0</v>
      </c>
      <c r="J66" s="131"/>
      <c r="K66" s="131">
        <f t="shared" si="2"/>
        <v>2.5000000000000001E-2</v>
      </c>
      <c r="L66" s="131"/>
      <c r="M66" s="131">
        <v>0</v>
      </c>
      <c r="N66" s="90"/>
    </row>
    <row r="67" spans="1:14" s="91" customFormat="1" ht="24" x14ac:dyDescent="0.2">
      <c r="A67" s="97"/>
      <c r="B67" s="98"/>
      <c r="C67" s="99">
        <v>54250</v>
      </c>
      <c r="D67" s="115" t="s">
        <v>228</v>
      </c>
      <c r="E67" s="131">
        <v>0.05</v>
      </c>
      <c r="F67" s="131"/>
      <c r="G67" s="131">
        <v>0.05</v>
      </c>
      <c r="H67" s="131"/>
      <c r="I67" s="131">
        <v>0</v>
      </c>
      <c r="J67" s="131"/>
      <c r="K67" s="131">
        <f t="shared" si="2"/>
        <v>0.1</v>
      </c>
      <c r="L67" s="131"/>
      <c r="M67" s="131">
        <v>0.05</v>
      </c>
      <c r="N67" s="90"/>
    </row>
    <row r="68" spans="1:14" s="89" customFormat="1" ht="24" x14ac:dyDescent="0.2">
      <c r="A68" s="97"/>
      <c r="B68" s="98"/>
      <c r="C68" s="99">
        <v>54391</v>
      </c>
      <c r="D68" s="115" t="s">
        <v>229</v>
      </c>
      <c r="E68" s="131">
        <v>2.5000000000000001E-2</v>
      </c>
      <c r="F68" s="131"/>
      <c r="G68" s="131">
        <v>0</v>
      </c>
      <c r="H68" s="131"/>
      <c r="I68" s="131">
        <v>0</v>
      </c>
      <c r="J68" s="131"/>
      <c r="K68" s="131">
        <f t="shared" si="2"/>
        <v>2.5000000000000001E-2</v>
      </c>
      <c r="L68" s="131"/>
      <c r="M68" s="131">
        <v>0</v>
      </c>
      <c r="N68" s="88"/>
    </row>
    <row r="69" spans="1:14" s="91" customFormat="1" ht="36" x14ac:dyDescent="0.2">
      <c r="A69" s="97"/>
      <c r="B69" s="98"/>
      <c r="C69" s="99">
        <v>54436</v>
      </c>
      <c r="D69" s="115" t="s">
        <v>169</v>
      </c>
      <c r="E69" s="131">
        <v>0.05</v>
      </c>
      <c r="F69" s="131"/>
      <c r="G69" s="131">
        <v>0</v>
      </c>
      <c r="H69" s="131"/>
      <c r="I69" s="131">
        <v>0</v>
      </c>
      <c r="J69" s="131"/>
      <c r="K69" s="131">
        <f t="shared" si="2"/>
        <v>0.05</v>
      </c>
      <c r="L69" s="131"/>
      <c r="M69" s="131">
        <v>0</v>
      </c>
      <c r="N69" s="90"/>
    </row>
    <row r="70" spans="1:14" s="89" customFormat="1" ht="12" x14ac:dyDescent="0.2">
      <c r="A70" s="97"/>
      <c r="B70" s="98"/>
      <c r="C70" s="113" t="s">
        <v>405</v>
      </c>
      <c r="D70" s="114"/>
      <c r="E70" s="130">
        <f>SUM(E71:E72)</f>
        <v>1.8420215358877985</v>
      </c>
      <c r="F70" s="130"/>
      <c r="G70" s="130">
        <f t="shared" ref="G70:I70" si="11">SUM(G71:G72)</f>
        <v>4.1666666666666664E-2</v>
      </c>
      <c r="H70" s="130"/>
      <c r="I70" s="130">
        <f t="shared" si="11"/>
        <v>0.15236363636363637</v>
      </c>
      <c r="J70" s="130"/>
      <c r="K70" s="130">
        <f t="shared" si="2"/>
        <v>2.0360518389181017</v>
      </c>
      <c r="L70" s="130"/>
      <c r="M70" s="130">
        <f>SUM(M71:M72)</f>
        <v>2.0360518389181017</v>
      </c>
      <c r="N70" s="88"/>
    </row>
    <row r="71" spans="1:14" s="91" customFormat="1" ht="36" x14ac:dyDescent="0.2">
      <c r="A71" s="97"/>
      <c r="B71" s="98"/>
      <c r="C71" s="99">
        <v>54079</v>
      </c>
      <c r="D71" s="115" t="s">
        <v>282</v>
      </c>
      <c r="E71" s="131">
        <v>1.6836882058877984</v>
      </c>
      <c r="F71" s="131"/>
      <c r="G71" s="131">
        <v>0</v>
      </c>
      <c r="H71" s="131"/>
      <c r="I71" s="131">
        <v>0.11599999999999999</v>
      </c>
      <c r="J71" s="131"/>
      <c r="K71" s="131">
        <f t="shared" si="2"/>
        <v>1.7996882058877985</v>
      </c>
      <c r="L71" s="131"/>
      <c r="M71" s="131">
        <v>1.7996882058877985</v>
      </c>
      <c r="N71" s="90"/>
    </row>
    <row r="72" spans="1:14" s="91" customFormat="1" ht="24" x14ac:dyDescent="0.2">
      <c r="A72" s="97"/>
      <c r="B72" s="98"/>
      <c r="C72" s="99">
        <v>54124</v>
      </c>
      <c r="D72" s="115" t="s">
        <v>230</v>
      </c>
      <c r="E72" s="131">
        <v>0.15833332999999999</v>
      </c>
      <c r="F72" s="131"/>
      <c r="G72" s="131">
        <v>4.1666666666666664E-2</v>
      </c>
      <c r="H72" s="131"/>
      <c r="I72" s="131">
        <v>3.6363636363636369E-2</v>
      </c>
      <c r="J72" s="131"/>
      <c r="K72" s="131">
        <f t="shared" si="2"/>
        <v>0.23636363303030303</v>
      </c>
      <c r="L72" s="131"/>
      <c r="M72" s="131">
        <v>0.23636363303030303</v>
      </c>
      <c r="N72" s="90"/>
    </row>
    <row r="73" spans="1:14" s="91" customFormat="1" ht="12" x14ac:dyDescent="0.2">
      <c r="A73" s="111"/>
      <c r="B73" s="113"/>
      <c r="C73" s="113" t="s">
        <v>393</v>
      </c>
      <c r="D73" s="114"/>
      <c r="E73" s="130">
        <f>SUM(E74:E76)</f>
        <v>7.8271000000000007E-2</v>
      </c>
      <c r="F73" s="130"/>
      <c r="G73" s="130">
        <f>SUM(G74:G76)</f>
        <v>0.35</v>
      </c>
      <c r="H73" s="130"/>
      <c r="I73" s="130">
        <f>SUM(I74:I76)</f>
        <v>0</v>
      </c>
      <c r="J73" s="130"/>
      <c r="K73" s="130">
        <f t="shared" si="2"/>
        <v>0.42827099999999996</v>
      </c>
      <c r="L73" s="130"/>
      <c r="M73" s="130">
        <f>SUM(M74:M76)</f>
        <v>7.0271E-2</v>
      </c>
      <c r="N73" s="90"/>
    </row>
    <row r="74" spans="1:14" s="89" customFormat="1" ht="24" x14ac:dyDescent="0.2">
      <c r="A74" s="97"/>
      <c r="B74" s="98"/>
      <c r="C74" s="99">
        <v>37909</v>
      </c>
      <c r="D74" s="115" t="s">
        <v>244</v>
      </c>
      <c r="E74" s="131">
        <v>7.0271E-2</v>
      </c>
      <c r="F74" s="131"/>
      <c r="G74" s="131">
        <v>0</v>
      </c>
      <c r="H74" s="131"/>
      <c r="I74" s="131">
        <v>0</v>
      </c>
      <c r="J74" s="131"/>
      <c r="K74" s="131">
        <f t="shared" si="2"/>
        <v>7.0271E-2</v>
      </c>
      <c r="L74" s="131"/>
      <c r="M74" s="131">
        <v>7.0271E-2</v>
      </c>
      <c r="N74" s="88"/>
    </row>
    <row r="75" spans="1:14" s="91" customFormat="1" ht="24" x14ac:dyDescent="0.2">
      <c r="A75" s="97"/>
      <c r="B75" s="98"/>
      <c r="C75" s="99">
        <v>54232</v>
      </c>
      <c r="D75" s="115" t="s">
        <v>231</v>
      </c>
      <c r="E75" s="131">
        <v>0</v>
      </c>
      <c r="F75" s="131"/>
      <c r="G75" s="131">
        <v>0.35</v>
      </c>
      <c r="H75" s="131"/>
      <c r="I75" s="131">
        <v>0</v>
      </c>
      <c r="J75" s="131"/>
      <c r="K75" s="131">
        <f t="shared" si="2"/>
        <v>0.35</v>
      </c>
      <c r="L75" s="131"/>
      <c r="M75" s="131">
        <v>0</v>
      </c>
      <c r="N75" s="90"/>
    </row>
    <row r="76" spans="1:14" s="89" customFormat="1" ht="24" x14ac:dyDescent="0.2">
      <c r="A76" s="97"/>
      <c r="B76" s="98"/>
      <c r="C76" s="99">
        <v>54423</v>
      </c>
      <c r="D76" s="115" t="s">
        <v>248</v>
      </c>
      <c r="E76" s="131">
        <v>8.0000000000000002E-3</v>
      </c>
      <c r="F76" s="131"/>
      <c r="G76" s="131">
        <v>0</v>
      </c>
      <c r="H76" s="131"/>
      <c r="I76" s="131">
        <v>0</v>
      </c>
      <c r="J76" s="131"/>
      <c r="K76" s="131">
        <f t="shared" si="2"/>
        <v>8.0000000000000002E-3</v>
      </c>
      <c r="L76" s="131"/>
      <c r="M76" s="131">
        <v>0</v>
      </c>
      <c r="N76" s="88"/>
    </row>
    <row r="77" spans="1:14" s="89" customFormat="1" ht="12" x14ac:dyDescent="0.2">
      <c r="A77" s="111"/>
      <c r="B77" s="113"/>
      <c r="C77" s="113" t="s">
        <v>407</v>
      </c>
      <c r="D77" s="114"/>
      <c r="E77" s="130">
        <f>SUM(E78)</f>
        <v>0.05</v>
      </c>
      <c r="F77" s="130"/>
      <c r="G77" s="130">
        <f t="shared" ref="G77:M77" si="12">SUM(G78)</f>
        <v>0</v>
      </c>
      <c r="H77" s="130"/>
      <c r="I77" s="130">
        <f t="shared" si="12"/>
        <v>8.8146341463414629E-2</v>
      </c>
      <c r="J77" s="130"/>
      <c r="K77" s="130">
        <f t="shared" si="2"/>
        <v>0.13814634146341465</v>
      </c>
      <c r="L77" s="130"/>
      <c r="M77" s="130">
        <f t="shared" si="12"/>
        <v>0</v>
      </c>
      <c r="N77" s="88"/>
    </row>
    <row r="78" spans="1:14" s="91" customFormat="1" ht="12" x14ac:dyDescent="0.2">
      <c r="A78" s="97"/>
      <c r="B78" s="98"/>
      <c r="C78" s="99">
        <v>54055</v>
      </c>
      <c r="D78" s="115" t="s">
        <v>363</v>
      </c>
      <c r="E78" s="131">
        <v>0.05</v>
      </c>
      <c r="F78" s="131"/>
      <c r="G78" s="131">
        <v>0</v>
      </c>
      <c r="H78" s="131"/>
      <c r="I78" s="131">
        <v>8.8146341463414629E-2</v>
      </c>
      <c r="J78" s="131"/>
      <c r="K78" s="131">
        <f t="shared" ref="K78:K91" si="13">SUM(E78:I78)</f>
        <v>0.13814634146341465</v>
      </c>
      <c r="L78" s="131"/>
      <c r="M78" s="131">
        <v>0</v>
      </c>
      <c r="N78" s="90"/>
    </row>
    <row r="79" spans="1:14" s="91" customFormat="1" ht="12" x14ac:dyDescent="0.2">
      <c r="A79" s="97"/>
      <c r="B79" s="98"/>
      <c r="C79" s="113" t="s">
        <v>409</v>
      </c>
      <c r="D79" s="114"/>
      <c r="E79" s="130">
        <f>SUM(E80:E83)</f>
        <v>0.11146300000000001</v>
      </c>
      <c r="F79" s="130"/>
      <c r="G79" s="130">
        <f t="shared" ref="G79:I79" si="14">SUM(G80:G83)</f>
        <v>0</v>
      </c>
      <c r="H79" s="130"/>
      <c r="I79" s="130">
        <f t="shared" si="14"/>
        <v>0</v>
      </c>
      <c r="J79" s="130"/>
      <c r="K79" s="130">
        <f t="shared" si="13"/>
        <v>0.11146300000000001</v>
      </c>
      <c r="L79" s="130"/>
      <c r="M79" s="130">
        <f>SUM(M80:M83)</f>
        <v>0</v>
      </c>
      <c r="N79" s="90"/>
    </row>
    <row r="80" spans="1:14" s="89" customFormat="1" ht="24" x14ac:dyDescent="0.2">
      <c r="A80" s="97"/>
      <c r="B80" s="98"/>
      <c r="C80" s="99">
        <v>49410</v>
      </c>
      <c r="D80" s="115" t="s">
        <v>241</v>
      </c>
      <c r="E80" s="131">
        <v>2E-3</v>
      </c>
      <c r="F80" s="131"/>
      <c r="G80" s="131">
        <v>0</v>
      </c>
      <c r="H80" s="131"/>
      <c r="I80" s="131">
        <v>0</v>
      </c>
      <c r="J80" s="131"/>
      <c r="K80" s="131">
        <f t="shared" si="13"/>
        <v>2E-3</v>
      </c>
      <c r="L80" s="131"/>
      <c r="M80" s="131">
        <v>0</v>
      </c>
      <c r="N80" s="88"/>
    </row>
    <row r="81" spans="1:14" s="91" customFormat="1" ht="24" x14ac:dyDescent="0.2">
      <c r="A81" s="97"/>
      <c r="B81" s="98"/>
      <c r="C81" s="99">
        <v>54023</v>
      </c>
      <c r="D81" s="115" t="s">
        <v>250</v>
      </c>
      <c r="E81" s="131">
        <v>9.1463000000000003E-2</v>
      </c>
      <c r="F81" s="131"/>
      <c r="G81" s="131">
        <v>0</v>
      </c>
      <c r="H81" s="131"/>
      <c r="I81" s="131">
        <v>0</v>
      </c>
      <c r="J81" s="131"/>
      <c r="K81" s="131">
        <f t="shared" si="13"/>
        <v>9.1463000000000003E-2</v>
      </c>
      <c r="L81" s="131"/>
      <c r="M81" s="131">
        <v>0</v>
      </c>
      <c r="N81" s="90"/>
    </row>
    <row r="82" spans="1:14" s="89" customFormat="1" ht="48" x14ac:dyDescent="0.2">
      <c r="A82" s="97"/>
      <c r="B82" s="98"/>
      <c r="C82" s="99">
        <v>54111</v>
      </c>
      <c r="D82" s="115" t="s">
        <v>252</v>
      </c>
      <c r="E82" s="131">
        <v>0.01</v>
      </c>
      <c r="F82" s="131"/>
      <c r="G82" s="131">
        <v>0</v>
      </c>
      <c r="H82" s="131"/>
      <c r="I82" s="131">
        <v>0</v>
      </c>
      <c r="J82" s="131"/>
      <c r="K82" s="131">
        <f t="shared" si="13"/>
        <v>0.01</v>
      </c>
      <c r="L82" s="131"/>
      <c r="M82" s="131">
        <v>0</v>
      </c>
      <c r="N82" s="88"/>
    </row>
    <row r="83" spans="1:14" s="91" customFormat="1" ht="48" x14ac:dyDescent="0.2">
      <c r="A83" s="97"/>
      <c r="B83" s="98"/>
      <c r="C83" s="99">
        <v>54111</v>
      </c>
      <c r="D83" s="115" t="s">
        <v>253</v>
      </c>
      <c r="E83" s="131">
        <v>8.0000000000000002E-3</v>
      </c>
      <c r="F83" s="131"/>
      <c r="G83" s="131">
        <v>0</v>
      </c>
      <c r="H83" s="131"/>
      <c r="I83" s="131">
        <v>0</v>
      </c>
      <c r="J83" s="131"/>
      <c r="K83" s="131">
        <f t="shared" si="13"/>
        <v>8.0000000000000002E-3</v>
      </c>
      <c r="L83" s="131"/>
      <c r="M83" s="131">
        <v>0</v>
      </c>
      <c r="N83" s="90"/>
    </row>
    <row r="84" spans="1:14" s="91" customFormat="1" ht="12" x14ac:dyDescent="0.2">
      <c r="A84" s="97"/>
      <c r="B84" s="98"/>
      <c r="C84" s="113" t="s">
        <v>394</v>
      </c>
      <c r="D84" s="114"/>
      <c r="E84" s="130">
        <f>SUM(E85:E89)</f>
        <v>0.29389999999999999</v>
      </c>
      <c r="F84" s="130"/>
      <c r="G84" s="130">
        <f t="shared" ref="G84:I84" si="15">SUM(G85:G89)</f>
        <v>1.4007003501750876E-2</v>
      </c>
      <c r="H84" s="130"/>
      <c r="I84" s="130">
        <f t="shared" si="15"/>
        <v>0.5</v>
      </c>
      <c r="J84" s="130"/>
      <c r="K84" s="130">
        <f t="shared" si="13"/>
        <v>0.80790700350175082</v>
      </c>
      <c r="L84" s="130"/>
      <c r="M84" s="130">
        <f>SUM(M85:M89)</f>
        <v>0</v>
      </c>
      <c r="N84" s="90"/>
    </row>
    <row r="85" spans="1:14" s="89" customFormat="1" ht="36" x14ac:dyDescent="0.2">
      <c r="A85" s="97"/>
      <c r="B85" s="98"/>
      <c r="C85" s="99">
        <v>50364</v>
      </c>
      <c r="D85" s="115" t="s">
        <v>232</v>
      </c>
      <c r="E85" s="131">
        <v>5.5E-2</v>
      </c>
      <c r="F85" s="131"/>
      <c r="G85" s="131">
        <v>0</v>
      </c>
      <c r="H85" s="131"/>
      <c r="I85" s="131">
        <v>0</v>
      </c>
      <c r="J85" s="131"/>
      <c r="K85" s="131">
        <f t="shared" si="13"/>
        <v>5.5E-2</v>
      </c>
      <c r="L85" s="131"/>
      <c r="M85" s="131">
        <v>0</v>
      </c>
      <c r="N85" s="88"/>
    </row>
    <row r="86" spans="1:14" s="89" customFormat="1" ht="48" x14ac:dyDescent="0.2">
      <c r="A86" s="97"/>
      <c r="B86" s="98"/>
      <c r="C86" s="99">
        <v>53354</v>
      </c>
      <c r="D86" s="115" t="s">
        <v>233</v>
      </c>
      <c r="E86" s="131">
        <v>0.15</v>
      </c>
      <c r="F86" s="131"/>
      <c r="G86" s="131">
        <v>0</v>
      </c>
      <c r="H86" s="131"/>
      <c r="I86" s="131">
        <v>0</v>
      </c>
      <c r="J86" s="131"/>
      <c r="K86" s="131">
        <f t="shared" si="13"/>
        <v>0.15</v>
      </c>
      <c r="L86" s="131"/>
      <c r="M86" s="131">
        <v>0</v>
      </c>
      <c r="N86" s="88"/>
    </row>
    <row r="87" spans="1:14" s="91" customFormat="1" ht="24" x14ac:dyDescent="0.2">
      <c r="A87" s="97"/>
      <c r="B87" s="98"/>
      <c r="C87" s="99">
        <v>54176</v>
      </c>
      <c r="D87" s="115" t="s">
        <v>257</v>
      </c>
      <c r="E87" s="131">
        <v>0</v>
      </c>
      <c r="F87" s="131"/>
      <c r="G87" s="131">
        <v>1.4007003501750876E-2</v>
      </c>
      <c r="H87" s="131"/>
      <c r="I87" s="131">
        <v>0</v>
      </c>
      <c r="J87" s="131"/>
      <c r="K87" s="131">
        <f t="shared" si="13"/>
        <v>1.4007003501750876E-2</v>
      </c>
      <c r="L87" s="131"/>
      <c r="M87" s="131">
        <v>0</v>
      </c>
      <c r="N87" s="90"/>
    </row>
    <row r="88" spans="1:14" s="91" customFormat="1" ht="36" x14ac:dyDescent="0.2">
      <c r="A88" s="97"/>
      <c r="B88" s="98"/>
      <c r="C88" s="99">
        <v>54258</v>
      </c>
      <c r="D88" s="115" t="s">
        <v>170</v>
      </c>
      <c r="E88" s="131">
        <v>8.8900000000000007E-2</v>
      </c>
      <c r="F88" s="131"/>
      <c r="G88" s="131">
        <v>0</v>
      </c>
      <c r="H88" s="131"/>
      <c r="I88" s="131">
        <v>0</v>
      </c>
      <c r="J88" s="131"/>
      <c r="K88" s="131">
        <f t="shared" si="13"/>
        <v>8.8900000000000007E-2</v>
      </c>
      <c r="L88" s="131"/>
      <c r="M88" s="131">
        <v>0</v>
      </c>
      <c r="N88" s="90"/>
    </row>
    <row r="89" spans="1:14" s="89" customFormat="1" ht="24" x14ac:dyDescent="0.2">
      <c r="A89" s="97"/>
      <c r="B89" s="98"/>
      <c r="C89" s="99">
        <v>54412</v>
      </c>
      <c r="D89" s="115" t="s">
        <v>234</v>
      </c>
      <c r="E89" s="131">
        <v>0</v>
      </c>
      <c r="F89" s="131"/>
      <c r="G89" s="131">
        <v>0</v>
      </c>
      <c r="H89" s="131"/>
      <c r="I89" s="131">
        <v>0.5</v>
      </c>
      <c r="J89" s="131"/>
      <c r="K89" s="131">
        <f t="shared" si="13"/>
        <v>0.5</v>
      </c>
      <c r="L89" s="131"/>
      <c r="M89" s="131">
        <v>0</v>
      </c>
      <c r="N89" s="88"/>
    </row>
    <row r="90" spans="1:14" s="91" customFormat="1" ht="12" x14ac:dyDescent="0.2">
      <c r="A90" s="111"/>
      <c r="B90" s="113"/>
      <c r="C90" s="113" t="s">
        <v>404</v>
      </c>
      <c r="D90" s="114"/>
      <c r="E90" s="130">
        <f>SUM(E91)</f>
        <v>0.18</v>
      </c>
      <c r="F90" s="130"/>
      <c r="G90" s="130">
        <f t="shared" ref="G90:M90" si="16">SUM(G91)</f>
        <v>0</v>
      </c>
      <c r="H90" s="130"/>
      <c r="I90" s="130">
        <f t="shared" si="16"/>
        <v>0</v>
      </c>
      <c r="J90" s="130"/>
      <c r="K90" s="130">
        <f t="shared" si="13"/>
        <v>0.18</v>
      </c>
      <c r="L90" s="130"/>
      <c r="M90" s="130">
        <f t="shared" si="16"/>
        <v>0</v>
      </c>
      <c r="N90" s="90"/>
    </row>
    <row r="91" spans="1:14" s="89" customFormat="1" ht="24" x14ac:dyDescent="0.2">
      <c r="A91" s="97"/>
      <c r="B91" s="98"/>
      <c r="C91" s="99">
        <v>49078</v>
      </c>
      <c r="D91" s="115" t="s">
        <v>235</v>
      </c>
      <c r="E91" s="131">
        <v>0.18</v>
      </c>
      <c r="F91" s="131"/>
      <c r="G91" s="131">
        <v>0</v>
      </c>
      <c r="H91" s="131"/>
      <c r="I91" s="131">
        <v>0</v>
      </c>
      <c r="J91" s="131"/>
      <c r="K91" s="131">
        <f t="shared" si="13"/>
        <v>0.18</v>
      </c>
      <c r="L91" s="131"/>
      <c r="M91" s="131">
        <v>0</v>
      </c>
      <c r="N91" s="88"/>
    </row>
    <row r="92" spans="1:14" s="91" customFormat="1" ht="12" x14ac:dyDescent="0.2">
      <c r="A92" s="111"/>
      <c r="B92" s="113" t="s">
        <v>477</v>
      </c>
      <c r="C92" s="113"/>
      <c r="D92" s="114"/>
      <c r="E92" s="130">
        <f>E93+E98+E100+E106+E109+E115+E119+E124+E129</f>
        <v>4.239852385887799</v>
      </c>
      <c r="F92" s="130"/>
      <c r="G92" s="130">
        <f t="shared" ref="G92:I92" si="17">G93+G98+G100+G106+G109+G115+G119+G124+G129</f>
        <v>0.19467517091879274</v>
      </c>
      <c r="H92" s="130"/>
      <c r="I92" s="130">
        <f t="shared" si="17"/>
        <v>1.1858405305543238</v>
      </c>
      <c r="J92" s="130"/>
      <c r="K92" s="130">
        <f>SUM(E92:I92)</f>
        <v>5.6203680873609159</v>
      </c>
      <c r="L92" s="130"/>
      <c r="M92" s="130">
        <f>M93+M98+M100+M106+M109+M115+M119+M124+M129</f>
        <v>2.247049566190829</v>
      </c>
      <c r="N92" s="90"/>
    </row>
    <row r="93" spans="1:14" s="89" customFormat="1" ht="12" x14ac:dyDescent="0.2">
      <c r="A93" s="111"/>
      <c r="B93" s="113"/>
      <c r="C93" s="113" t="s">
        <v>417</v>
      </c>
      <c r="D93" s="114"/>
      <c r="E93" s="130">
        <f>SUM(E94:E97)</f>
        <v>1.27074285</v>
      </c>
      <c r="F93" s="130"/>
      <c r="G93" s="130">
        <f>SUM(G94:G97)</f>
        <v>0</v>
      </c>
      <c r="H93" s="130"/>
      <c r="I93" s="130">
        <f>SUM(I94:I97)</f>
        <v>0</v>
      </c>
      <c r="J93" s="130"/>
      <c r="K93" s="130">
        <f>SUM(E93:I93)</f>
        <v>1.27074285</v>
      </c>
      <c r="L93" s="130"/>
      <c r="M93" s="130">
        <f>SUM(M94:M97)</f>
        <v>0</v>
      </c>
      <c r="N93" s="88"/>
    </row>
    <row r="94" spans="1:14" s="91" customFormat="1" ht="24" x14ac:dyDescent="0.2">
      <c r="A94" s="97"/>
      <c r="B94" s="98"/>
      <c r="C94" s="99">
        <v>52099</v>
      </c>
      <c r="D94" s="115" t="s">
        <v>273</v>
      </c>
      <c r="E94" s="131">
        <v>2.86E-2</v>
      </c>
      <c r="F94" s="131"/>
      <c r="G94" s="131">
        <v>0</v>
      </c>
      <c r="H94" s="131"/>
      <c r="I94" s="131">
        <v>0</v>
      </c>
      <c r="J94" s="131"/>
      <c r="K94" s="131">
        <f t="shared" ref="K94:K99" si="18">SUM(E94:I94)</f>
        <v>2.86E-2</v>
      </c>
      <c r="L94" s="131"/>
      <c r="M94" s="131">
        <v>0</v>
      </c>
      <c r="N94" s="90"/>
    </row>
    <row r="95" spans="1:14" s="89" customFormat="1" ht="24" x14ac:dyDescent="0.2">
      <c r="A95" s="97"/>
      <c r="B95" s="98"/>
      <c r="C95" s="99">
        <v>52101</v>
      </c>
      <c r="D95" s="115" t="s">
        <v>274</v>
      </c>
      <c r="E95" s="131">
        <v>0.01</v>
      </c>
      <c r="F95" s="131"/>
      <c r="G95" s="131">
        <v>0</v>
      </c>
      <c r="H95" s="131"/>
      <c r="I95" s="131">
        <v>0</v>
      </c>
      <c r="J95" s="131"/>
      <c r="K95" s="131">
        <f t="shared" si="18"/>
        <v>0.01</v>
      </c>
      <c r="L95" s="131"/>
      <c r="M95" s="131">
        <v>0</v>
      </c>
      <c r="N95" s="88"/>
    </row>
    <row r="96" spans="1:14" s="89" customFormat="1" ht="24" x14ac:dyDescent="0.2">
      <c r="A96" s="97"/>
      <c r="B96" s="98"/>
      <c r="C96" s="99">
        <v>53098</v>
      </c>
      <c r="D96" s="115" t="s">
        <v>236</v>
      </c>
      <c r="E96" s="131">
        <v>1.2</v>
      </c>
      <c r="F96" s="131"/>
      <c r="G96" s="131">
        <v>0</v>
      </c>
      <c r="H96" s="131"/>
      <c r="I96" s="131">
        <v>0</v>
      </c>
      <c r="J96" s="131"/>
      <c r="K96" s="131">
        <f t="shared" si="18"/>
        <v>1.2</v>
      </c>
      <c r="L96" s="131"/>
      <c r="M96" s="131">
        <v>0</v>
      </c>
      <c r="N96" s="88"/>
    </row>
    <row r="97" spans="1:14" s="91" customFormat="1" ht="24" x14ac:dyDescent="0.2">
      <c r="A97" s="97"/>
      <c r="B97" s="98"/>
      <c r="C97" s="99">
        <v>54417</v>
      </c>
      <c r="D97" s="115" t="s">
        <v>276</v>
      </c>
      <c r="E97" s="131">
        <v>3.2142850000000001E-2</v>
      </c>
      <c r="F97" s="131"/>
      <c r="G97" s="131">
        <v>0</v>
      </c>
      <c r="H97" s="131"/>
      <c r="I97" s="131">
        <v>0</v>
      </c>
      <c r="J97" s="131"/>
      <c r="K97" s="131">
        <f t="shared" si="18"/>
        <v>3.2142850000000001E-2</v>
      </c>
      <c r="L97" s="131"/>
      <c r="M97" s="131">
        <v>0</v>
      </c>
      <c r="N97" s="90"/>
    </row>
    <row r="98" spans="1:14" s="91" customFormat="1" ht="12" x14ac:dyDescent="0.2">
      <c r="A98" s="111"/>
      <c r="B98" s="113"/>
      <c r="C98" s="113" t="s">
        <v>391</v>
      </c>
      <c r="D98" s="114"/>
      <c r="E98" s="130">
        <f>SUM(E99)</f>
        <v>0</v>
      </c>
      <c r="F98" s="130"/>
      <c r="G98" s="130">
        <f t="shared" ref="G98:M98" si="19">SUM(G99)</f>
        <v>0</v>
      </c>
      <c r="H98" s="130"/>
      <c r="I98" s="130">
        <f t="shared" si="19"/>
        <v>0.22727272727272727</v>
      </c>
      <c r="J98" s="130"/>
      <c r="K98" s="130">
        <f t="shared" si="18"/>
        <v>0.22727272727272727</v>
      </c>
      <c r="L98" s="130"/>
      <c r="M98" s="130">
        <f t="shared" si="19"/>
        <v>0</v>
      </c>
      <c r="N98" s="90"/>
    </row>
    <row r="99" spans="1:14" s="89" customFormat="1" ht="36" x14ac:dyDescent="0.2">
      <c r="A99" s="97"/>
      <c r="B99" s="98"/>
      <c r="C99" s="99">
        <v>54019</v>
      </c>
      <c r="D99" s="115" t="s">
        <v>278</v>
      </c>
      <c r="E99" s="131">
        <v>0</v>
      </c>
      <c r="F99" s="131"/>
      <c r="G99" s="131">
        <v>0</v>
      </c>
      <c r="H99" s="131"/>
      <c r="I99" s="131">
        <v>0.22727272727272727</v>
      </c>
      <c r="J99" s="131"/>
      <c r="K99" s="131">
        <f t="shared" si="18"/>
        <v>0.22727272727272727</v>
      </c>
      <c r="L99" s="131"/>
      <c r="M99" s="131">
        <v>0</v>
      </c>
      <c r="N99" s="88"/>
    </row>
    <row r="100" spans="1:14" s="91" customFormat="1" ht="12" x14ac:dyDescent="0.2">
      <c r="A100" s="111"/>
      <c r="B100" s="113"/>
      <c r="C100" s="113" t="s">
        <v>392</v>
      </c>
      <c r="D100" s="114"/>
      <c r="E100" s="130">
        <f>SUM(E101:E105)</f>
        <v>0.17799999999999999</v>
      </c>
      <c r="F100" s="130"/>
      <c r="G100" s="130">
        <f>SUM(G101:G105)</f>
        <v>0</v>
      </c>
      <c r="H100" s="130"/>
      <c r="I100" s="130">
        <f>SUM(I101:I105)</f>
        <v>0</v>
      </c>
      <c r="J100" s="130"/>
      <c r="K100" s="130">
        <f>SUM(E100:I100)</f>
        <v>0.17799999999999999</v>
      </c>
      <c r="L100" s="130"/>
      <c r="M100" s="130">
        <f>SUM(M101:M105)</f>
        <v>6.8000000000000005E-2</v>
      </c>
      <c r="N100" s="90"/>
    </row>
    <row r="101" spans="1:14" s="89" customFormat="1" ht="24" x14ac:dyDescent="0.2">
      <c r="A101" s="97"/>
      <c r="B101" s="98"/>
      <c r="C101" s="99">
        <v>53198</v>
      </c>
      <c r="D101" s="115" t="s">
        <v>237</v>
      </c>
      <c r="E101" s="131">
        <v>6.8000000000000005E-2</v>
      </c>
      <c r="F101" s="131"/>
      <c r="G101" s="131">
        <v>0</v>
      </c>
      <c r="H101" s="131"/>
      <c r="I101" s="131">
        <v>0</v>
      </c>
      <c r="J101" s="131"/>
      <c r="K101" s="131">
        <f t="shared" ref="K101:K108" si="20">SUM(E101:I101)</f>
        <v>6.8000000000000005E-2</v>
      </c>
      <c r="L101" s="131"/>
      <c r="M101" s="131">
        <v>6.8000000000000005E-2</v>
      </c>
      <c r="N101" s="88"/>
    </row>
    <row r="102" spans="1:14" s="91" customFormat="1" ht="24" x14ac:dyDescent="0.2">
      <c r="A102" s="97"/>
      <c r="B102" s="98"/>
      <c r="C102" s="99">
        <v>54148</v>
      </c>
      <c r="D102" s="115" t="s">
        <v>280</v>
      </c>
      <c r="E102" s="131">
        <v>2.5000000000000001E-2</v>
      </c>
      <c r="F102" s="131"/>
      <c r="G102" s="131">
        <v>0</v>
      </c>
      <c r="H102" s="131"/>
      <c r="I102" s="131">
        <v>0</v>
      </c>
      <c r="J102" s="131"/>
      <c r="K102" s="131">
        <f t="shared" si="20"/>
        <v>2.5000000000000001E-2</v>
      </c>
      <c r="L102" s="131"/>
      <c r="M102" s="131">
        <v>0</v>
      </c>
      <c r="N102" s="90"/>
    </row>
    <row r="103" spans="1:14" s="89" customFormat="1" ht="24" x14ac:dyDescent="0.2">
      <c r="A103" s="97"/>
      <c r="B103" s="98"/>
      <c r="C103" s="99">
        <v>54344</v>
      </c>
      <c r="D103" s="115" t="s">
        <v>281</v>
      </c>
      <c r="E103" s="131">
        <v>0.01</v>
      </c>
      <c r="F103" s="131"/>
      <c r="G103" s="131">
        <v>0</v>
      </c>
      <c r="H103" s="131"/>
      <c r="I103" s="131">
        <v>0</v>
      </c>
      <c r="J103" s="131"/>
      <c r="K103" s="131">
        <f t="shared" si="20"/>
        <v>0.01</v>
      </c>
      <c r="L103" s="131"/>
      <c r="M103" s="131">
        <v>0</v>
      </c>
      <c r="N103" s="88"/>
    </row>
    <row r="104" spans="1:14" s="91" customFormat="1" ht="24" x14ac:dyDescent="0.2">
      <c r="A104" s="97"/>
      <c r="B104" s="98"/>
      <c r="C104" s="99">
        <v>54391</v>
      </c>
      <c r="D104" s="115" t="s">
        <v>229</v>
      </c>
      <c r="E104" s="131">
        <v>2.5000000000000001E-2</v>
      </c>
      <c r="F104" s="131"/>
      <c r="G104" s="131">
        <v>0</v>
      </c>
      <c r="H104" s="131"/>
      <c r="I104" s="131">
        <v>0</v>
      </c>
      <c r="J104" s="131"/>
      <c r="K104" s="131">
        <f t="shared" si="20"/>
        <v>2.5000000000000001E-2</v>
      </c>
      <c r="L104" s="131"/>
      <c r="M104" s="131">
        <v>0</v>
      </c>
      <c r="N104" s="90"/>
    </row>
    <row r="105" spans="1:14" s="91" customFormat="1" ht="36" x14ac:dyDescent="0.2">
      <c r="A105" s="97"/>
      <c r="B105" s="98"/>
      <c r="C105" s="99">
        <v>54436</v>
      </c>
      <c r="D105" s="115" t="s">
        <v>169</v>
      </c>
      <c r="E105" s="131">
        <v>0.05</v>
      </c>
      <c r="F105" s="131"/>
      <c r="G105" s="131">
        <v>0</v>
      </c>
      <c r="H105" s="131"/>
      <c r="I105" s="131">
        <v>0</v>
      </c>
      <c r="J105" s="131"/>
      <c r="K105" s="131">
        <f t="shared" si="20"/>
        <v>0.05</v>
      </c>
      <c r="L105" s="131"/>
      <c r="M105" s="131">
        <v>0</v>
      </c>
      <c r="N105" s="90"/>
    </row>
    <row r="106" spans="1:14" s="89" customFormat="1" ht="12" x14ac:dyDescent="0.2">
      <c r="A106" s="97"/>
      <c r="B106" s="98"/>
      <c r="C106" s="113" t="s">
        <v>405</v>
      </c>
      <c r="D106" s="115"/>
      <c r="E106" s="130">
        <f>SUM(E107:E108)</f>
        <v>1.8420215358877985</v>
      </c>
      <c r="F106" s="130"/>
      <c r="G106" s="130">
        <f t="shared" ref="G106:I106" si="21">SUM(G107:G108)</f>
        <v>4.1666666666666664E-2</v>
      </c>
      <c r="H106" s="130"/>
      <c r="I106" s="130">
        <f t="shared" si="21"/>
        <v>0.15236363636363637</v>
      </c>
      <c r="J106" s="130"/>
      <c r="K106" s="130">
        <f t="shared" si="20"/>
        <v>2.0360518389181017</v>
      </c>
      <c r="L106" s="130"/>
      <c r="M106" s="130">
        <f t="shared" ref="M106" si="22">SUM(M107:M108)</f>
        <v>2.0360518389181017</v>
      </c>
      <c r="N106" s="88"/>
    </row>
    <row r="107" spans="1:14" s="91" customFormat="1" ht="36" x14ac:dyDescent="0.2">
      <c r="A107" s="97"/>
      <c r="B107" s="98"/>
      <c r="C107" s="99">
        <v>54079</v>
      </c>
      <c r="D107" s="115" t="s">
        <v>282</v>
      </c>
      <c r="E107" s="131">
        <v>1.6836882058877984</v>
      </c>
      <c r="F107" s="131"/>
      <c r="G107" s="131">
        <v>0</v>
      </c>
      <c r="H107" s="131"/>
      <c r="I107" s="131">
        <v>0.11599999999999999</v>
      </c>
      <c r="J107" s="131"/>
      <c r="K107" s="131">
        <f t="shared" si="20"/>
        <v>1.7996882058877985</v>
      </c>
      <c r="L107" s="131"/>
      <c r="M107" s="131">
        <v>1.7996882058877985</v>
      </c>
      <c r="N107" s="90"/>
    </row>
    <row r="108" spans="1:14" s="91" customFormat="1" ht="24" x14ac:dyDescent="0.2">
      <c r="A108" s="97"/>
      <c r="B108" s="98"/>
      <c r="C108" s="99">
        <v>54124</v>
      </c>
      <c r="D108" s="115" t="s">
        <v>230</v>
      </c>
      <c r="E108" s="131">
        <v>0.15833332999999999</v>
      </c>
      <c r="F108" s="131"/>
      <c r="G108" s="131">
        <v>4.1666666666666664E-2</v>
      </c>
      <c r="H108" s="131"/>
      <c r="I108" s="131">
        <v>3.6363636363636369E-2</v>
      </c>
      <c r="J108" s="131"/>
      <c r="K108" s="131">
        <f t="shared" si="20"/>
        <v>0.23636363303030303</v>
      </c>
      <c r="L108" s="131"/>
      <c r="M108" s="131">
        <v>0.23636363303030303</v>
      </c>
      <c r="N108" s="90"/>
    </row>
    <row r="109" spans="1:14" s="89" customFormat="1" ht="12" x14ac:dyDescent="0.2">
      <c r="A109" s="97"/>
      <c r="B109" s="98"/>
      <c r="C109" s="113" t="s">
        <v>393</v>
      </c>
      <c r="D109" s="114"/>
      <c r="E109" s="130">
        <f>SUM(E110:E114)</f>
        <v>0.12327099999999999</v>
      </c>
      <c r="F109" s="130"/>
      <c r="G109" s="130">
        <f>SUM(G110:G114)</f>
        <v>0</v>
      </c>
      <c r="H109" s="130"/>
      <c r="I109" s="130">
        <f>SUM(I110:I114)</f>
        <v>0.20312500999999999</v>
      </c>
      <c r="J109" s="130"/>
      <c r="K109" s="130">
        <f>SUM(E109:I109)</f>
        <v>0.32639600999999996</v>
      </c>
      <c r="L109" s="130"/>
      <c r="M109" s="130">
        <f>SUM(M110:M114)</f>
        <v>7.0271E-2</v>
      </c>
      <c r="N109" s="88"/>
    </row>
    <row r="110" spans="1:14" s="91" customFormat="1" ht="24" x14ac:dyDescent="0.2">
      <c r="A110" s="97"/>
      <c r="B110" s="98"/>
      <c r="C110" s="99">
        <v>37909</v>
      </c>
      <c r="D110" s="115" t="s">
        <v>244</v>
      </c>
      <c r="E110" s="131">
        <v>7.0271E-2</v>
      </c>
      <c r="F110" s="131"/>
      <c r="G110" s="131">
        <v>0</v>
      </c>
      <c r="H110" s="131"/>
      <c r="I110" s="131">
        <v>0</v>
      </c>
      <c r="J110" s="131"/>
      <c r="K110" s="131">
        <f t="shared" ref="K110:K114" si="23">SUM(E110:I110)</f>
        <v>7.0271E-2</v>
      </c>
      <c r="L110" s="131"/>
      <c r="M110" s="131">
        <v>7.0271E-2</v>
      </c>
      <c r="N110" s="90"/>
    </row>
    <row r="111" spans="1:14" s="91" customFormat="1" ht="24" x14ac:dyDescent="0.2">
      <c r="A111" s="97"/>
      <c r="B111" s="98"/>
      <c r="C111" s="99">
        <v>52189</v>
      </c>
      <c r="D111" s="115" t="s">
        <v>238</v>
      </c>
      <c r="E111" s="131">
        <v>0</v>
      </c>
      <c r="F111" s="131"/>
      <c r="G111" s="131">
        <v>0</v>
      </c>
      <c r="H111" s="131"/>
      <c r="I111" s="131">
        <v>3.1250000000000002E-3</v>
      </c>
      <c r="J111" s="131"/>
      <c r="K111" s="131">
        <f t="shared" si="23"/>
        <v>3.1250000000000002E-3</v>
      </c>
      <c r="L111" s="131"/>
      <c r="M111" s="131">
        <v>0</v>
      </c>
      <c r="N111" s="90"/>
    </row>
    <row r="112" spans="1:14" s="89" customFormat="1" ht="24" x14ac:dyDescent="0.2">
      <c r="A112" s="97"/>
      <c r="B112" s="98"/>
      <c r="C112" s="99">
        <v>52370</v>
      </c>
      <c r="D112" s="115" t="s">
        <v>239</v>
      </c>
      <c r="E112" s="131">
        <v>4.4999999999999998E-2</v>
      </c>
      <c r="F112" s="131"/>
      <c r="G112" s="131">
        <v>0</v>
      </c>
      <c r="H112" s="131"/>
      <c r="I112" s="131">
        <v>9.0909089999999998E-2</v>
      </c>
      <c r="J112" s="131"/>
      <c r="K112" s="131">
        <f t="shared" si="23"/>
        <v>0.13590909000000001</v>
      </c>
      <c r="L112" s="131"/>
      <c r="M112" s="131">
        <v>0</v>
      </c>
      <c r="N112" s="88"/>
    </row>
    <row r="113" spans="1:14" s="89" customFormat="1" ht="36" x14ac:dyDescent="0.2">
      <c r="A113" s="97"/>
      <c r="B113" s="98"/>
      <c r="C113" s="99">
        <v>54070</v>
      </c>
      <c r="D113" s="115" t="s">
        <v>247</v>
      </c>
      <c r="E113" s="131">
        <v>0</v>
      </c>
      <c r="F113" s="131"/>
      <c r="G113" s="131">
        <v>0</v>
      </c>
      <c r="H113" s="131"/>
      <c r="I113" s="131">
        <v>0.10909092000000001</v>
      </c>
      <c r="J113" s="131"/>
      <c r="K113" s="131">
        <f t="shared" si="23"/>
        <v>0.10909092000000001</v>
      </c>
      <c r="L113" s="131"/>
      <c r="M113" s="131">
        <v>0</v>
      </c>
      <c r="N113" s="88"/>
    </row>
    <row r="114" spans="1:14" s="91" customFormat="1" ht="24" x14ac:dyDescent="0.2">
      <c r="A114" s="97"/>
      <c r="B114" s="98"/>
      <c r="C114" s="99">
        <v>54423</v>
      </c>
      <c r="D114" s="115" t="s">
        <v>248</v>
      </c>
      <c r="E114" s="131">
        <v>8.0000000000000002E-3</v>
      </c>
      <c r="F114" s="131"/>
      <c r="G114" s="131">
        <v>0</v>
      </c>
      <c r="H114" s="131"/>
      <c r="I114" s="131">
        <v>0</v>
      </c>
      <c r="J114" s="131"/>
      <c r="K114" s="131">
        <f t="shared" si="23"/>
        <v>8.0000000000000002E-3</v>
      </c>
      <c r="L114" s="131"/>
      <c r="M114" s="131">
        <v>0</v>
      </c>
      <c r="N114" s="90"/>
    </row>
    <row r="115" spans="1:14" s="89" customFormat="1" ht="12" x14ac:dyDescent="0.2">
      <c r="A115" s="97"/>
      <c r="B115" s="98"/>
      <c r="C115" s="113" t="s">
        <v>407</v>
      </c>
      <c r="D115" s="114"/>
      <c r="E115" s="130">
        <f>SUM(E116:E118)</f>
        <v>9.5454000000000011E-2</v>
      </c>
      <c r="F115" s="130"/>
      <c r="G115" s="130">
        <f>SUM(G116:G118)</f>
        <v>0</v>
      </c>
      <c r="H115" s="130"/>
      <c r="I115" s="130">
        <f>SUM(I116:I118)</f>
        <v>0.57960088691796008</v>
      </c>
      <c r="J115" s="130"/>
      <c r="K115" s="130">
        <f>SUM(E115:I115)</f>
        <v>0.67505488691796012</v>
      </c>
      <c r="L115" s="130"/>
      <c r="M115" s="130">
        <f>SUM(M116:M118)</f>
        <v>7.2726727272727276E-2</v>
      </c>
      <c r="N115" s="88"/>
    </row>
    <row r="116" spans="1:14" s="91" customFormat="1" ht="12" x14ac:dyDescent="0.2">
      <c r="A116" s="97"/>
      <c r="B116" s="98"/>
      <c r="C116" s="99">
        <v>53416</v>
      </c>
      <c r="D116" s="112" t="s">
        <v>371</v>
      </c>
      <c r="E116" s="131">
        <v>0</v>
      </c>
      <c r="F116" s="131"/>
      <c r="G116" s="131">
        <v>0</v>
      </c>
      <c r="H116" s="131"/>
      <c r="I116" s="131">
        <v>0.5</v>
      </c>
      <c r="J116" s="131"/>
      <c r="K116" s="131">
        <f>SUM(E116:I116)</f>
        <v>0.5</v>
      </c>
      <c r="L116" s="131"/>
      <c r="M116" s="131">
        <v>0</v>
      </c>
      <c r="N116" s="90"/>
    </row>
    <row r="117" spans="1:14" s="89" customFormat="1" ht="12" x14ac:dyDescent="0.2">
      <c r="A117" s="97"/>
      <c r="B117" s="98"/>
      <c r="C117" s="99">
        <v>54055</v>
      </c>
      <c r="D117" s="112" t="s">
        <v>363</v>
      </c>
      <c r="E117" s="131">
        <v>0.05</v>
      </c>
      <c r="F117" s="131"/>
      <c r="G117" s="131">
        <v>0</v>
      </c>
      <c r="H117" s="131"/>
      <c r="I117" s="131">
        <v>3.414634146341463E-2</v>
      </c>
      <c r="J117" s="131"/>
      <c r="K117" s="131">
        <f t="shared" ref="K117:K118" si="24">SUM(E117:I117)</f>
        <v>8.4146341463414626E-2</v>
      </c>
      <c r="L117" s="131"/>
      <c r="M117" s="131">
        <v>0</v>
      </c>
      <c r="N117" s="90"/>
    </row>
    <row r="118" spans="1:14" s="89" customFormat="1" ht="24" x14ac:dyDescent="0.2">
      <c r="A118" s="97"/>
      <c r="B118" s="98"/>
      <c r="C118" s="99">
        <v>54341</v>
      </c>
      <c r="D118" s="115" t="s">
        <v>240</v>
      </c>
      <c r="E118" s="131">
        <v>4.5454000000000001E-2</v>
      </c>
      <c r="F118" s="131"/>
      <c r="G118" s="131">
        <v>0</v>
      </c>
      <c r="H118" s="131"/>
      <c r="I118" s="131">
        <v>4.5454545454545463E-2</v>
      </c>
      <c r="J118" s="131"/>
      <c r="K118" s="131">
        <f t="shared" si="24"/>
        <v>9.0908545454545464E-2</v>
      </c>
      <c r="L118" s="131"/>
      <c r="M118" s="131">
        <v>7.2726727272727276E-2</v>
      </c>
      <c r="N118" s="90"/>
    </row>
    <row r="119" spans="1:14" s="91" customFormat="1" ht="12" x14ac:dyDescent="0.2">
      <c r="A119" s="97"/>
      <c r="B119" s="98"/>
      <c r="C119" s="113" t="s">
        <v>409</v>
      </c>
      <c r="D119" s="114"/>
      <c r="E119" s="130">
        <f>SUM(E120:E123)</f>
        <v>0.11146300000000001</v>
      </c>
      <c r="F119" s="130"/>
      <c r="G119" s="130">
        <f>SUM(G120:G123)</f>
        <v>0</v>
      </c>
      <c r="H119" s="130"/>
      <c r="I119" s="130">
        <f>SUM(I120:I123)</f>
        <v>0</v>
      </c>
      <c r="J119" s="130"/>
      <c r="K119" s="130">
        <f>SUM(E119:I119)</f>
        <v>0.11146300000000001</v>
      </c>
      <c r="L119" s="130"/>
      <c r="M119" s="130">
        <f>SUM(M120:M123)</f>
        <v>0</v>
      </c>
      <c r="N119" s="90"/>
    </row>
    <row r="120" spans="1:14" s="91" customFormat="1" ht="24" x14ac:dyDescent="0.2">
      <c r="A120" s="97"/>
      <c r="B120" s="98"/>
      <c r="C120" s="99">
        <v>49410</v>
      </c>
      <c r="D120" s="115" t="s">
        <v>241</v>
      </c>
      <c r="E120" s="131">
        <v>2E-3</v>
      </c>
      <c r="F120" s="131"/>
      <c r="G120" s="131">
        <v>0</v>
      </c>
      <c r="H120" s="131"/>
      <c r="I120" s="131">
        <v>0</v>
      </c>
      <c r="J120" s="131"/>
      <c r="K120" s="131">
        <f t="shared" ref="K120:K123" si="25">SUM(E120:I120)</f>
        <v>2E-3</v>
      </c>
      <c r="L120" s="131"/>
      <c r="M120" s="131">
        <v>0</v>
      </c>
      <c r="N120" s="90"/>
    </row>
    <row r="121" spans="1:14" s="89" customFormat="1" ht="24" x14ac:dyDescent="0.2">
      <c r="A121" s="97"/>
      <c r="B121" s="98"/>
      <c r="C121" s="99">
        <v>54023</v>
      </c>
      <c r="D121" s="115" t="s">
        <v>250</v>
      </c>
      <c r="E121" s="131">
        <v>9.1463000000000003E-2</v>
      </c>
      <c r="F121" s="131"/>
      <c r="G121" s="131">
        <v>0</v>
      </c>
      <c r="H121" s="131"/>
      <c r="I121" s="131">
        <v>0</v>
      </c>
      <c r="J121" s="131"/>
      <c r="K121" s="131">
        <f t="shared" si="25"/>
        <v>9.1463000000000003E-2</v>
      </c>
      <c r="L121" s="131"/>
      <c r="M121" s="131">
        <v>0</v>
      </c>
      <c r="N121" s="88"/>
    </row>
    <row r="122" spans="1:14" s="91" customFormat="1" ht="48" x14ac:dyDescent="0.2">
      <c r="A122" s="97"/>
      <c r="B122" s="98"/>
      <c r="C122" s="99">
        <v>54111</v>
      </c>
      <c r="D122" s="115" t="s">
        <v>252</v>
      </c>
      <c r="E122" s="131">
        <v>0.01</v>
      </c>
      <c r="F122" s="131"/>
      <c r="G122" s="131">
        <v>0</v>
      </c>
      <c r="H122" s="131"/>
      <c r="I122" s="131">
        <v>0</v>
      </c>
      <c r="J122" s="131"/>
      <c r="K122" s="131">
        <f t="shared" si="25"/>
        <v>0.01</v>
      </c>
      <c r="L122" s="131"/>
      <c r="M122" s="131">
        <v>0</v>
      </c>
      <c r="N122" s="90"/>
    </row>
    <row r="123" spans="1:14" s="89" customFormat="1" ht="48" x14ac:dyDescent="0.2">
      <c r="A123" s="97"/>
      <c r="B123" s="98"/>
      <c r="C123" s="99">
        <v>54111</v>
      </c>
      <c r="D123" s="115" t="s">
        <v>253</v>
      </c>
      <c r="E123" s="131">
        <v>8.0000000000000002E-3</v>
      </c>
      <c r="F123" s="131"/>
      <c r="G123" s="131">
        <v>0</v>
      </c>
      <c r="H123" s="131"/>
      <c r="I123" s="131">
        <v>0</v>
      </c>
      <c r="J123" s="131"/>
      <c r="K123" s="131">
        <f t="shared" si="25"/>
        <v>8.0000000000000002E-3</v>
      </c>
      <c r="L123" s="131"/>
      <c r="M123" s="131">
        <v>0</v>
      </c>
      <c r="N123" s="88"/>
    </row>
    <row r="124" spans="1:14" s="91" customFormat="1" ht="12" x14ac:dyDescent="0.2">
      <c r="A124" s="97"/>
      <c r="B124" s="98"/>
      <c r="C124" s="113" t="s">
        <v>394</v>
      </c>
      <c r="D124" s="114"/>
      <c r="E124" s="130">
        <f>SUM(E125:E128)</f>
        <v>0.61890000000000001</v>
      </c>
      <c r="F124" s="130"/>
      <c r="G124" s="130">
        <f>SUM(G125:G128)</f>
        <v>1.7008504252126064E-2</v>
      </c>
      <c r="H124" s="130"/>
      <c r="I124" s="130">
        <f>SUM(I125:I128)</f>
        <v>0</v>
      </c>
      <c r="J124" s="130"/>
      <c r="K124" s="130">
        <f>SUM(E124:I124)</f>
        <v>0.63590850425212608</v>
      </c>
      <c r="L124" s="130"/>
      <c r="M124" s="130">
        <f>SUM(M125:M128)</f>
        <v>0</v>
      </c>
      <c r="N124" s="90"/>
    </row>
    <row r="125" spans="1:14" s="91" customFormat="1" ht="48" x14ac:dyDescent="0.2">
      <c r="A125" s="97"/>
      <c r="B125" s="98"/>
      <c r="C125" s="99">
        <v>53354</v>
      </c>
      <c r="D125" s="115" t="s">
        <v>233</v>
      </c>
      <c r="E125" s="131">
        <v>0.15</v>
      </c>
      <c r="F125" s="131"/>
      <c r="G125" s="131">
        <v>0</v>
      </c>
      <c r="H125" s="131"/>
      <c r="I125" s="131">
        <v>0</v>
      </c>
      <c r="J125" s="131"/>
      <c r="K125" s="131">
        <f t="shared" ref="K125:K150" si="26">SUM(E125:I125)</f>
        <v>0.15</v>
      </c>
      <c r="L125" s="131"/>
      <c r="M125" s="131">
        <v>0</v>
      </c>
      <c r="N125" s="90"/>
    </row>
    <row r="126" spans="1:14" s="91" customFormat="1" ht="24" x14ac:dyDescent="0.2">
      <c r="A126" s="97"/>
      <c r="B126" s="98"/>
      <c r="C126" s="99">
        <v>54132</v>
      </c>
      <c r="D126" s="115" t="s">
        <v>208</v>
      </c>
      <c r="E126" s="131">
        <v>0.38</v>
      </c>
      <c r="F126" s="131"/>
      <c r="G126" s="131">
        <v>0</v>
      </c>
      <c r="H126" s="131"/>
      <c r="I126" s="131">
        <v>0</v>
      </c>
      <c r="J126" s="131"/>
      <c r="K126" s="131">
        <f t="shared" si="26"/>
        <v>0.38</v>
      </c>
      <c r="L126" s="131"/>
      <c r="M126" s="131">
        <v>0</v>
      </c>
      <c r="N126" s="90"/>
    </row>
    <row r="127" spans="1:14" s="91" customFormat="1" ht="24" x14ac:dyDescent="0.2">
      <c r="A127" s="97"/>
      <c r="B127" s="98"/>
      <c r="C127" s="99">
        <v>54176</v>
      </c>
      <c r="D127" s="115" t="s">
        <v>257</v>
      </c>
      <c r="E127" s="131">
        <v>0</v>
      </c>
      <c r="F127" s="131"/>
      <c r="G127" s="131">
        <v>1.7008504252126064E-2</v>
      </c>
      <c r="H127" s="131"/>
      <c r="I127" s="131">
        <v>0</v>
      </c>
      <c r="J127" s="131"/>
      <c r="K127" s="131">
        <f t="shared" si="26"/>
        <v>1.7008504252126064E-2</v>
      </c>
      <c r="L127" s="131"/>
      <c r="M127" s="131">
        <v>0</v>
      </c>
      <c r="N127" s="90"/>
    </row>
    <row r="128" spans="1:14" s="89" customFormat="1" ht="36" x14ac:dyDescent="0.2">
      <c r="A128" s="97"/>
      <c r="B128" s="98"/>
      <c r="C128" s="99">
        <v>54258</v>
      </c>
      <c r="D128" s="115" t="s">
        <v>170</v>
      </c>
      <c r="E128" s="131">
        <v>8.8900000000000007E-2</v>
      </c>
      <c r="F128" s="131"/>
      <c r="G128" s="131">
        <v>0</v>
      </c>
      <c r="H128" s="131"/>
      <c r="I128" s="131">
        <v>0</v>
      </c>
      <c r="J128" s="131"/>
      <c r="K128" s="131">
        <f t="shared" si="26"/>
        <v>8.8900000000000007E-2</v>
      </c>
      <c r="L128" s="131"/>
      <c r="M128" s="131">
        <v>0</v>
      </c>
      <c r="N128" s="88"/>
    </row>
    <row r="129" spans="1:14" s="91" customFormat="1" ht="12" x14ac:dyDescent="0.2">
      <c r="A129" s="97"/>
      <c r="B129" s="98"/>
      <c r="C129" s="113" t="s">
        <v>403</v>
      </c>
      <c r="D129" s="115"/>
      <c r="E129" s="130">
        <f>SUM(E130:E131)</f>
        <v>0</v>
      </c>
      <c r="F129" s="130"/>
      <c r="G129" s="130">
        <f t="shared" ref="G129:I129" si="27">SUM(G130:G131)</f>
        <v>0.13600000000000001</v>
      </c>
      <c r="H129" s="130"/>
      <c r="I129" s="130">
        <f t="shared" si="27"/>
        <v>2.3478269999999999E-2</v>
      </c>
      <c r="J129" s="130"/>
      <c r="K129" s="130">
        <f t="shared" si="26"/>
        <v>0.15947827000000001</v>
      </c>
      <c r="L129" s="130"/>
      <c r="M129" s="130">
        <f t="shared" ref="M129" si="28">SUM(M130:M131)</f>
        <v>0</v>
      </c>
      <c r="N129" s="90"/>
    </row>
    <row r="130" spans="1:14" s="91" customFormat="1" ht="24" x14ac:dyDescent="0.2">
      <c r="A130" s="97"/>
      <c r="B130" s="98"/>
      <c r="C130" s="99">
        <v>48033</v>
      </c>
      <c r="D130" s="115" t="s">
        <v>226</v>
      </c>
      <c r="E130" s="131">
        <v>0</v>
      </c>
      <c r="F130" s="131"/>
      <c r="G130" s="131">
        <v>0.13600000000000001</v>
      </c>
      <c r="H130" s="131"/>
      <c r="I130" s="131">
        <v>0</v>
      </c>
      <c r="J130" s="131"/>
      <c r="K130" s="131">
        <f t="shared" si="26"/>
        <v>0.13600000000000001</v>
      </c>
      <c r="L130" s="131"/>
      <c r="M130" s="131">
        <v>0</v>
      </c>
      <c r="N130" s="90"/>
    </row>
    <row r="131" spans="1:14" s="91" customFormat="1" ht="24" x14ac:dyDescent="0.2">
      <c r="A131" s="97"/>
      <c r="B131" s="98"/>
      <c r="C131" s="99">
        <v>50370</v>
      </c>
      <c r="D131" s="115" t="s">
        <v>227</v>
      </c>
      <c r="E131" s="131">
        <v>0</v>
      </c>
      <c r="F131" s="131"/>
      <c r="G131" s="131">
        <v>0</v>
      </c>
      <c r="H131" s="131"/>
      <c r="I131" s="131">
        <v>2.3478269999999999E-2</v>
      </c>
      <c r="J131" s="131"/>
      <c r="K131" s="131">
        <f t="shared" si="26"/>
        <v>2.3478269999999999E-2</v>
      </c>
      <c r="L131" s="131"/>
      <c r="M131" s="131">
        <v>0</v>
      </c>
      <c r="N131" s="90"/>
    </row>
    <row r="132" spans="1:14" s="89" customFormat="1" ht="12" x14ac:dyDescent="0.2">
      <c r="A132" s="111"/>
      <c r="B132" s="113" t="s">
        <v>478</v>
      </c>
      <c r="C132" s="113"/>
      <c r="D132" s="114"/>
      <c r="E132" s="133">
        <f>E133+E138+E140+E143+E151+E154+E161+E164+E169+E176+E181</f>
        <v>5.6292642373967778</v>
      </c>
      <c r="F132" s="133"/>
      <c r="G132" s="133">
        <f t="shared" ref="G132:I132" si="29">G133+G138+G140+G143+G151+G154+G161+G164+G169+G176+G181</f>
        <v>0.52866716691679172</v>
      </c>
      <c r="H132" s="133"/>
      <c r="I132" s="133">
        <f t="shared" si="29"/>
        <v>0.89736226055432378</v>
      </c>
      <c r="J132" s="133"/>
      <c r="K132" s="130">
        <f t="shared" si="26"/>
        <v>7.0552936648678939</v>
      </c>
      <c r="L132" s="130"/>
      <c r="M132" s="133">
        <f>M133+M138+M140+M143+M151+M154+M161+M164+M169+M176+M181</f>
        <v>2.7751284176998086</v>
      </c>
      <c r="N132" s="88"/>
    </row>
    <row r="133" spans="1:14" s="91" customFormat="1" ht="12" x14ac:dyDescent="0.2">
      <c r="A133" s="111"/>
      <c r="B133" s="113"/>
      <c r="C133" s="113" t="s">
        <v>417</v>
      </c>
      <c r="D133" s="114"/>
      <c r="E133" s="130">
        <f>SUM(E134:E137)</f>
        <v>0.97907585000000008</v>
      </c>
      <c r="F133" s="130"/>
      <c r="G133" s="130">
        <f t="shared" ref="G133:I133" si="30">SUM(G134:G137)</f>
        <v>0</v>
      </c>
      <c r="H133" s="130"/>
      <c r="I133" s="130">
        <f t="shared" si="30"/>
        <v>0</v>
      </c>
      <c r="J133" s="130"/>
      <c r="K133" s="130">
        <f>SUM(E133:I133)</f>
        <v>0.97907585000000008</v>
      </c>
      <c r="L133" s="130"/>
      <c r="M133" s="130">
        <f>SUM(M134:M137)</f>
        <v>0</v>
      </c>
      <c r="N133" s="90"/>
    </row>
    <row r="134" spans="1:14" s="89" customFormat="1" ht="24" x14ac:dyDescent="0.2">
      <c r="A134" s="97"/>
      <c r="B134" s="98"/>
      <c r="C134" s="99">
        <v>52099</v>
      </c>
      <c r="D134" s="115" t="s">
        <v>273</v>
      </c>
      <c r="E134" s="131">
        <v>2.86E-2</v>
      </c>
      <c r="F134" s="131"/>
      <c r="G134" s="131">
        <v>0</v>
      </c>
      <c r="H134" s="131"/>
      <c r="I134" s="131">
        <v>0</v>
      </c>
      <c r="J134" s="131"/>
      <c r="K134" s="131">
        <f t="shared" ref="K134:K137" si="31">SUM(E134:I134)</f>
        <v>2.86E-2</v>
      </c>
      <c r="L134" s="131"/>
      <c r="M134" s="131">
        <v>0</v>
      </c>
      <c r="N134" s="88"/>
    </row>
    <row r="135" spans="1:14" s="91" customFormat="1" ht="24" x14ac:dyDescent="0.2">
      <c r="A135" s="97"/>
      <c r="B135" s="98"/>
      <c r="C135" s="99">
        <v>52101</v>
      </c>
      <c r="D135" s="115" t="s">
        <v>274</v>
      </c>
      <c r="E135" s="131">
        <v>1.8333000000000002E-2</v>
      </c>
      <c r="F135" s="131"/>
      <c r="G135" s="131">
        <v>0</v>
      </c>
      <c r="H135" s="131"/>
      <c r="I135" s="131">
        <v>0</v>
      </c>
      <c r="J135" s="131"/>
      <c r="K135" s="131">
        <f t="shared" si="31"/>
        <v>1.8333000000000002E-2</v>
      </c>
      <c r="L135" s="131"/>
      <c r="M135" s="131">
        <v>0</v>
      </c>
      <c r="N135" s="90"/>
    </row>
    <row r="136" spans="1:14" s="91" customFormat="1" ht="12" x14ac:dyDescent="0.2">
      <c r="A136" s="97"/>
      <c r="B136" s="98"/>
      <c r="C136" s="99">
        <v>54014</v>
      </c>
      <c r="D136" s="115" t="s">
        <v>372</v>
      </c>
      <c r="E136" s="131">
        <v>0.9</v>
      </c>
      <c r="F136" s="131"/>
      <c r="G136" s="131">
        <v>0</v>
      </c>
      <c r="H136" s="131"/>
      <c r="I136" s="131">
        <v>0</v>
      </c>
      <c r="J136" s="131"/>
      <c r="K136" s="131">
        <f t="shared" si="31"/>
        <v>0.9</v>
      </c>
      <c r="L136" s="131"/>
      <c r="M136" s="131">
        <v>0</v>
      </c>
      <c r="N136" s="90"/>
    </row>
    <row r="137" spans="1:14" s="91" customFormat="1" ht="24" x14ac:dyDescent="0.2">
      <c r="A137" s="97"/>
      <c r="B137" s="98"/>
      <c r="C137" s="99">
        <v>54417</v>
      </c>
      <c r="D137" s="115" t="s">
        <v>276</v>
      </c>
      <c r="E137" s="131">
        <v>3.2142850000000001E-2</v>
      </c>
      <c r="F137" s="131"/>
      <c r="G137" s="131">
        <v>0</v>
      </c>
      <c r="H137" s="131"/>
      <c r="I137" s="131">
        <v>0</v>
      </c>
      <c r="J137" s="131"/>
      <c r="K137" s="131">
        <f t="shared" si="31"/>
        <v>3.2142850000000001E-2</v>
      </c>
      <c r="L137" s="131"/>
      <c r="M137" s="131">
        <v>0</v>
      </c>
      <c r="N137" s="90"/>
    </row>
    <row r="138" spans="1:14" s="89" customFormat="1" ht="12" x14ac:dyDescent="0.2">
      <c r="A138" s="111"/>
      <c r="B138" s="113"/>
      <c r="C138" s="113" t="s">
        <v>390</v>
      </c>
      <c r="D138" s="114"/>
      <c r="E138" s="130">
        <f>SUM(E139)</f>
        <v>0.5</v>
      </c>
      <c r="F138" s="130"/>
      <c r="G138" s="130">
        <f t="shared" ref="G138:M138" si="32">SUM(G139)</f>
        <v>0</v>
      </c>
      <c r="H138" s="130"/>
      <c r="I138" s="130">
        <f t="shared" si="32"/>
        <v>0</v>
      </c>
      <c r="J138" s="130"/>
      <c r="K138" s="130">
        <f t="shared" si="26"/>
        <v>0.5</v>
      </c>
      <c r="L138" s="130"/>
      <c r="M138" s="130">
        <f t="shared" si="32"/>
        <v>0</v>
      </c>
      <c r="N138" s="88"/>
    </row>
    <row r="139" spans="1:14" s="91" customFormat="1" ht="24" x14ac:dyDescent="0.2">
      <c r="A139" s="97"/>
      <c r="B139" s="98"/>
      <c r="C139" s="99">
        <v>52339</v>
      </c>
      <c r="D139" s="115" t="s">
        <v>209</v>
      </c>
      <c r="E139" s="131">
        <v>0.5</v>
      </c>
      <c r="F139" s="131"/>
      <c r="G139" s="131">
        <v>0</v>
      </c>
      <c r="H139" s="131"/>
      <c r="I139" s="131">
        <v>0</v>
      </c>
      <c r="J139" s="131"/>
      <c r="K139" s="131">
        <f t="shared" si="26"/>
        <v>0.5</v>
      </c>
      <c r="L139" s="131"/>
      <c r="M139" s="131">
        <v>0</v>
      </c>
      <c r="N139" s="90"/>
    </row>
    <row r="140" spans="1:14" s="91" customFormat="1" ht="12" x14ac:dyDescent="0.2">
      <c r="A140" s="97"/>
      <c r="B140" s="98"/>
      <c r="C140" s="113" t="s">
        <v>391</v>
      </c>
      <c r="D140" s="115"/>
      <c r="E140" s="130">
        <f>SUM(E141:E142)</f>
        <v>0.3</v>
      </c>
      <c r="F140" s="130"/>
      <c r="G140" s="130">
        <f t="shared" ref="G140:I140" si="33">SUM(G141:G142)</f>
        <v>0</v>
      </c>
      <c r="H140" s="130"/>
      <c r="I140" s="130">
        <f t="shared" si="33"/>
        <v>0.22727272727272727</v>
      </c>
      <c r="J140" s="130"/>
      <c r="K140" s="130">
        <f t="shared" si="26"/>
        <v>0.52727272727272723</v>
      </c>
      <c r="L140" s="130"/>
      <c r="M140" s="130">
        <f t="shared" ref="M140" si="34">SUM(M141:M142)</f>
        <v>0</v>
      </c>
      <c r="N140" s="90"/>
    </row>
    <row r="141" spans="1:14" s="89" customFormat="1" ht="24" x14ac:dyDescent="0.2">
      <c r="A141" s="97"/>
      <c r="B141" s="98"/>
      <c r="C141" s="99">
        <v>49006</v>
      </c>
      <c r="D141" s="115" t="s">
        <v>210</v>
      </c>
      <c r="E141" s="131">
        <v>0.3</v>
      </c>
      <c r="F141" s="131"/>
      <c r="G141" s="131">
        <v>0</v>
      </c>
      <c r="H141" s="131"/>
      <c r="I141" s="131">
        <v>0</v>
      </c>
      <c r="J141" s="131"/>
      <c r="K141" s="131">
        <f t="shared" si="26"/>
        <v>0.3</v>
      </c>
      <c r="L141" s="131"/>
      <c r="M141" s="131">
        <v>0</v>
      </c>
      <c r="N141" s="88"/>
    </row>
    <row r="142" spans="1:14" s="91" customFormat="1" ht="36" x14ac:dyDescent="0.2">
      <c r="A142" s="97"/>
      <c r="B142" s="98"/>
      <c r="C142" s="99">
        <v>54019</v>
      </c>
      <c r="D142" s="115" t="s">
        <v>278</v>
      </c>
      <c r="E142" s="131">
        <v>0</v>
      </c>
      <c r="F142" s="131"/>
      <c r="G142" s="131">
        <v>0</v>
      </c>
      <c r="H142" s="131"/>
      <c r="I142" s="131">
        <v>0.22727272727272727</v>
      </c>
      <c r="J142" s="131"/>
      <c r="K142" s="131">
        <f t="shared" si="26"/>
        <v>0.22727272727272727</v>
      </c>
      <c r="L142" s="131"/>
      <c r="M142" s="131">
        <v>0</v>
      </c>
      <c r="N142" s="90"/>
    </row>
    <row r="143" spans="1:14" s="89" customFormat="1" ht="12" x14ac:dyDescent="0.2">
      <c r="A143" s="97"/>
      <c r="B143" s="98"/>
      <c r="C143" s="113" t="s">
        <v>392</v>
      </c>
      <c r="D143" s="115"/>
      <c r="E143" s="130">
        <f>SUM(E144:E150)</f>
        <v>0.50022200000000017</v>
      </c>
      <c r="F143" s="130"/>
      <c r="G143" s="130">
        <f t="shared" ref="G143:I143" si="35">SUM(G144:G150)</f>
        <v>0</v>
      </c>
      <c r="H143" s="130"/>
      <c r="I143" s="130">
        <f t="shared" si="35"/>
        <v>0</v>
      </c>
      <c r="J143" s="130"/>
      <c r="K143" s="130">
        <f t="shared" si="26"/>
        <v>0.50022200000000017</v>
      </c>
      <c r="L143" s="130"/>
      <c r="M143" s="130">
        <f>SUM(M144:M150)</f>
        <v>0.39022200000000007</v>
      </c>
      <c r="N143" s="88"/>
    </row>
    <row r="144" spans="1:14" s="89" customFormat="1" ht="24" x14ac:dyDescent="0.2">
      <c r="A144" s="97"/>
      <c r="B144" s="98"/>
      <c r="C144" s="99">
        <v>46920</v>
      </c>
      <c r="D144" s="115" t="s">
        <v>211</v>
      </c>
      <c r="E144" s="131">
        <v>2.2221999999999999E-2</v>
      </c>
      <c r="F144" s="131"/>
      <c r="G144" s="131">
        <v>0</v>
      </c>
      <c r="H144" s="131"/>
      <c r="I144" s="131">
        <v>0</v>
      </c>
      <c r="J144" s="131"/>
      <c r="K144" s="131">
        <f t="shared" si="26"/>
        <v>2.2221999999999999E-2</v>
      </c>
      <c r="L144" s="131"/>
      <c r="M144" s="131">
        <v>2.2221999999999999E-2</v>
      </c>
      <c r="N144" s="88"/>
    </row>
    <row r="145" spans="1:14" s="89" customFormat="1" ht="24" x14ac:dyDescent="0.2">
      <c r="A145" s="97"/>
      <c r="B145" s="98"/>
      <c r="C145" s="99">
        <v>52161</v>
      </c>
      <c r="D145" s="115" t="s">
        <v>212</v>
      </c>
      <c r="E145" s="131">
        <v>0.30000000000000004</v>
      </c>
      <c r="F145" s="131"/>
      <c r="G145" s="131">
        <v>0</v>
      </c>
      <c r="H145" s="131"/>
      <c r="I145" s="131">
        <v>0</v>
      </c>
      <c r="J145" s="131"/>
      <c r="K145" s="131">
        <f t="shared" si="26"/>
        <v>0.30000000000000004</v>
      </c>
      <c r="L145" s="131"/>
      <c r="M145" s="131">
        <v>0.30000000000000004</v>
      </c>
      <c r="N145" s="88"/>
    </row>
    <row r="146" spans="1:14" s="91" customFormat="1" ht="24" x14ac:dyDescent="0.2">
      <c r="A146" s="97"/>
      <c r="B146" s="98"/>
      <c r="C146" s="99">
        <v>53198</v>
      </c>
      <c r="D146" s="115" t="s">
        <v>237</v>
      </c>
      <c r="E146" s="131">
        <v>6.8000000000000005E-2</v>
      </c>
      <c r="F146" s="131"/>
      <c r="G146" s="131">
        <v>0</v>
      </c>
      <c r="H146" s="131"/>
      <c r="I146" s="131">
        <v>0</v>
      </c>
      <c r="J146" s="131"/>
      <c r="K146" s="131">
        <f t="shared" si="26"/>
        <v>6.8000000000000005E-2</v>
      </c>
      <c r="L146" s="131"/>
      <c r="M146" s="131">
        <v>6.8000000000000005E-2</v>
      </c>
      <c r="N146" s="90"/>
    </row>
    <row r="147" spans="1:14" s="91" customFormat="1" ht="24" x14ac:dyDescent="0.2">
      <c r="A147" s="97"/>
      <c r="B147" s="98"/>
      <c r="C147" s="99">
        <v>54148</v>
      </c>
      <c r="D147" s="115" t="s">
        <v>280</v>
      </c>
      <c r="E147" s="131">
        <v>2.5000000000000001E-2</v>
      </c>
      <c r="F147" s="131"/>
      <c r="G147" s="131">
        <v>0</v>
      </c>
      <c r="H147" s="131"/>
      <c r="I147" s="131">
        <v>0</v>
      </c>
      <c r="J147" s="131"/>
      <c r="K147" s="131">
        <f t="shared" si="26"/>
        <v>2.5000000000000001E-2</v>
      </c>
      <c r="L147" s="131"/>
      <c r="M147" s="131">
        <v>0</v>
      </c>
      <c r="N147" s="90"/>
    </row>
    <row r="148" spans="1:14" s="91" customFormat="1" ht="24" x14ac:dyDescent="0.2">
      <c r="A148" s="97"/>
      <c r="B148" s="98"/>
      <c r="C148" s="99">
        <v>54344</v>
      </c>
      <c r="D148" s="115" t="s">
        <v>281</v>
      </c>
      <c r="E148" s="131">
        <v>0.01</v>
      </c>
      <c r="F148" s="131"/>
      <c r="G148" s="131">
        <v>0</v>
      </c>
      <c r="H148" s="131"/>
      <c r="I148" s="131">
        <v>0</v>
      </c>
      <c r="J148" s="131"/>
      <c r="K148" s="131">
        <f t="shared" si="26"/>
        <v>0.01</v>
      </c>
      <c r="L148" s="131"/>
      <c r="M148" s="131">
        <v>0</v>
      </c>
      <c r="N148" s="90"/>
    </row>
    <row r="149" spans="1:14" s="91" customFormat="1" ht="24" x14ac:dyDescent="0.2">
      <c r="A149" s="97"/>
      <c r="B149" s="98"/>
      <c r="C149" s="99">
        <v>54391</v>
      </c>
      <c r="D149" s="115" t="s">
        <v>229</v>
      </c>
      <c r="E149" s="131">
        <v>2.5000000000000001E-2</v>
      </c>
      <c r="F149" s="131"/>
      <c r="G149" s="131">
        <v>0</v>
      </c>
      <c r="H149" s="131"/>
      <c r="I149" s="131">
        <v>0</v>
      </c>
      <c r="J149" s="131"/>
      <c r="K149" s="131">
        <f t="shared" si="26"/>
        <v>2.5000000000000001E-2</v>
      </c>
      <c r="L149" s="131"/>
      <c r="M149" s="131">
        <v>0</v>
      </c>
      <c r="N149" s="90"/>
    </row>
    <row r="150" spans="1:14" s="91" customFormat="1" ht="36" x14ac:dyDescent="0.2">
      <c r="A150" s="97"/>
      <c r="B150" s="98"/>
      <c r="C150" s="99">
        <v>54436</v>
      </c>
      <c r="D150" s="115" t="s">
        <v>169</v>
      </c>
      <c r="E150" s="131">
        <v>0.05</v>
      </c>
      <c r="F150" s="131"/>
      <c r="G150" s="131">
        <v>0</v>
      </c>
      <c r="H150" s="131"/>
      <c r="I150" s="131">
        <v>0</v>
      </c>
      <c r="J150" s="131"/>
      <c r="K150" s="131">
        <f t="shared" si="26"/>
        <v>0.05</v>
      </c>
      <c r="L150" s="131"/>
      <c r="M150" s="131">
        <v>0</v>
      </c>
      <c r="N150" s="90"/>
    </row>
    <row r="151" spans="1:14" s="91" customFormat="1" ht="12" x14ac:dyDescent="0.2">
      <c r="A151" s="111"/>
      <c r="B151" s="113"/>
      <c r="C151" s="113" t="s">
        <v>405</v>
      </c>
      <c r="D151" s="114"/>
      <c r="E151" s="130">
        <f>SUM(E152:E153)</f>
        <v>1.8320233873967782</v>
      </c>
      <c r="F151" s="130"/>
      <c r="G151" s="130">
        <f>SUM(G152:G153)</f>
        <v>4.1666666666666664E-2</v>
      </c>
      <c r="H151" s="130"/>
      <c r="I151" s="130">
        <f>SUM(I152:I153)</f>
        <v>0.16236363636363638</v>
      </c>
      <c r="J151" s="130"/>
      <c r="K151" s="130">
        <f>SUM(E151:I151)</f>
        <v>2.0360536904270812</v>
      </c>
      <c r="L151" s="130"/>
      <c r="M151" s="130">
        <f>SUM(M152:M153)</f>
        <v>2.0360536904270812</v>
      </c>
      <c r="N151" s="90"/>
    </row>
    <row r="152" spans="1:14" s="89" customFormat="1" ht="36" x14ac:dyDescent="0.2">
      <c r="A152" s="111"/>
      <c r="B152" s="113"/>
      <c r="C152" s="99">
        <v>54079</v>
      </c>
      <c r="D152" s="112" t="s">
        <v>282</v>
      </c>
      <c r="E152" s="131">
        <v>1.6736900573967781</v>
      </c>
      <c r="F152" s="131"/>
      <c r="G152" s="131">
        <v>0</v>
      </c>
      <c r="H152" s="131"/>
      <c r="I152" s="131">
        <v>0.126</v>
      </c>
      <c r="J152" s="131"/>
      <c r="K152" s="131">
        <f>SUM(E152:I152)</f>
        <v>1.799690057396778</v>
      </c>
      <c r="L152" s="131"/>
      <c r="M152" s="131">
        <v>1.799690057396778</v>
      </c>
      <c r="N152" s="88"/>
    </row>
    <row r="153" spans="1:14" s="91" customFormat="1" ht="24" x14ac:dyDescent="0.2">
      <c r="A153" s="97"/>
      <c r="B153" s="98"/>
      <c r="C153" s="99">
        <v>54124</v>
      </c>
      <c r="D153" s="115" t="s">
        <v>230</v>
      </c>
      <c r="E153" s="131">
        <v>0.15833332999999999</v>
      </c>
      <c r="F153" s="131"/>
      <c r="G153" s="131">
        <v>4.1666666666666664E-2</v>
      </c>
      <c r="H153" s="131"/>
      <c r="I153" s="131">
        <v>3.6363636363636369E-2</v>
      </c>
      <c r="J153" s="131"/>
      <c r="K153" s="131">
        <f t="shared" ref="K153" si="36">SUM(E153:I153)</f>
        <v>0.23636363303030303</v>
      </c>
      <c r="L153" s="131"/>
      <c r="M153" s="131">
        <v>0.23636363303030303</v>
      </c>
      <c r="N153" s="90"/>
    </row>
    <row r="154" spans="1:14" s="91" customFormat="1" ht="12" x14ac:dyDescent="0.2">
      <c r="A154" s="111"/>
      <c r="B154" s="113"/>
      <c r="C154" s="113" t="s">
        <v>393</v>
      </c>
      <c r="D154" s="114"/>
      <c r="E154" s="130">
        <f>SUM(E155:E160)</f>
        <v>0.12326999999999999</v>
      </c>
      <c r="F154" s="130"/>
      <c r="G154" s="130">
        <f t="shared" ref="G154:I154" si="37">SUM(G155:G160)</f>
        <v>0.35</v>
      </c>
      <c r="H154" s="130"/>
      <c r="I154" s="130">
        <f t="shared" si="37"/>
        <v>0.20312500999999999</v>
      </c>
      <c r="J154" s="130"/>
      <c r="K154" s="130">
        <f>SUM(E154:I154)</f>
        <v>0.67639501000000002</v>
      </c>
      <c r="L154" s="130"/>
      <c r="M154" s="130">
        <f>SUM(M155:M160)</f>
        <v>7.0269999999999999E-2</v>
      </c>
      <c r="N154" s="90"/>
    </row>
    <row r="155" spans="1:14" s="91" customFormat="1" ht="24" x14ac:dyDescent="0.2">
      <c r="A155" s="97"/>
      <c r="B155" s="98"/>
      <c r="C155" s="99">
        <v>37909</v>
      </c>
      <c r="D155" s="115" t="s">
        <v>244</v>
      </c>
      <c r="E155" s="131">
        <v>7.0269999999999999E-2</v>
      </c>
      <c r="F155" s="131"/>
      <c r="G155" s="131">
        <v>0</v>
      </c>
      <c r="H155" s="131"/>
      <c r="I155" s="131">
        <v>0</v>
      </c>
      <c r="J155" s="131"/>
      <c r="K155" s="131">
        <f t="shared" ref="K155:K163" si="38">SUM(E155:I155)</f>
        <v>7.0269999999999999E-2</v>
      </c>
      <c r="L155" s="131"/>
      <c r="M155" s="131">
        <v>7.0269999999999999E-2</v>
      </c>
      <c r="N155" s="90"/>
    </row>
    <row r="156" spans="1:14" s="89" customFormat="1" ht="24" x14ac:dyDescent="0.2">
      <c r="A156" s="97"/>
      <c r="B156" s="98"/>
      <c r="C156" s="99">
        <v>52189</v>
      </c>
      <c r="D156" s="115" t="s">
        <v>238</v>
      </c>
      <c r="E156" s="131">
        <v>0</v>
      </c>
      <c r="F156" s="131"/>
      <c r="G156" s="131">
        <v>0</v>
      </c>
      <c r="H156" s="131"/>
      <c r="I156" s="131">
        <v>3.1250000000000002E-3</v>
      </c>
      <c r="J156" s="131"/>
      <c r="K156" s="131">
        <f t="shared" si="38"/>
        <v>3.1250000000000002E-3</v>
      </c>
      <c r="L156" s="131"/>
      <c r="M156" s="131">
        <v>0</v>
      </c>
      <c r="N156" s="88"/>
    </row>
    <row r="157" spans="1:14" s="91" customFormat="1" ht="24" x14ac:dyDescent="0.2">
      <c r="A157" s="97"/>
      <c r="B157" s="98"/>
      <c r="C157" s="99">
        <v>52370</v>
      </c>
      <c r="D157" s="115" t="s">
        <v>239</v>
      </c>
      <c r="E157" s="131">
        <v>4.4999999999999998E-2</v>
      </c>
      <c r="F157" s="131"/>
      <c r="G157" s="131">
        <v>0</v>
      </c>
      <c r="H157" s="131"/>
      <c r="I157" s="131">
        <v>9.0909089999999998E-2</v>
      </c>
      <c r="J157" s="131"/>
      <c r="K157" s="131">
        <f t="shared" si="38"/>
        <v>0.13590909000000001</v>
      </c>
      <c r="L157" s="131"/>
      <c r="M157" s="131">
        <v>0</v>
      </c>
      <c r="N157" s="90"/>
    </row>
    <row r="158" spans="1:14" s="91" customFormat="1" ht="36" x14ac:dyDescent="0.2">
      <c r="A158" s="97"/>
      <c r="B158" s="98"/>
      <c r="C158" s="99">
        <v>54070</v>
      </c>
      <c r="D158" s="115" t="s">
        <v>213</v>
      </c>
      <c r="E158" s="131">
        <v>0</v>
      </c>
      <c r="F158" s="131"/>
      <c r="G158" s="131">
        <v>0</v>
      </c>
      <c r="H158" s="131"/>
      <c r="I158" s="131">
        <v>0.10909092000000001</v>
      </c>
      <c r="J158" s="131"/>
      <c r="K158" s="131">
        <f t="shared" si="38"/>
        <v>0.10909092000000001</v>
      </c>
      <c r="L158" s="131"/>
      <c r="M158" s="131">
        <v>0</v>
      </c>
      <c r="N158" s="90"/>
    </row>
    <row r="159" spans="1:14" s="89" customFormat="1" ht="24" x14ac:dyDescent="0.2">
      <c r="A159" s="97"/>
      <c r="B159" s="98"/>
      <c r="C159" s="99">
        <v>54232</v>
      </c>
      <c r="D159" s="115" t="s">
        <v>231</v>
      </c>
      <c r="E159" s="131">
        <v>0</v>
      </c>
      <c r="F159" s="131"/>
      <c r="G159" s="131">
        <v>0.35</v>
      </c>
      <c r="H159" s="131"/>
      <c r="I159" s="131">
        <v>0</v>
      </c>
      <c r="J159" s="131"/>
      <c r="K159" s="131">
        <f t="shared" si="38"/>
        <v>0.35</v>
      </c>
      <c r="L159" s="131"/>
      <c r="M159" s="131">
        <v>0</v>
      </c>
      <c r="N159" s="88"/>
    </row>
    <row r="160" spans="1:14" s="91" customFormat="1" ht="24" x14ac:dyDescent="0.2">
      <c r="A160" s="97"/>
      <c r="B160" s="98"/>
      <c r="C160" s="99">
        <v>54423</v>
      </c>
      <c r="D160" s="115" t="s">
        <v>248</v>
      </c>
      <c r="E160" s="131">
        <v>8.0000000000000002E-3</v>
      </c>
      <c r="F160" s="131"/>
      <c r="G160" s="131">
        <v>0</v>
      </c>
      <c r="H160" s="131"/>
      <c r="I160" s="131">
        <v>0</v>
      </c>
      <c r="J160" s="131"/>
      <c r="K160" s="131">
        <f t="shared" si="38"/>
        <v>8.0000000000000002E-3</v>
      </c>
      <c r="L160" s="131"/>
      <c r="M160" s="131">
        <v>0</v>
      </c>
      <c r="N160" s="90"/>
    </row>
    <row r="161" spans="1:14" s="91" customFormat="1" ht="12" x14ac:dyDescent="0.2">
      <c r="A161" s="97"/>
      <c r="B161" s="98"/>
      <c r="C161" s="113" t="s">
        <v>407</v>
      </c>
      <c r="D161" s="114"/>
      <c r="E161" s="130">
        <f>SUM(E162:E163)</f>
        <v>9.5454000000000011E-2</v>
      </c>
      <c r="F161" s="130"/>
      <c r="G161" s="130">
        <f>SUM(G162:G163)</f>
        <v>0</v>
      </c>
      <c r="H161" s="130"/>
      <c r="I161" s="130">
        <f>SUM(I162:I163)</f>
        <v>7.9600886917960093E-2</v>
      </c>
      <c r="J161" s="130"/>
      <c r="K161" s="130">
        <f t="shared" si="38"/>
        <v>0.17505488691796012</v>
      </c>
      <c r="L161" s="130"/>
      <c r="M161" s="130">
        <f>SUM(M162:M163)</f>
        <v>7.2726727272727276E-2</v>
      </c>
      <c r="N161" s="90"/>
    </row>
    <row r="162" spans="1:14" s="89" customFormat="1" ht="12" x14ac:dyDescent="0.2">
      <c r="A162" s="97"/>
      <c r="B162" s="98"/>
      <c r="C162" s="99">
        <v>54055</v>
      </c>
      <c r="D162" s="115" t="s">
        <v>363</v>
      </c>
      <c r="E162" s="131">
        <v>0.05</v>
      </c>
      <c r="F162" s="131"/>
      <c r="G162" s="131">
        <v>0</v>
      </c>
      <c r="H162" s="131"/>
      <c r="I162" s="131">
        <v>3.414634146341463E-2</v>
      </c>
      <c r="J162" s="131"/>
      <c r="K162" s="131">
        <f t="shared" si="38"/>
        <v>8.4146341463414626E-2</v>
      </c>
      <c r="L162" s="131"/>
      <c r="M162" s="131">
        <v>0</v>
      </c>
      <c r="N162" s="88"/>
    </row>
    <row r="163" spans="1:14" s="91" customFormat="1" ht="24" x14ac:dyDescent="0.2">
      <c r="A163" s="97"/>
      <c r="B163" s="98"/>
      <c r="C163" s="99">
        <v>54341</v>
      </c>
      <c r="D163" s="115" t="s">
        <v>240</v>
      </c>
      <c r="E163" s="131">
        <v>4.5454000000000001E-2</v>
      </c>
      <c r="F163" s="131"/>
      <c r="G163" s="131">
        <v>0</v>
      </c>
      <c r="H163" s="131"/>
      <c r="I163" s="131">
        <v>4.5454545454545463E-2</v>
      </c>
      <c r="J163" s="131"/>
      <c r="K163" s="131">
        <f t="shared" si="38"/>
        <v>9.0908545454545464E-2</v>
      </c>
      <c r="L163" s="131"/>
      <c r="M163" s="131">
        <v>7.2726727272727276E-2</v>
      </c>
      <c r="N163" s="90"/>
    </row>
    <row r="164" spans="1:14" s="91" customFormat="1" ht="12" x14ac:dyDescent="0.2">
      <c r="A164" s="97"/>
      <c r="B164" s="98"/>
      <c r="C164" s="113" t="s">
        <v>409</v>
      </c>
      <c r="D164" s="114"/>
      <c r="E164" s="130">
        <f>SUM(E165:E168)</f>
        <v>0.11146300000000001</v>
      </c>
      <c r="F164" s="130"/>
      <c r="G164" s="130">
        <f>SUM(G165:G168)</f>
        <v>0</v>
      </c>
      <c r="H164" s="130"/>
      <c r="I164" s="130">
        <f>SUM(I165:I168)</f>
        <v>0</v>
      </c>
      <c r="J164" s="130"/>
      <c r="K164" s="130">
        <f>SUM(E164:I164)</f>
        <v>0.11146300000000001</v>
      </c>
      <c r="L164" s="130"/>
      <c r="M164" s="130">
        <f>SUM(M165:M168)</f>
        <v>0</v>
      </c>
      <c r="N164" s="90"/>
    </row>
    <row r="165" spans="1:14" s="91" customFormat="1" ht="24" x14ac:dyDescent="0.2">
      <c r="A165" s="97"/>
      <c r="B165" s="98"/>
      <c r="C165" s="99">
        <v>49410</v>
      </c>
      <c r="D165" s="115" t="s">
        <v>241</v>
      </c>
      <c r="E165" s="131">
        <v>2E-3</v>
      </c>
      <c r="F165" s="131"/>
      <c r="G165" s="131">
        <v>0</v>
      </c>
      <c r="H165" s="131"/>
      <c r="I165" s="131">
        <v>0</v>
      </c>
      <c r="J165" s="131"/>
      <c r="K165" s="131">
        <f t="shared" ref="K165:K168" si="39">SUM(E165:I165)</f>
        <v>2E-3</v>
      </c>
      <c r="L165" s="131"/>
      <c r="M165" s="131">
        <v>0</v>
      </c>
      <c r="N165" s="90"/>
    </row>
    <row r="166" spans="1:14" s="89" customFormat="1" ht="24" x14ac:dyDescent="0.2">
      <c r="A166" s="97"/>
      <c r="B166" s="98"/>
      <c r="C166" s="99">
        <v>54023</v>
      </c>
      <c r="D166" s="115" t="s">
        <v>250</v>
      </c>
      <c r="E166" s="131">
        <v>9.1463000000000003E-2</v>
      </c>
      <c r="F166" s="131"/>
      <c r="G166" s="131">
        <v>0</v>
      </c>
      <c r="H166" s="131"/>
      <c r="I166" s="131">
        <v>0</v>
      </c>
      <c r="J166" s="131"/>
      <c r="K166" s="131">
        <f t="shared" si="39"/>
        <v>9.1463000000000003E-2</v>
      </c>
      <c r="L166" s="131"/>
      <c r="M166" s="131">
        <v>0</v>
      </c>
      <c r="N166" s="88"/>
    </row>
    <row r="167" spans="1:14" s="91" customFormat="1" ht="48" x14ac:dyDescent="0.2">
      <c r="A167" s="97"/>
      <c r="B167" s="98"/>
      <c r="C167" s="99">
        <v>54111</v>
      </c>
      <c r="D167" s="115" t="s">
        <v>252</v>
      </c>
      <c r="E167" s="131">
        <v>0.01</v>
      </c>
      <c r="F167" s="131"/>
      <c r="G167" s="131">
        <v>0</v>
      </c>
      <c r="H167" s="131"/>
      <c r="I167" s="131">
        <v>0</v>
      </c>
      <c r="J167" s="131"/>
      <c r="K167" s="131">
        <f t="shared" si="39"/>
        <v>0.01</v>
      </c>
      <c r="L167" s="131"/>
      <c r="M167" s="131">
        <v>0</v>
      </c>
      <c r="N167" s="90"/>
    </row>
    <row r="168" spans="1:14" s="89" customFormat="1" ht="48" x14ac:dyDescent="0.2">
      <c r="A168" s="97"/>
      <c r="B168" s="98"/>
      <c r="C168" s="99">
        <v>54111</v>
      </c>
      <c r="D168" s="115" t="s">
        <v>253</v>
      </c>
      <c r="E168" s="131">
        <v>8.0000000000000002E-3</v>
      </c>
      <c r="F168" s="131"/>
      <c r="G168" s="131">
        <v>0</v>
      </c>
      <c r="H168" s="131"/>
      <c r="I168" s="131">
        <v>0</v>
      </c>
      <c r="J168" s="131"/>
      <c r="K168" s="131">
        <f t="shared" si="39"/>
        <v>8.0000000000000002E-3</v>
      </c>
      <c r="L168" s="131"/>
      <c r="M168" s="131">
        <v>0</v>
      </c>
      <c r="N168" s="88"/>
    </row>
    <row r="169" spans="1:14" s="91" customFormat="1" ht="12" x14ac:dyDescent="0.2">
      <c r="A169" s="97"/>
      <c r="B169" s="98"/>
      <c r="C169" s="113" t="s">
        <v>394</v>
      </c>
      <c r="D169" s="114"/>
      <c r="E169" s="130">
        <f>SUM(E170:E175)</f>
        <v>0.40690000000000004</v>
      </c>
      <c r="F169" s="130"/>
      <c r="G169" s="130">
        <f t="shared" ref="G169:I169" si="40">SUM(G170:G175)</f>
        <v>1.0005002501250625E-3</v>
      </c>
      <c r="H169" s="130"/>
      <c r="I169" s="130">
        <f t="shared" si="40"/>
        <v>0</v>
      </c>
      <c r="J169" s="130"/>
      <c r="K169" s="130">
        <f>SUM(E169:I169)</f>
        <v>0.40790050025012509</v>
      </c>
      <c r="L169" s="130"/>
      <c r="M169" s="130">
        <f>SUM(M170:M175)</f>
        <v>0.1</v>
      </c>
      <c r="N169" s="90"/>
    </row>
    <row r="170" spans="1:14" s="91" customFormat="1" ht="24" x14ac:dyDescent="0.2">
      <c r="A170" s="97"/>
      <c r="B170" s="98"/>
      <c r="C170" s="99">
        <v>46534</v>
      </c>
      <c r="D170" s="115" t="s">
        <v>214</v>
      </c>
      <c r="E170" s="131">
        <v>1.2999999999999999E-2</v>
      </c>
      <c r="F170" s="131"/>
      <c r="G170" s="131">
        <v>0</v>
      </c>
      <c r="H170" s="131"/>
      <c r="I170" s="131">
        <v>0</v>
      </c>
      <c r="J170" s="131"/>
      <c r="K170" s="131">
        <f t="shared" ref="K170:K175" si="41">SUM(E170:I170)</f>
        <v>1.2999999999999999E-2</v>
      </c>
      <c r="L170" s="131"/>
      <c r="M170" s="131">
        <v>0</v>
      </c>
      <c r="N170" s="90"/>
    </row>
    <row r="171" spans="1:14" s="89" customFormat="1" ht="36" x14ac:dyDescent="0.2">
      <c r="A171" s="97"/>
      <c r="B171" s="98"/>
      <c r="C171" s="99">
        <v>50364</v>
      </c>
      <c r="D171" s="115" t="s">
        <v>232</v>
      </c>
      <c r="E171" s="131">
        <v>5.5E-2</v>
      </c>
      <c r="F171" s="131"/>
      <c r="G171" s="131">
        <v>0</v>
      </c>
      <c r="H171" s="131"/>
      <c r="I171" s="131">
        <v>0</v>
      </c>
      <c r="J171" s="131"/>
      <c r="K171" s="131">
        <f t="shared" si="41"/>
        <v>5.5E-2</v>
      </c>
      <c r="L171" s="131"/>
      <c r="M171" s="131">
        <v>0</v>
      </c>
      <c r="N171" s="88"/>
    </row>
    <row r="172" spans="1:14" s="89" customFormat="1" ht="48" x14ac:dyDescent="0.2">
      <c r="A172" s="97"/>
      <c r="B172" s="98"/>
      <c r="C172" s="99">
        <v>53354</v>
      </c>
      <c r="D172" s="115" t="s">
        <v>233</v>
      </c>
      <c r="E172" s="131">
        <v>0.15</v>
      </c>
      <c r="F172" s="131"/>
      <c r="G172" s="131">
        <v>0</v>
      </c>
      <c r="H172" s="131"/>
      <c r="I172" s="131">
        <v>0</v>
      </c>
      <c r="J172" s="131"/>
      <c r="K172" s="131">
        <f t="shared" si="41"/>
        <v>0.15</v>
      </c>
      <c r="L172" s="131"/>
      <c r="M172" s="131">
        <v>0</v>
      </c>
      <c r="N172" s="88"/>
    </row>
    <row r="173" spans="1:14" s="91" customFormat="1" ht="12" x14ac:dyDescent="0.2">
      <c r="A173" s="97"/>
      <c r="B173" s="98"/>
      <c r="C173" s="99">
        <v>54100</v>
      </c>
      <c r="D173" s="115" t="s">
        <v>373</v>
      </c>
      <c r="E173" s="131">
        <v>0.1</v>
      </c>
      <c r="F173" s="131"/>
      <c r="G173" s="131">
        <v>0</v>
      </c>
      <c r="H173" s="131"/>
      <c r="I173" s="131">
        <v>0</v>
      </c>
      <c r="J173" s="131"/>
      <c r="K173" s="131">
        <f t="shared" si="41"/>
        <v>0.1</v>
      </c>
      <c r="L173" s="131"/>
      <c r="M173" s="131">
        <v>0.1</v>
      </c>
      <c r="N173" s="90"/>
    </row>
    <row r="174" spans="1:14" s="91" customFormat="1" ht="24" x14ac:dyDescent="0.2">
      <c r="A174" s="97"/>
      <c r="B174" s="98"/>
      <c r="C174" s="99">
        <v>54176</v>
      </c>
      <c r="D174" s="115" t="s">
        <v>257</v>
      </c>
      <c r="E174" s="131">
        <v>0</v>
      </c>
      <c r="F174" s="131"/>
      <c r="G174" s="131">
        <v>1.0005002501250625E-3</v>
      </c>
      <c r="H174" s="131"/>
      <c r="I174" s="131">
        <v>0</v>
      </c>
      <c r="J174" s="131"/>
      <c r="K174" s="131">
        <f t="shared" si="41"/>
        <v>1.0005002501250625E-3</v>
      </c>
      <c r="L174" s="131"/>
      <c r="M174" s="131">
        <v>0</v>
      </c>
      <c r="N174" s="90"/>
    </row>
    <row r="175" spans="1:14" s="91" customFormat="1" ht="36" x14ac:dyDescent="0.2">
      <c r="A175" s="97"/>
      <c r="B175" s="98"/>
      <c r="C175" s="99">
        <v>54258</v>
      </c>
      <c r="D175" s="115" t="s">
        <v>170</v>
      </c>
      <c r="E175" s="131">
        <v>8.8900000000000007E-2</v>
      </c>
      <c r="F175" s="131"/>
      <c r="G175" s="131">
        <v>0</v>
      </c>
      <c r="H175" s="131"/>
      <c r="I175" s="131">
        <v>0</v>
      </c>
      <c r="J175" s="131"/>
      <c r="K175" s="131">
        <f t="shared" si="41"/>
        <v>8.8900000000000007E-2</v>
      </c>
      <c r="L175" s="131"/>
      <c r="M175" s="131">
        <v>0</v>
      </c>
      <c r="N175" s="90"/>
    </row>
    <row r="176" spans="1:14" s="91" customFormat="1" ht="12" x14ac:dyDescent="0.2">
      <c r="A176" s="97"/>
      <c r="B176" s="98"/>
      <c r="C176" s="113" t="s">
        <v>403</v>
      </c>
      <c r="D176" s="114"/>
      <c r="E176" s="130">
        <f>SUM(E177:E180)</f>
        <v>0.67500000000000004</v>
      </c>
      <c r="F176" s="130"/>
      <c r="G176" s="130">
        <f t="shared" ref="G176:I176" si="42">SUM(G177:G180)</f>
        <v>0.13600000000000001</v>
      </c>
      <c r="H176" s="130"/>
      <c r="I176" s="130">
        <f t="shared" si="42"/>
        <v>0</v>
      </c>
      <c r="J176" s="130"/>
      <c r="K176" s="130">
        <f>SUM(E176:I176)</f>
        <v>0.81100000000000005</v>
      </c>
      <c r="L176" s="130"/>
      <c r="M176" s="130">
        <f>SUM(M177:M180)</f>
        <v>0</v>
      </c>
      <c r="N176" s="90"/>
    </row>
    <row r="177" spans="1:14" s="91" customFormat="1" ht="24" x14ac:dyDescent="0.2">
      <c r="A177" s="97"/>
      <c r="B177" s="98"/>
      <c r="C177" s="99">
        <v>48033</v>
      </c>
      <c r="D177" s="115" t="s">
        <v>226</v>
      </c>
      <c r="E177" s="131">
        <v>0</v>
      </c>
      <c r="F177" s="131"/>
      <c r="G177" s="131">
        <v>0.13600000000000001</v>
      </c>
      <c r="H177" s="131"/>
      <c r="I177" s="131">
        <v>0</v>
      </c>
      <c r="J177" s="131"/>
      <c r="K177" s="131">
        <f t="shared" ref="K177:K180" si="43">SUM(E177:I177)</f>
        <v>0.13600000000000001</v>
      </c>
      <c r="L177" s="131"/>
      <c r="M177" s="131">
        <v>0</v>
      </c>
      <c r="N177" s="90"/>
    </row>
    <row r="178" spans="1:14" s="89" customFormat="1" ht="24" x14ac:dyDescent="0.2">
      <c r="A178" s="97"/>
      <c r="B178" s="98"/>
      <c r="C178" s="99">
        <v>54405</v>
      </c>
      <c r="D178" s="115" t="s">
        <v>215</v>
      </c>
      <c r="E178" s="131">
        <v>0.22500000000000001</v>
      </c>
      <c r="F178" s="131"/>
      <c r="G178" s="131">
        <v>0</v>
      </c>
      <c r="H178" s="131"/>
      <c r="I178" s="131">
        <v>0</v>
      </c>
      <c r="J178" s="131"/>
      <c r="K178" s="131">
        <f t="shared" si="43"/>
        <v>0.22500000000000001</v>
      </c>
      <c r="L178" s="131"/>
      <c r="M178" s="131">
        <v>0</v>
      </c>
      <c r="N178" s="88"/>
    </row>
    <row r="179" spans="1:14" s="91" customFormat="1" ht="12" x14ac:dyDescent="0.2">
      <c r="A179" s="97"/>
      <c r="B179" s="98"/>
      <c r="C179" s="99">
        <v>54427</v>
      </c>
      <c r="D179" s="115" t="s">
        <v>374</v>
      </c>
      <c r="E179" s="131">
        <v>0.22500000000000001</v>
      </c>
      <c r="F179" s="131"/>
      <c r="G179" s="131">
        <v>0</v>
      </c>
      <c r="H179" s="131"/>
      <c r="I179" s="131">
        <v>0</v>
      </c>
      <c r="J179" s="131"/>
      <c r="K179" s="131">
        <f t="shared" si="43"/>
        <v>0.22500000000000001</v>
      </c>
      <c r="L179" s="131"/>
      <c r="M179" s="131">
        <v>0</v>
      </c>
      <c r="N179" s="90"/>
    </row>
    <row r="180" spans="1:14" s="91" customFormat="1" ht="12" x14ac:dyDescent="0.2">
      <c r="A180" s="97"/>
      <c r="B180" s="98"/>
      <c r="C180" s="99">
        <v>54458</v>
      </c>
      <c r="D180" s="115" t="s">
        <v>375</v>
      </c>
      <c r="E180" s="131">
        <v>0.22500000000000001</v>
      </c>
      <c r="F180" s="131"/>
      <c r="G180" s="131">
        <v>0</v>
      </c>
      <c r="H180" s="131"/>
      <c r="I180" s="131">
        <v>0</v>
      </c>
      <c r="J180" s="131"/>
      <c r="K180" s="131">
        <f t="shared" si="43"/>
        <v>0.22500000000000001</v>
      </c>
      <c r="L180" s="131"/>
      <c r="M180" s="131">
        <v>0</v>
      </c>
      <c r="N180" s="90"/>
    </row>
    <row r="181" spans="1:14" s="89" customFormat="1" ht="12" x14ac:dyDescent="0.2">
      <c r="A181" s="97"/>
      <c r="B181" s="98"/>
      <c r="C181" s="113" t="s">
        <v>404</v>
      </c>
      <c r="D181" s="114"/>
      <c r="E181" s="130">
        <f>SUM(E182:E183)</f>
        <v>0.10585600000000001</v>
      </c>
      <c r="F181" s="130"/>
      <c r="G181" s="130">
        <f t="shared" ref="G181:I181" si="44">SUM(G182:G183)</f>
        <v>0</v>
      </c>
      <c r="H181" s="130"/>
      <c r="I181" s="130">
        <f t="shared" si="44"/>
        <v>0.22500000000000001</v>
      </c>
      <c r="J181" s="130"/>
      <c r="K181" s="130">
        <f>SUM(E181:I181)</f>
        <v>0.33085600000000004</v>
      </c>
      <c r="L181" s="130"/>
      <c r="M181" s="130">
        <f>SUM(M182:M183)</f>
        <v>0.10585600000000001</v>
      </c>
      <c r="N181" s="88"/>
    </row>
    <row r="182" spans="1:14" s="91" customFormat="1" ht="12" x14ac:dyDescent="0.2">
      <c r="A182" s="97"/>
      <c r="B182" s="98"/>
      <c r="C182" s="99">
        <v>51132</v>
      </c>
      <c r="D182" s="115" t="s">
        <v>376</v>
      </c>
      <c r="E182" s="131">
        <v>0</v>
      </c>
      <c r="F182" s="131"/>
      <c r="G182" s="131">
        <v>0</v>
      </c>
      <c r="H182" s="131"/>
      <c r="I182" s="131">
        <v>0.22500000000000001</v>
      </c>
      <c r="J182" s="131"/>
      <c r="K182" s="131">
        <f t="shared" ref="K182:K245" si="45">SUM(E182:I182)</f>
        <v>0.22500000000000001</v>
      </c>
      <c r="L182" s="131"/>
      <c r="M182" s="131">
        <v>0</v>
      </c>
      <c r="N182" s="90"/>
    </row>
    <row r="183" spans="1:14" s="91" customFormat="1" ht="36" x14ac:dyDescent="0.2">
      <c r="A183" s="97"/>
      <c r="B183" s="98"/>
      <c r="C183" s="99">
        <v>54036</v>
      </c>
      <c r="D183" s="115" t="s">
        <v>216</v>
      </c>
      <c r="E183" s="131">
        <v>0.10585600000000001</v>
      </c>
      <c r="F183" s="131"/>
      <c r="G183" s="131">
        <v>0</v>
      </c>
      <c r="H183" s="131"/>
      <c r="I183" s="131">
        <v>0</v>
      </c>
      <c r="J183" s="131"/>
      <c r="K183" s="131">
        <f t="shared" si="45"/>
        <v>0.10585600000000001</v>
      </c>
      <c r="L183" s="131"/>
      <c r="M183" s="131">
        <v>0.10585600000000001</v>
      </c>
      <c r="N183" s="90"/>
    </row>
    <row r="184" spans="1:14" s="89" customFormat="1" ht="12" x14ac:dyDescent="0.2">
      <c r="A184" s="111"/>
      <c r="B184" s="113" t="s">
        <v>479</v>
      </c>
      <c r="C184" s="113"/>
      <c r="D184" s="114"/>
      <c r="E184" s="130">
        <f>E185+E192+E194+E198+E206+E209+E216+E219+E224+E231+E235</f>
        <v>7.6058049604388067</v>
      </c>
      <c r="F184" s="130"/>
      <c r="G184" s="130">
        <f t="shared" ref="G184:I184" si="46">G185+G192+G194+G198+G206+G209+G216+G219+G224+G231+G235</f>
        <v>0.91750951141904291</v>
      </c>
      <c r="H184" s="130"/>
      <c r="I184" s="130">
        <f t="shared" si="46"/>
        <v>4.4163622605543242</v>
      </c>
      <c r="J184" s="130"/>
      <c r="K184" s="130">
        <f t="shared" si="45"/>
        <v>12.939676732412174</v>
      </c>
      <c r="L184" s="130"/>
      <c r="M184" s="130">
        <f>M185+M192+M194+M198+M206+M209+M216+M219+M224+M231+M235</f>
        <v>4.3778119907418391</v>
      </c>
      <c r="N184" s="88"/>
    </row>
    <row r="185" spans="1:14" s="91" customFormat="1" ht="12" x14ac:dyDescent="0.2">
      <c r="A185" s="111"/>
      <c r="B185" s="113"/>
      <c r="C185" s="113" t="s">
        <v>417</v>
      </c>
      <c r="D185" s="114"/>
      <c r="E185" s="130">
        <f>SUM(E186:E191)</f>
        <v>0.78193299999999999</v>
      </c>
      <c r="F185" s="130"/>
      <c r="G185" s="130">
        <f>SUM(G186:G191)</f>
        <v>0</v>
      </c>
      <c r="H185" s="130"/>
      <c r="I185" s="130">
        <f>SUM(I186:I191)</f>
        <v>0.375</v>
      </c>
      <c r="J185" s="130"/>
      <c r="K185" s="130">
        <f t="shared" si="45"/>
        <v>1.156933</v>
      </c>
      <c r="L185" s="130"/>
      <c r="M185" s="130">
        <f>SUM(M186:M191)</f>
        <v>0</v>
      </c>
      <c r="N185" s="90"/>
    </row>
    <row r="186" spans="1:14" s="89" customFormat="1" ht="12" x14ac:dyDescent="0.2">
      <c r="A186" s="97"/>
      <c r="B186" s="98"/>
      <c r="C186" s="99">
        <v>51254</v>
      </c>
      <c r="D186" s="115" t="s">
        <v>377</v>
      </c>
      <c r="E186" s="131">
        <v>0</v>
      </c>
      <c r="F186" s="131"/>
      <c r="G186" s="131">
        <v>0</v>
      </c>
      <c r="H186" s="131"/>
      <c r="I186" s="131">
        <v>0.375</v>
      </c>
      <c r="J186" s="131"/>
      <c r="K186" s="131">
        <f t="shared" si="45"/>
        <v>0.375</v>
      </c>
      <c r="L186" s="131"/>
      <c r="M186" s="131">
        <v>0</v>
      </c>
      <c r="N186" s="88"/>
    </row>
    <row r="187" spans="1:14" s="91" customFormat="1" ht="24" x14ac:dyDescent="0.2">
      <c r="A187" s="97"/>
      <c r="B187" s="98"/>
      <c r="C187" s="99">
        <v>52099</v>
      </c>
      <c r="D187" s="115" t="s">
        <v>273</v>
      </c>
      <c r="E187" s="131">
        <v>2.86E-2</v>
      </c>
      <c r="F187" s="131"/>
      <c r="G187" s="131">
        <v>0</v>
      </c>
      <c r="H187" s="131"/>
      <c r="I187" s="131">
        <v>0</v>
      </c>
      <c r="J187" s="131"/>
      <c r="K187" s="131">
        <f t="shared" si="45"/>
        <v>2.86E-2</v>
      </c>
      <c r="L187" s="131"/>
      <c r="M187" s="131">
        <v>0</v>
      </c>
      <c r="N187" s="90"/>
    </row>
    <row r="188" spans="1:14" s="91" customFormat="1" ht="24" x14ac:dyDescent="0.2">
      <c r="A188" s="97"/>
      <c r="B188" s="98"/>
      <c r="C188" s="99">
        <v>52101</v>
      </c>
      <c r="D188" s="115" t="s">
        <v>274</v>
      </c>
      <c r="E188" s="131">
        <v>1.8333000000000002E-2</v>
      </c>
      <c r="F188" s="131"/>
      <c r="G188" s="131">
        <v>0</v>
      </c>
      <c r="H188" s="131"/>
      <c r="I188" s="131">
        <v>0</v>
      </c>
      <c r="J188" s="131"/>
      <c r="K188" s="131">
        <f t="shared" si="45"/>
        <v>1.8333000000000002E-2</v>
      </c>
      <c r="L188" s="131"/>
      <c r="M188" s="131">
        <v>0</v>
      </c>
      <c r="N188" s="90"/>
    </row>
    <row r="189" spans="1:14" s="91" customFormat="1" ht="12" x14ac:dyDescent="0.2">
      <c r="A189" s="97"/>
      <c r="B189" s="98"/>
      <c r="C189" s="99">
        <v>53069</v>
      </c>
      <c r="D189" s="115" t="s">
        <v>378</v>
      </c>
      <c r="E189" s="131">
        <v>0.5</v>
      </c>
      <c r="F189" s="131"/>
      <c r="G189" s="131">
        <v>0</v>
      </c>
      <c r="H189" s="131"/>
      <c r="I189" s="131">
        <v>0</v>
      </c>
      <c r="J189" s="131"/>
      <c r="K189" s="131">
        <f t="shared" si="45"/>
        <v>0.5</v>
      </c>
      <c r="L189" s="131"/>
      <c r="M189" s="131">
        <v>0</v>
      </c>
      <c r="N189" s="90"/>
    </row>
    <row r="190" spans="1:14" s="91" customFormat="1" ht="24" x14ac:dyDescent="0.2">
      <c r="A190" s="97"/>
      <c r="B190" s="98"/>
      <c r="C190" s="99">
        <v>54103</v>
      </c>
      <c r="D190" s="115" t="s">
        <v>217</v>
      </c>
      <c r="E190" s="131">
        <v>0.01</v>
      </c>
      <c r="F190" s="131"/>
      <c r="G190" s="131">
        <v>0</v>
      </c>
      <c r="H190" s="131"/>
      <c r="I190" s="131">
        <v>0</v>
      </c>
      <c r="J190" s="131"/>
      <c r="K190" s="131">
        <f t="shared" si="45"/>
        <v>0.01</v>
      </c>
      <c r="L190" s="131"/>
      <c r="M190" s="131">
        <v>0</v>
      </c>
      <c r="N190" s="90"/>
    </row>
    <row r="191" spans="1:14" s="91" customFormat="1" ht="24" x14ac:dyDescent="0.2">
      <c r="A191" s="97"/>
      <c r="B191" s="98"/>
      <c r="C191" s="99">
        <v>54444</v>
      </c>
      <c r="D191" s="115" t="s">
        <v>218</v>
      </c>
      <c r="E191" s="131">
        <v>0.22500000000000001</v>
      </c>
      <c r="F191" s="131"/>
      <c r="G191" s="131">
        <v>0</v>
      </c>
      <c r="H191" s="131"/>
      <c r="I191" s="131">
        <v>0</v>
      </c>
      <c r="J191" s="131"/>
      <c r="K191" s="131">
        <f t="shared" si="45"/>
        <v>0.22500000000000001</v>
      </c>
      <c r="L191" s="131"/>
      <c r="M191" s="131">
        <v>0</v>
      </c>
      <c r="N191" s="90"/>
    </row>
    <row r="192" spans="1:14" s="91" customFormat="1" ht="12" x14ac:dyDescent="0.2">
      <c r="A192" s="111"/>
      <c r="B192" s="113"/>
      <c r="C192" s="113" t="s">
        <v>390</v>
      </c>
      <c r="D192" s="114"/>
      <c r="E192" s="130">
        <f>SUM(E193)</f>
        <v>1</v>
      </c>
      <c r="F192" s="130"/>
      <c r="G192" s="130">
        <f>SUM(G193)</f>
        <v>0</v>
      </c>
      <c r="H192" s="130"/>
      <c r="I192" s="130">
        <f>SUM(I193)</f>
        <v>0</v>
      </c>
      <c r="J192" s="130"/>
      <c r="K192" s="130">
        <f t="shared" si="45"/>
        <v>1</v>
      </c>
      <c r="L192" s="130"/>
      <c r="M192" s="130">
        <f>SUM(M193)</f>
        <v>1</v>
      </c>
      <c r="N192" s="90"/>
    </row>
    <row r="193" spans="1:14" s="91" customFormat="1" ht="12" x14ac:dyDescent="0.2">
      <c r="A193" s="97"/>
      <c r="B193" s="98"/>
      <c r="C193" s="99">
        <v>54265</v>
      </c>
      <c r="D193" s="115" t="s">
        <v>379</v>
      </c>
      <c r="E193" s="131">
        <v>1</v>
      </c>
      <c r="F193" s="131"/>
      <c r="G193" s="131">
        <v>0</v>
      </c>
      <c r="H193" s="131"/>
      <c r="I193" s="131">
        <v>0</v>
      </c>
      <c r="J193" s="131"/>
      <c r="K193" s="131">
        <f t="shared" si="45"/>
        <v>1</v>
      </c>
      <c r="L193" s="131"/>
      <c r="M193" s="131">
        <v>1</v>
      </c>
      <c r="N193" s="90"/>
    </row>
    <row r="194" spans="1:14" s="91" customFormat="1" ht="12" x14ac:dyDescent="0.2">
      <c r="A194" s="111"/>
      <c r="B194" s="113"/>
      <c r="C194" s="113" t="s">
        <v>391</v>
      </c>
      <c r="D194" s="114"/>
      <c r="E194" s="130">
        <f>SUM(E195:E197)</f>
        <v>0</v>
      </c>
      <c r="F194" s="130"/>
      <c r="G194" s="130">
        <f>SUM(G195:G197)</f>
        <v>0.1125</v>
      </c>
      <c r="H194" s="130"/>
      <c r="I194" s="130">
        <f>SUM(I195:I197)</f>
        <v>1.7272727272727273</v>
      </c>
      <c r="J194" s="130"/>
      <c r="K194" s="130">
        <f t="shared" si="45"/>
        <v>1.8397727272727273</v>
      </c>
      <c r="L194" s="130"/>
      <c r="M194" s="130">
        <f>SUM(M195:M197)</f>
        <v>0</v>
      </c>
      <c r="N194" s="90"/>
    </row>
    <row r="195" spans="1:14" s="91" customFormat="1" ht="48" x14ac:dyDescent="0.2">
      <c r="A195" s="97"/>
      <c r="B195" s="98"/>
      <c r="C195" s="99">
        <v>52112</v>
      </c>
      <c r="D195" s="115" t="s">
        <v>219</v>
      </c>
      <c r="E195" s="131">
        <v>0</v>
      </c>
      <c r="F195" s="131"/>
      <c r="G195" s="131">
        <v>0.1125</v>
      </c>
      <c r="H195" s="131"/>
      <c r="I195" s="131">
        <v>0</v>
      </c>
      <c r="J195" s="131"/>
      <c r="K195" s="131">
        <f t="shared" si="45"/>
        <v>0.1125</v>
      </c>
      <c r="L195" s="131"/>
      <c r="M195" s="131">
        <v>0</v>
      </c>
      <c r="N195" s="90"/>
    </row>
    <row r="196" spans="1:14" s="89" customFormat="1" ht="24" x14ac:dyDescent="0.2">
      <c r="A196" s="97"/>
      <c r="B196" s="98"/>
      <c r="C196" s="99">
        <v>53341</v>
      </c>
      <c r="D196" s="112" t="s">
        <v>220</v>
      </c>
      <c r="E196" s="131">
        <v>0</v>
      </c>
      <c r="F196" s="131"/>
      <c r="G196" s="131">
        <v>0</v>
      </c>
      <c r="H196" s="131"/>
      <c r="I196" s="131">
        <v>1.5</v>
      </c>
      <c r="J196" s="131"/>
      <c r="K196" s="131">
        <f t="shared" si="45"/>
        <v>1.5</v>
      </c>
      <c r="L196" s="131"/>
      <c r="M196" s="131">
        <v>0</v>
      </c>
      <c r="N196" s="88"/>
    </row>
    <row r="197" spans="1:14" s="91" customFormat="1" ht="36" x14ac:dyDescent="0.2">
      <c r="A197" s="97"/>
      <c r="B197" s="98"/>
      <c r="C197" s="99">
        <v>54019</v>
      </c>
      <c r="D197" s="112" t="s">
        <v>278</v>
      </c>
      <c r="E197" s="131">
        <v>0</v>
      </c>
      <c r="F197" s="131"/>
      <c r="G197" s="131">
        <v>0</v>
      </c>
      <c r="H197" s="131"/>
      <c r="I197" s="131">
        <v>0.22727272727272727</v>
      </c>
      <c r="J197" s="131"/>
      <c r="K197" s="131">
        <f t="shared" si="45"/>
        <v>0.22727272727272727</v>
      </c>
      <c r="L197" s="131"/>
      <c r="M197" s="131">
        <v>0</v>
      </c>
      <c r="N197" s="90"/>
    </row>
    <row r="198" spans="1:14" s="91" customFormat="1" ht="12" x14ac:dyDescent="0.2">
      <c r="A198" s="97"/>
      <c r="B198" s="98"/>
      <c r="C198" s="113" t="s">
        <v>392</v>
      </c>
      <c r="D198" s="114"/>
      <c r="E198" s="130">
        <f>SUM(E199:E205)</f>
        <v>0.17800000000000002</v>
      </c>
      <c r="F198" s="130"/>
      <c r="G198" s="130">
        <f>SUM(G199:G205)</f>
        <v>0.27500000000000002</v>
      </c>
      <c r="H198" s="130"/>
      <c r="I198" s="130">
        <f>SUM(I199:I205)</f>
        <v>0.32500000000000001</v>
      </c>
      <c r="J198" s="130"/>
      <c r="K198" s="130">
        <f t="shared" si="45"/>
        <v>0.77800000000000002</v>
      </c>
      <c r="L198" s="130"/>
      <c r="M198" s="130">
        <f>SUM(M199:M205)</f>
        <v>0.443</v>
      </c>
      <c r="N198" s="90"/>
    </row>
    <row r="199" spans="1:14" s="89" customFormat="1" ht="12" x14ac:dyDescent="0.2">
      <c r="A199" s="97"/>
      <c r="B199" s="98"/>
      <c r="C199" s="99">
        <v>52312</v>
      </c>
      <c r="D199" s="115" t="s">
        <v>380</v>
      </c>
      <c r="E199" s="131">
        <v>0</v>
      </c>
      <c r="F199" s="131"/>
      <c r="G199" s="131">
        <v>0.22500000000000001</v>
      </c>
      <c r="H199" s="131"/>
      <c r="I199" s="131">
        <v>0</v>
      </c>
      <c r="J199" s="131"/>
      <c r="K199" s="131">
        <f t="shared" si="45"/>
        <v>0.22500000000000001</v>
      </c>
      <c r="L199" s="131"/>
      <c r="M199" s="131">
        <v>0</v>
      </c>
      <c r="N199" s="88"/>
    </row>
    <row r="200" spans="1:14" s="89" customFormat="1" ht="24" x14ac:dyDescent="0.2">
      <c r="A200" s="97"/>
      <c r="B200" s="98"/>
      <c r="C200" s="99">
        <v>53198</v>
      </c>
      <c r="D200" s="115" t="s">
        <v>237</v>
      </c>
      <c r="E200" s="131">
        <v>6.8000000000000005E-2</v>
      </c>
      <c r="F200" s="131"/>
      <c r="G200" s="131">
        <v>0</v>
      </c>
      <c r="H200" s="131"/>
      <c r="I200" s="131">
        <v>0</v>
      </c>
      <c r="J200" s="131"/>
      <c r="K200" s="131">
        <f t="shared" si="45"/>
        <v>6.8000000000000005E-2</v>
      </c>
      <c r="L200" s="131"/>
      <c r="M200" s="131">
        <v>6.8000000000000005E-2</v>
      </c>
      <c r="N200" s="88"/>
    </row>
    <row r="201" spans="1:14" s="89" customFormat="1" ht="24" x14ac:dyDescent="0.2">
      <c r="A201" s="97"/>
      <c r="B201" s="98"/>
      <c r="C201" s="99">
        <v>54087</v>
      </c>
      <c r="D201" s="115" t="s">
        <v>221</v>
      </c>
      <c r="E201" s="131">
        <v>0</v>
      </c>
      <c r="F201" s="131"/>
      <c r="G201" s="131">
        <v>0</v>
      </c>
      <c r="H201" s="131"/>
      <c r="I201" s="131">
        <v>0.32500000000000001</v>
      </c>
      <c r="J201" s="131"/>
      <c r="K201" s="131">
        <f t="shared" si="45"/>
        <v>0.32500000000000001</v>
      </c>
      <c r="L201" s="131"/>
      <c r="M201" s="131">
        <v>0.32500000000000001</v>
      </c>
      <c r="N201" s="88"/>
    </row>
    <row r="202" spans="1:14" s="91" customFormat="1" ht="24" x14ac:dyDescent="0.2">
      <c r="A202" s="97"/>
      <c r="B202" s="98"/>
      <c r="C202" s="99">
        <v>54148</v>
      </c>
      <c r="D202" s="115" t="s">
        <v>280</v>
      </c>
      <c r="E202" s="131">
        <v>2.5000000000000001E-2</v>
      </c>
      <c r="F202" s="131"/>
      <c r="G202" s="131">
        <v>0</v>
      </c>
      <c r="H202" s="131"/>
      <c r="I202" s="131">
        <v>0</v>
      </c>
      <c r="J202" s="131"/>
      <c r="K202" s="131">
        <f t="shared" si="45"/>
        <v>2.5000000000000001E-2</v>
      </c>
      <c r="L202" s="131"/>
      <c r="M202" s="131">
        <v>0</v>
      </c>
      <c r="N202" s="90"/>
    </row>
    <row r="203" spans="1:14" s="89" customFormat="1" ht="24" x14ac:dyDescent="0.2">
      <c r="A203" s="97"/>
      <c r="B203" s="98"/>
      <c r="C203" s="99">
        <v>54250</v>
      </c>
      <c r="D203" s="115" t="s">
        <v>228</v>
      </c>
      <c r="E203" s="131">
        <v>0.05</v>
      </c>
      <c r="F203" s="131"/>
      <c r="G203" s="131">
        <v>0.05</v>
      </c>
      <c r="H203" s="131"/>
      <c r="I203" s="131">
        <v>0</v>
      </c>
      <c r="J203" s="131"/>
      <c r="K203" s="131">
        <f t="shared" si="45"/>
        <v>0.1</v>
      </c>
      <c r="L203" s="131"/>
      <c r="M203" s="131">
        <v>0.05</v>
      </c>
      <c r="N203" s="88"/>
    </row>
    <row r="204" spans="1:14" s="91" customFormat="1" ht="24" x14ac:dyDescent="0.2">
      <c r="A204" s="97"/>
      <c r="B204" s="98"/>
      <c r="C204" s="99">
        <v>54344</v>
      </c>
      <c r="D204" s="115" t="s">
        <v>281</v>
      </c>
      <c r="E204" s="131">
        <v>0.01</v>
      </c>
      <c r="F204" s="131"/>
      <c r="G204" s="131">
        <v>0</v>
      </c>
      <c r="H204" s="131"/>
      <c r="I204" s="131">
        <v>0</v>
      </c>
      <c r="J204" s="131"/>
      <c r="K204" s="131">
        <f t="shared" si="45"/>
        <v>0.01</v>
      </c>
      <c r="L204" s="131"/>
      <c r="M204" s="131">
        <v>0</v>
      </c>
      <c r="N204" s="90"/>
    </row>
    <row r="205" spans="1:14" s="89" customFormat="1" ht="36" x14ac:dyDescent="0.2">
      <c r="A205" s="97"/>
      <c r="B205" s="98"/>
      <c r="C205" s="99">
        <v>54391</v>
      </c>
      <c r="D205" s="115" t="s">
        <v>222</v>
      </c>
      <c r="E205" s="131">
        <v>2.5000000000000001E-2</v>
      </c>
      <c r="F205" s="131"/>
      <c r="G205" s="131">
        <v>0</v>
      </c>
      <c r="H205" s="131"/>
      <c r="I205" s="131">
        <v>0</v>
      </c>
      <c r="J205" s="131"/>
      <c r="K205" s="131">
        <f t="shared" si="45"/>
        <v>2.5000000000000001E-2</v>
      </c>
      <c r="L205" s="131"/>
      <c r="M205" s="131">
        <v>0</v>
      </c>
      <c r="N205" s="88"/>
    </row>
    <row r="206" spans="1:14" s="91" customFormat="1" ht="12" x14ac:dyDescent="0.2">
      <c r="A206" s="97"/>
      <c r="B206" s="98"/>
      <c r="C206" s="113" t="s">
        <v>405</v>
      </c>
      <c r="D206" s="114"/>
      <c r="E206" s="130">
        <f>SUM(E207:E208)</f>
        <v>2.3419289604388074</v>
      </c>
      <c r="F206" s="130"/>
      <c r="G206" s="130">
        <f t="shared" ref="G206:I206" si="47">SUM(G207:G208)</f>
        <v>4.1666666666666664E-2</v>
      </c>
      <c r="H206" s="130"/>
      <c r="I206" s="130">
        <f t="shared" si="47"/>
        <v>0.15236363636363637</v>
      </c>
      <c r="J206" s="130"/>
      <c r="K206" s="130">
        <f t="shared" si="45"/>
        <v>2.5359592634691102</v>
      </c>
      <c r="L206" s="130"/>
      <c r="M206" s="130">
        <f t="shared" ref="M206" si="48">SUM(M207:M208)</f>
        <v>2.5359592634691106</v>
      </c>
      <c r="N206" s="90"/>
    </row>
    <row r="207" spans="1:14" s="89" customFormat="1" ht="36" x14ac:dyDescent="0.2">
      <c r="A207" s="97"/>
      <c r="B207" s="98"/>
      <c r="C207" s="99">
        <v>54079</v>
      </c>
      <c r="D207" s="115" t="s">
        <v>282</v>
      </c>
      <c r="E207" s="131">
        <v>2.1835956304388073</v>
      </c>
      <c r="F207" s="131"/>
      <c r="G207" s="131">
        <v>0</v>
      </c>
      <c r="H207" s="131"/>
      <c r="I207" s="131">
        <v>0.11599999999999999</v>
      </c>
      <c r="J207" s="131"/>
      <c r="K207" s="131">
        <f t="shared" si="45"/>
        <v>2.2995956304388074</v>
      </c>
      <c r="L207" s="131"/>
      <c r="M207" s="131">
        <v>2.2995956304388074</v>
      </c>
      <c r="N207" s="88"/>
    </row>
    <row r="208" spans="1:14" s="89" customFormat="1" ht="24" x14ac:dyDescent="0.2">
      <c r="A208" s="97"/>
      <c r="B208" s="98"/>
      <c r="C208" s="99">
        <v>54124</v>
      </c>
      <c r="D208" s="115" t="s">
        <v>230</v>
      </c>
      <c r="E208" s="131">
        <v>0.15833332999999999</v>
      </c>
      <c r="F208" s="131"/>
      <c r="G208" s="131">
        <v>4.1666666666666664E-2</v>
      </c>
      <c r="H208" s="131"/>
      <c r="I208" s="131">
        <v>3.6363636363636369E-2</v>
      </c>
      <c r="J208" s="131"/>
      <c r="K208" s="131">
        <f t="shared" si="45"/>
        <v>0.23636363303030303</v>
      </c>
      <c r="L208" s="131"/>
      <c r="M208" s="131">
        <v>0.23636363303030303</v>
      </c>
      <c r="N208" s="88"/>
    </row>
    <row r="209" spans="1:14" s="91" customFormat="1" ht="12" x14ac:dyDescent="0.2">
      <c r="A209" s="97"/>
      <c r="B209" s="98"/>
      <c r="C209" s="113" t="s">
        <v>393</v>
      </c>
      <c r="D209" s="114"/>
      <c r="E209" s="130">
        <f>SUM(E210:E215)</f>
        <v>0.12326999999999999</v>
      </c>
      <c r="F209" s="130"/>
      <c r="G209" s="130">
        <f>SUM(G210:G215)</f>
        <v>0.33333333999999998</v>
      </c>
      <c r="H209" s="130"/>
      <c r="I209" s="130">
        <f>SUM(I210:I215)</f>
        <v>0.20312500999999999</v>
      </c>
      <c r="J209" s="130"/>
      <c r="K209" s="130">
        <f t="shared" si="45"/>
        <v>0.65972834999999996</v>
      </c>
      <c r="L209" s="130"/>
      <c r="M209" s="130">
        <f>SUM(M210:M215)</f>
        <v>7.0269999999999999E-2</v>
      </c>
      <c r="N209" s="90"/>
    </row>
    <row r="210" spans="1:14" s="89" customFormat="1" ht="24" x14ac:dyDescent="0.2">
      <c r="A210" s="97"/>
      <c r="B210" s="98"/>
      <c r="C210" s="99">
        <v>37909</v>
      </c>
      <c r="D210" s="115" t="s">
        <v>244</v>
      </c>
      <c r="E210" s="131">
        <v>7.0269999999999999E-2</v>
      </c>
      <c r="F210" s="131"/>
      <c r="G210" s="131">
        <v>0</v>
      </c>
      <c r="H210" s="131"/>
      <c r="I210" s="131">
        <v>0</v>
      </c>
      <c r="J210" s="131"/>
      <c r="K210" s="131">
        <f t="shared" si="45"/>
        <v>7.0269999999999999E-2</v>
      </c>
      <c r="L210" s="131"/>
      <c r="M210" s="131">
        <v>7.0269999999999999E-2</v>
      </c>
      <c r="N210" s="88"/>
    </row>
    <row r="211" spans="1:14" s="89" customFormat="1" ht="36" x14ac:dyDescent="0.2">
      <c r="A211" s="97"/>
      <c r="B211" s="98"/>
      <c r="C211" s="99">
        <v>52188</v>
      </c>
      <c r="D211" s="115" t="s">
        <v>223</v>
      </c>
      <c r="E211" s="131">
        <v>0</v>
      </c>
      <c r="F211" s="131"/>
      <c r="G211" s="131">
        <v>0.33333333999999998</v>
      </c>
      <c r="H211" s="131"/>
      <c r="I211" s="131">
        <v>0</v>
      </c>
      <c r="J211" s="131"/>
      <c r="K211" s="131">
        <f t="shared" si="45"/>
        <v>0.33333333999999998</v>
      </c>
      <c r="L211" s="131"/>
      <c r="M211" s="131">
        <v>0</v>
      </c>
      <c r="N211" s="88"/>
    </row>
    <row r="212" spans="1:14" s="91" customFormat="1" ht="24" x14ac:dyDescent="0.2">
      <c r="A212" s="97"/>
      <c r="B212" s="98"/>
      <c r="C212" s="99">
        <v>52189</v>
      </c>
      <c r="D212" s="115" t="s">
        <v>238</v>
      </c>
      <c r="E212" s="131">
        <v>0</v>
      </c>
      <c r="F212" s="131"/>
      <c r="G212" s="131">
        <v>0</v>
      </c>
      <c r="H212" s="131"/>
      <c r="I212" s="131">
        <v>3.1250000000000002E-3</v>
      </c>
      <c r="J212" s="131"/>
      <c r="K212" s="131">
        <f t="shared" si="45"/>
        <v>3.1250000000000002E-3</v>
      </c>
      <c r="L212" s="131"/>
      <c r="M212" s="131">
        <v>0</v>
      </c>
      <c r="N212" s="90"/>
    </row>
    <row r="213" spans="1:14" s="89" customFormat="1" ht="24" x14ac:dyDescent="0.2">
      <c r="A213" s="97"/>
      <c r="B213" s="98"/>
      <c r="C213" s="99">
        <v>52370</v>
      </c>
      <c r="D213" s="115" t="s">
        <v>239</v>
      </c>
      <c r="E213" s="131">
        <v>4.4999999999999998E-2</v>
      </c>
      <c r="F213" s="131"/>
      <c r="G213" s="131">
        <v>0</v>
      </c>
      <c r="H213" s="131"/>
      <c r="I213" s="131">
        <v>9.0909089999999998E-2</v>
      </c>
      <c r="J213" s="131"/>
      <c r="K213" s="131">
        <f t="shared" si="45"/>
        <v>0.13590909000000001</v>
      </c>
      <c r="L213" s="131"/>
      <c r="M213" s="131">
        <v>0</v>
      </c>
      <c r="N213" s="88"/>
    </row>
    <row r="214" spans="1:14" s="91" customFormat="1" ht="36" x14ac:dyDescent="0.2">
      <c r="A214" s="97"/>
      <c r="B214" s="98"/>
      <c r="C214" s="99">
        <v>54070</v>
      </c>
      <c r="D214" s="115" t="s">
        <v>247</v>
      </c>
      <c r="E214" s="131">
        <v>0</v>
      </c>
      <c r="F214" s="131"/>
      <c r="G214" s="131">
        <v>0</v>
      </c>
      <c r="H214" s="131"/>
      <c r="I214" s="131">
        <v>0.10909092000000001</v>
      </c>
      <c r="J214" s="131"/>
      <c r="K214" s="131">
        <f t="shared" si="45"/>
        <v>0.10909092000000001</v>
      </c>
      <c r="L214" s="131"/>
      <c r="M214" s="131">
        <v>0</v>
      </c>
      <c r="N214" s="90"/>
    </row>
    <row r="215" spans="1:14" s="89" customFormat="1" ht="24" x14ac:dyDescent="0.2">
      <c r="A215" s="97"/>
      <c r="B215" s="98"/>
      <c r="C215" s="99">
        <v>54423</v>
      </c>
      <c r="D215" s="115" t="s">
        <v>248</v>
      </c>
      <c r="E215" s="131">
        <v>8.0000000000000002E-3</v>
      </c>
      <c r="F215" s="131"/>
      <c r="G215" s="131">
        <v>0</v>
      </c>
      <c r="H215" s="131"/>
      <c r="I215" s="131">
        <v>0</v>
      </c>
      <c r="J215" s="131"/>
      <c r="K215" s="131">
        <f t="shared" si="45"/>
        <v>8.0000000000000002E-3</v>
      </c>
      <c r="L215" s="131"/>
      <c r="M215" s="131">
        <v>0</v>
      </c>
      <c r="N215" s="88"/>
    </row>
    <row r="216" spans="1:14" s="91" customFormat="1" ht="12" x14ac:dyDescent="0.2">
      <c r="A216" s="97"/>
      <c r="B216" s="98"/>
      <c r="C216" s="113" t="s">
        <v>407</v>
      </c>
      <c r="D216" s="114"/>
      <c r="E216" s="130">
        <f>SUM(E217:E218)</f>
        <v>9.5454000000000011E-2</v>
      </c>
      <c r="F216" s="130"/>
      <c r="G216" s="130">
        <f t="shared" ref="G216:I216" si="49">SUM(G217:G218)</f>
        <v>0</v>
      </c>
      <c r="H216" s="130"/>
      <c r="I216" s="130">
        <f t="shared" si="49"/>
        <v>0.1336008869179601</v>
      </c>
      <c r="J216" s="130"/>
      <c r="K216" s="130">
        <f t="shared" si="45"/>
        <v>0.22905488691796011</v>
      </c>
      <c r="L216" s="130"/>
      <c r="M216" s="130">
        <f t="shared" ref="M216" si="50">SUM(M217:M218)</f>
        <v>7.2726727272727276E-2</v>
      </c>
      <c r="N216" s="90"/>
    </row>
    <row r="217" spans="1:14" s="89" customFormat="1" ht="12" x14ac:dyDescent="0.2">
      <c r="A217" s="97"/>
      <c r="B217" s="98"/>
      <c r="C217" s="99">
        <v>54055</v>
      </c>
      <c r="D217" s="115" t="s">
        <v>363</v>
      </c>
      <c r="E217" s="131">
        <v>0.05</v>
      </c>
      <c r="F217" s="131"/>
      <c r="G217" s="131">
        <v>0</v>
      </c>
      <c r="H217" s="131"/>
      <c r="I217" s="131">
        <v>8.8146341463414629E-2</v>
      </c>
      <c r="J217" s="131"/>
      <c r="K217" s="131">
        <f t="shared" si="45"/>
        <v>0.13814634146341465</v>
      </c>
      <c r="L217" s="131"/>
      <c r="M217" s="131">
        <v>0</v>
      </c>
      <c r="N217" s="88"/>
    </row>
    <row r="218" spans="1:14" s="91" customFormat="1" ht="24" x14ac:dyDescent="0.2">
      <c r="A218" s="97"/>
      <c r="B218" s="98"/>
      <c r="C218" s="99">
        <v>54341</v>
      </c>
      <c r="D218" s="115" t="s">
        <v>240</v>
      </c>
      <c r="E218" s="131">
        <v>4.5454000000000001E-2</v>
      </c>
      <c r="F218" s="131"/>
      <c r="G218" s="131">
        <v>0</v>
      </c>
      <c r="H218" s="131"/>
      <c r="I218" s="131">
        <v>4.5454545454545463E-2</v>
      </c>
      <c r="J218" s="131"/>
      <c r="K218" s="131">
        <f t="shared" si="45"/>
        <v>9.0908545454545464E-2</v>
      </c>
      <c r="L218" s="131"/>
      <c r="M218" s="131">
        <v>7.2726727272727276E-2</v>
      </c>
      <c r="N218" s="90"/>
    </row>
    <row r="219" spans="1:14" s="89" customFormat="1" ht="12" x14ac:dyDescent="0.2">
      <c r="A219" s="97"/>
      <c r="B219" s="98"/>
      <c r="C219" s="113" t="s">
        <v>409</v>
      </c>
      <c r="D219" s="114"/>
      <c r="E219" s="130">
        <f>SUM(E220:E223)</f>
        <v>0.11146300000000001</v>
      </c>
      <c r="F219" s="130"/>
      <c r="G219" s="130">
        <f>SUM(G220:G223)</f>
        <v>0</v>
      </c>
      <c r="H219" s="130"/>
      <c r="I219" s="130">
        <f>SUM(I220:I223)</f>
        <v>0</v>
      </c>
      <c r="J219" s="130"/>
      <c r="K219" s="130">
        <f t="shared" si="45"/>
        <v>0.11146300000000001</v>
      </c>
      <c r="L219" s="130"/>
      <c r="M219" s="130">
        <f>SUM(M220:M223)</f>
        <v>0</v>
      </c>
      <c r="N219" s="88"/>
    </row>
    <row r="220" spans="1:14" s="91" customFormat="1" ht="24" x14ac:dyDescent="0.2">
      <c r="A220" s="97"/>
      <c r="B220" s="98"/>
      <c r="C220" s="99">
        <v>49410</v>
      </c>
      <c r="D220" s="115" t="s">
        <v>241</v>
      </c>
      <c r="E220" s="131">
        <v>2E-3</v>
      </c>
      <c r="F220" s="131"/>
      <c r="G220" s="131">
        <v>0</v>
      </c>
      <c r="H220" s="131"/>
      <c r="I220" s="131">
        <v>0</v>
      </c>
      <c r="J220" s="131"/>
      <c r="K220" s="131">
        <f t="shared" si="45"/>
        <v>2E-3</v>
      </c>
      <c r="L220" s="131"/>
      <c r="M220" s="131">
        <v>0</v>
      </c>
      <c r="N220" s="90"/>
    </row>
    <row r="221" spans="1:14" s="89" customFormat="1" ht="24" x14ac:dyDescent="0.2">
      <c r="A221" s="97"/>
      <c r="B221" s="98"/>
      <c r="C221" s="99">
        <v>54023</v>
      </c>
      <c r="D221" s="115" t="s">
        <v>250</v>
      </c>
      <c r="E221" s="131">
        <v>9.1463000000000003E-2</v>
      </c>
      <c r="F221" s="131"/>
      <c r="G221" s="131">
        <v>0</v>
      </c>
      <c r="H221" s="131"/>
      <c r="I221" s="131">
        <v>0</v>
      </c>
      <c r="J221" s="131"/>
      <c r="K221" s="131">
        <f t="shared" si="45"/>
        <v>9.1463000000000003E-2</v>
      </c>
      <c r="L221" s="131"/>
      <c r="M221" s="131">
        <v>0</v>
      </c>
      <c r="N221" s="88"/>
    </row>
    <row r="222" spans="1:14" s="89" customFormat="1" ht="36" x14ac:dyDescent="0.2">
      <c r="A222" s="97"/>
      <c r="B222" s="98"/>
      <c r="C222" s="99">
        <v>54111</v>
      </c>
      <c r="D222" s="115" t="s">
        <v>225</v>
      </c>
      <c r="E222" s="131">
        <v>0.01</v>
      </c>
      <c r="F222" s="131"/>
      <c r="G222" s="131">
        <v>0</v>
      </c>
      <c r="H222" s="131"/>
      <c r="I222" s="131">
        <v>0</v>
      </c>
      <c r="J222" s="131"/>
      <c r="K222" s="131">
        <f t="shared" si="45"/>
        <v>0.01</v>
      </c>
      <c r="L222" s="131"/>
      <c r="M222" s="131">
        <v>0</v>
      </c>
      <c r="N222" s="88"/>
    </row>
    <row r="223" spans="1:14" s="91" customFormat="1" ht="48" x14ac:dyDescent="0.2">
      <c r="A223" s="97"/>
      <c r="B223" s="98"/>
      <c r="C223" s="99">
        <v>54111</v>
      </c>
      <c r="D223" s="115" t="s">
        <v>189</v>
      </c>
      <c r="E223" s="131">
        <v>8.0000000000000002E-3</v>
      </c>
      <c r="F223" s="131"/>
      <c r="G223" s="131">
        <v>0</v>
      </c>
      <c r="H223" s="131"/>
      <c r="I223" s="131">
        <v>0</v>
      </c>
      <c r="J223" s="131"/>
      <c r="K223" s="131">
        <f t="shared" si="45"/>
        <v>8.0000000000000002E-3</v>
      </c>
      <c r="L223" s="131"/>
      <c r="M223" s="131">
        <v>0</v>
      </c>
      <c r="N223" s="90"/>
    </row>
    <row r="224" spans="1:14" s="89" customFormat="1" ht="12" x14ac:dyDescent="0.2">
      <c r="A224" s="97"/>
      <c r="B224" s="98"/>
      <c r="C224" s="113" t="s">
        <v>394</v>
      </c>
      <c r="D224" s="114"/>
      <c r="E224" s="130">
        <f>SUM(E225:E230)</f>
        <v>2.1429</v>
      </c>
      <c r="F224" s="130"/>
      <c r="G224" s="130">
        <f>SUM(G225:G230)</f>
        <v>1.9009504752376186E-2</v>
      </c>
      <c r="H224" s="130"/>
      <c r="I224" s="130">
        <f>SUM(I225:I230)</f>
        <v>0.5</v>
      </c>
      <c r="J224" s="130"/>
      <c r="K224" s="130">
        <f t="shared" si="45"/>
        <v>2.6619095047523764</v>
      </c>
      <c r="L224" s="130"/>
      <c r="M224" s="130">
        <f>SUM(M225:M230)</f>
        <v>0.15</v>
      </c>
      <c r="N224" s="88"/>
    </row>
    <row r="225" spans="1:14" s="89" customFormat="1" ht="12" x14ac:dyDescent="0.2">
      <c r="A225" s="97"/>
      <c r="B225" s="98"/>
      <c r="C225" s="99">
        <v>52164</v>
      </c>
      <c r="D225" s="115" t="s">
        <v>381</v>
      </c>
      <c r="E225" s="131">
        <v>0.15</v>
      </c>
      <c r="F225" s="131"/>
      <c r="G225" s="131">
        <v>0</v>
      </c>
      <c r="H225" s="131"/>
      <c r="I225" s="131">
        <v>0</v>
      </c>
      <c r="J225" s="131"/>
      <c r="K225" s="131">
        <f t="shared" si="45"/>
        <v>0.15</v>
      </c>
      <c r="L225" s="131"/>
      <c r="M225" s="131">
        <v>0.15</v>
      </c>
      <c r="N225" s="88"/>
    </row>
    <row r="226" spans="1:14" s="91" customFormat="1" ht="12" x14ac:dyDescent="0.2">
      <c r="A226" s="97"/>
      <c r="B226" s="98"/>
      <c r="C226" s="99">
        <v>53330</v>
      </c>
      <c r="D226" s="115" t="s">
        <v>382</v>
      </c>
      <c r="E226" s="131">
        <v>0</v>
      </c>
      <c r="F226" s="131"/>
      <c r="G226" s="131">
        <v>0</v>
      </c>
      <c r="H226" s="131"/>
      <c r="I226" s="131">
        <v>0.5</v>
      </c>
      <c r="J226" s="131"/>
      <c r="K226" s="131">
        <f t="shared" si="45"/>
        <v>0.5</v>
      </c>
      <c r="L226" s="131"/>
      <c r="M226" s="131">
        <v>0</v>
      </c>
      <c r="N226" s="90"/>
    </row>
    <row r="227" spans="1:14" s="89" customFormat="1" ht="48" x14ac:dyDescent="0.2">
      <c r="A227" s="97"/>
      <c r="B227" s="98"/>
      <c r="C227" s="99">
        <v>53354</v>
      </c>
      <c r="D227" s="115" t="s">
        <v>242</v>
      </c>
      <c r="E227" s="131">
        <v>0.15</v>
      </c>
      <c r="F227" s="131"/>
      <c r="G227" s="131">
        <v>0</v>
      </c>
      <c r="H227" s="131"/>
      <c r="I227" s="131">
        <v>0</v>
      </c>
      <c r="J227" s="131"/>
      <c r="K227" s="131">
        <f t="shared" si="45"/>
        <v>0.15</v>
      </c>
      <c r="L227" s="131"/>
      <c r="M227" s="131">
        <v>0</v>
      </c>
      <c r="N227" s="88"/>
    </row>
    <row r="228" spans="1:14" s="91" customFormat="1" ht="36" x14ac:dyDescent="0.2">
      <c r="A228" s="97"/>
      <c r="B228" s="98"/>
      <c r="C228" s="99">
        <v>54093</v>
      </c>
      <c r="D228" s="115" t="s">
        <v>190</v>
      </c>
      <c r="E228" s="131">
        <v>1.754</v>
      </c>
      <c r="F228" s="131"/>
      <c r="G228" s="131">
        <v>0</v>
      </c>
      <c r="H228" s="131"/>
      <c r="I228" s="131">
        <v>0</v>
      </c>
      <c r="J228" s="131"/>
      <c r="K228" s="131">
        <f t="shared" si="45"/>
        <v>1.754</v>
      </c>
      <c r="L228" s="131"/>
      <c r="M228" s="131">
        <v>0</v>
      </c>
      <c r="N228" s="90"/>
    </row>
    <row r="229" spans="1:14" s="89" customFormat="1" ht="24" x14ac:dyDescent="0.2">
      <c r="A229" s="97"/>
      <c r="B229" s="98"/>
      <c r="C229" s="99">
        <v>54176</v>
      </c>
      <c r="D229" s="115" t="s">
        <v>257</v>
      </c>
      <c r="E229" s="131">
        <v>0</v>
      </c>
      <c r="F229" s="131"/>
      <c r="G229" s="131">
        <v>1.9009504752376186E-2</v>
      </c>
      <c r="H229" s="131"/>
      <c r="I229" s="131">
        <v>0</v>
      </c>
      <c r="J229" s="131"/>
      <c r="K229" s="131">
        <f t="shared" si="45"/>
        <v>1.9009504752376186E-2</v>
      </c>
      <c r="L229" s="131"/>
      <c r="M229" s="131">
        <v>0</v>
      </c>
      <c r="N229" s="88"/>
    </row>
    <row r="230" spans="1:14" s="89" customFormat="1" ht="36" x14ac:dyDescent="0.2">
      <c r="A230" s="97"/>
      <c r="B230" s="98"/>
      <c r="C230" s="99">
        <v>54258</v>
      </c>
      <c r="D230" s="115" t="s">
        <v>170</v>
      </c>
      <c r="E230" s="131">
        <v>8.8900000000000007E-2</v>
      </c>
      <c r="F230" s="131"/>
      <c r="G230" s="131">
        <v>0</v>
      </c>
      <c r="H230" s="131"/>
      <c r="I230" s="131">
        <v>0</v>
      </c>
      <c r="J230" s="131"/>
      <c r="K230" s="131">
        <f t="shared" si="45"/>
        <v>8.8900000000000007E-2</v>
      </c>
      <c r="L230" s="131"/>
      <c r="M230" s="131">
        <v>0</v>
      </c>
      <c r="N230" s="88"/>
    </row>
    <row r="231" spans="1:14" s="91" customFormat="1" ht="12" x14ac:dyDescent="0.2">
      <c r="A231" s="97"/>
      <c r="B231" s="98"/>
      <c r="C231" s="113" t="s">
        <v>403</v>
      </c>
      <c r="D231" s="114"/>
      <c r="E231" s="130">
        <f>SUM(E232:E234)</f>
        <v>0.22500000000000001</v>
      </c>
      <c r="F231" s="130"/>
      <c r="G231" s="130">
        <f>SUM(G232:G234)</f>
        <v>0.13600000000000001</v>
      </c>
      <c r="H231" s="130"/>
      <c r="I231" s="130">
        <f>SUM(I232:I234)</f>
        <v>1</v>
      </c>
      <c r="J231" s="130"/>
      <c r="K231" s="130">
        <f t="shared" si="45"/>
        <v>1.361</v>
      </c>
      <c r="L231" s="130"/>
      <c r="M231" s="130">
        <f>SUM(M232:M234)</f>
        <v>0</v>
      </c>
      <c r="N231" s="90"/>
    </row>
    <row r="232" spans="1:14" s="89" customFormat="1" ht="24" x14ac:dyDescent="0.2">
      <c r="A232" s="97"/>
      <c r="B232" s="98"/>
      <c r="C232" s="99">
        <v>48033</v>
      </c>
      <c r="D232" s="115" t="s">
        <v>226</v>
      </c>
      <c r="E232" s="131">
        <v>0</v>
      </c>
      <c r="F232" s="131"/>
      <c r="G232" s="131">
        <v>0.13600000000000001</v>
      </c>
      <c r="H232" s="131"/>
      <c r="I232" s="131">
        <v>0</v>
      </c>
      <c r="J232" s="131"/>
      <c r="K232" s="131">
        <f t="shared" si="45"/>
        <v>0.13600000000000001</v>
      </c>
      <c r="L232" s="131"/>
      <c r="M232" s="131">
        <v>0</v>
      </c>
      <c r="N232" s="88"/>
    </row>
    <row r="233" spans="1:14" s="89" customFormat="1" ht="12" x14ac:dyDescent="0.2">
      <c r="A233" s="97"/>
      <c r="B233" s="98"/>
      <c r="C233" s="99">
        <v>54092</v>
      </c>
      <c r="D233" s="115" t="s">
        <v>316</v>
      </c>
      <c r="E233" s="131">
        <v>0</v>
      </c>
      <c r="F233" s="131"/>
      <c r="G233" s="131">
        <v>0</v>
      </c>
      <c r="H233" s="131"/>
      <c r="I233" s="131">
        <v>1</v>
      </c>
      <c r="J233" s="131"/>
      <c r="K233" s="131">
        <f t="shared" si="45"/>
        <v>1</v>
      </c>
      <c r="L233" s="131"/>
      <c r="M233" s="131">
        <v>0</v>
      </c>
      <c r="N233" s="88"/>
    </row>
    <row r="234" spans="1:14" s="89" customFormat="1" ht="24" x14ac:dyDescent="0.2">
      <c r="A234" s="97"/>
      <c r="B234" s="98"/>
      <c r="C234" s="99">
        <v>54217</v>
      </c>
      <c r="D234" s="115" t="s">
        <v>191</v>
      </c>
      <c r="E234" s="131">
        <v>0.22500000000000001</v>
      </c>
      <c r="F234" s="131"/>
      <c r="G234" s="131">
        <v>0</v>
      </c>
      <c r="H234" s="131"/>
      <c r="I234" s="131">
        <v>0</v>
      </c>
      <c r="J234" s="131"/>
      <c r="K234" s="131">
        <f t="shared" si="45"/>
        <v>0.22500000000000001</v>
      </c>
      <c r="L234" s="131"/>
      <c r="M234" s="131">
        <v>0</v>
      </c>
      <c r="N234" s="88"/>
    </row>
    <row r="235" spans="1:14" s="91" customFormat="1" ht="12" x14ac:dyDescent="0.2">
      <c r="A235" s="97"/>
      <c r="B235" s="98"/>
      <c r="C235" s="113" t="s">
        <v>404</v>
      </c>
      <c r="D235" s="114"/>
      <c r="E235" s="130">
        <f>SUM(E236:E237)</f>
        <v>0.60585599999999995</v>
      </c>
      <c r="F235" s="130"/>
      <c r="G235" s="130">
        <f t="shared" ref="G235:I235" si="51">SUM(G236:G237)</f>
        <v>0</v>
      </c>
      <c r="H235" s="130"/>
      <c r="I235" s="130">
        <f t="shared" si="51"/>
        <v>0</v>
      </c>
      <c r="J235" s="130"/>
      <c r="K235" s="130">
        <f t="shared" si="45"/>
        <v>0.60585599999999995</v>
      </c>
      <c r="L235" s="130"/>
      <c r="M235" s="130">
        <f t="shared" ref="M235" si="52">SUM(M236:M237)</f>
        <v>0.10585600000000001</v>
      </c>
      <c r="N235" s="90"/>
    </row>
    <row r="236" spans="1:14" s="91" customFormat="1" ht="24" x14ac:dyDescent="0.2">
      <c r="A236" s="97"/>
      <c r="B236" s="98"/>
      <c r="C236" s="99">
        <v>51365</v>
      </c>
      <c r="D236" s="115" t="s">
        <v>192</v>
      </c>
      <c r="E236" s="131">
        <v>0.5</v>
      </c>
      <c r="F236" s="131"/>
      <c r="G236" s="131">
        <v>0</v>
      </c>
      <c r="H236" s="131"/>
      <c r="I236" s="131">
        <v>0</v>
      </c>
      <c r="J236" s="131"/>
      <c r="K236" s="131">
        <f t="shared" si="45"/>
        <v>0.5</v>
      </c>
      <c r="L236" s="131"/>
      <c r="M236" s="131">
        <v>0</v>
      </c>
      <c r="N236" s="90"/>
    </row>
    <row r="237" spans="1:14" s="89" customFormat="1" ht="36" x14ac:dyDescent="0.2">
      <c r="A237" s="97"/>
      <c r="B237" s="98"/>
      <c r="C237" s="99">
        <v>54036</v>
      </c>
      <c r="D237" s="115" t="s">
        <v>216</v>
      </c>
      <c r="E237" s="131">
        <v>0.10585600000000001</v>
      </c>
      <c r="F237" s="131"/>
      <c r="G237" s="131">
        <v>0</v>
      </c>
      <c r="H237" s="131"/>
      <c r="I237" s="131">
        <v>0</v>
      </c>
      <c r="J237" s="131"/>
      <c r="K237" s="131">
        <f t="shared" si="45"/>
        <v>0.10585600000000001</v>
      </c>
      <c r="L237" s="131"/>
      <c r="M237" s="131">
        <v>0.10585600000000001</v>
      </c>
      <c r="N237" s="88"/>
    </row>
    <row r="238" spans="1:14" s="91" customFormat="1" ht="12" x14ac:dyDescent="0.2">
      <c r="A238" s="111"/>
      <c r="B238" s="113" t="s">
        <v>480</v>
      </c>
      <c r="C238" s="113"/>
      <c r="D238" s="114"/>
      <c r="E238" s="130">
        <f>E239+E245+E248+E254+E257+E263+E266+E271+E279</f>
        <v>4.72514506889069</v>
      </c>
      <c r="F238" s="130"/>
      <c r="G238" s="130">
        <f t="shared" ref="G238:I238" si="53">G239+G245+G248+G254+G257+G263+G266+G271+G279</f>
        <v>0.65684133733533434</v>
      </c>
      <c r="H238" s="130"/>
      <c r="I238" s="130">
        <f t="shared" si="53"/>
        <v>1.1148405105543238</v>
      </c>
      <c r="J238" s="130"/>
      <c r="K238" s="130">
        <f t="shared" si="45"/>
        <v>6.4968269167803481</v>
      </c>
      <c r="L238" s="130"/>
      <c r="M238" s="130">
        <f>M239+M245+M248+M254+M257+M263+M266+M271+M279</f>
        <v>2.4612912391937209</v>
      </c>
      <c r="N238" s="90"/>
    </row>
    <row r="239" spans="1:14" s="91" customFormat="1" ht="12" x14ac:dyDescent="0.2">
      <c r="A239" s="111"/>
      <c r="B239" s="113"/>
      <c r="C239" s="113" t="s">
        <v>417</v>
      </c>
      <c r="D239" s="114"/>
      <c r="E239" s="130">
        <f>SUM(E240:E244)</f>
        <v>0.34979285999999998</v>
      </c>
      <c r="F239" s="130"/>
      <c r="G239" s="130">
        <f>SUM(G240:G244)</f>
        <v>0</v>
      </c>
      <c r="H239" s="130"/>
      <c r="I239" s="130">
        <f>SUM(I240:I244)</f>
        <v>0.375</v>
      </c>
      <c r="J239" s="130"/>
      <c r="K239" s="130">
        <f t="shared" si="45"/>
        <v>0.72479285999999998</v>
      </c>
      <c r="L239" s="130"/>
      <c r="M239" s="130">
        <f>SUM(M240:M244)</f>
        <v>0</v>
      </c>
      <c r="N239" s="90"/>
    </row>
    <row r="240" spans="1:14" s="89" customFormat="1" ht="12" x14ac:dyDescent="0.2">
      <c r="A240" s="97"/>
      <c r="B240" s="98"/>
      <c r="C240" s="99">
        <v>51254</v>
      </c>
      <c r="D240" s="115" t="s">
        <v>377</v>
      </c>
      <c r="E240" s="131">
        <v>0</v>
      </c>
      <c r="F240" s="131"/>
      <c r="G240" s="131">
        <v>0</v>
      </c>
      <c r="H240" s="131"/>
      <c r="I240" s="131">
        <v>0.375</v>
      </c>
      <c r="J240" s="131"/>
      <c r="K240" s="131">
        <f t="shared" si="45"/>
        <v>0.375</v>
      </c>
      <c r="L240" s="131"/>
      <c r="M240" s="131">
        <v>0</v>
      </c>
      <c r="N240" s="88"/>
    </row>
    <row r="241" spans="1:14" s="91" customFormat="1" ht="24" x14ac:dyDescent="0.2">
      <c r="A241" s="97"/>
      <c r="B241" s="98"/>
      <c r="C241" s="99">
        <v>52099</v>
      </c>
      <c r="D241" s="115" t="s">
        <v>273</v>
      </c>
      <c r="E241" s="131">
        <v>0.1114</v>
      </c>
      <c r="F241" s="131"/>
      <c r="G241" s="131">
        <v>0</v>
      </c>
      <c r="H241" s="131"/>
      <c r="I241" s="131">
        <v>0</v>
      </c>
      <c r="J241" s="131"/>
      <c r="K241" s="131">
        <f t="shared" si="45"/>
        <v>0.1114</v>
      </c>
      <c r="L241" s="131"/>
      <c r="M241" s="131">
        <v>0</v>
      </c>
      <c r="N241" s="90"/>
    </row>
    <row r="242" spans="1:14" s="89" customFormat="1" ht="24" x14ac:dyDescent="0.2">
      <c r="A242" s="97"/>
      <c r="B242" s="98"/>
      <c r="C242" s="99">
        <v>52101</v>
      </c>
      <c r="D242" s="115" t="s">
        <v>274</v>
      </c>
      <c r="E242" s="131">
        <v>0.14374999999999999</v>
      </c>
      <c r="F242" s="131"/>
      <c r="G242" s="131">
        <v>0</v>
      </c>
      <c r="H242" s="131"/>
      <c r="I242" s="131">
        <v>0</v>
      </c>
      <c r="J242" s="131"/>
      <c r="K242" s="131">
        <f t="shared" si="45"/>
        <v>0.14374999999999999</v>
      </c>
      <c r="L242" s="131"/>
      <c r="M242" s="131">
        <v>0</v>
      </c>
      <c r="N242" s="88"/>
    </row>
    <row r="243" spans="1:14" s="91" customFormat="1" ht="24" x14ac:dyDescent="0.2">
      <c r="A243" s="97"/>
      <c r="B243" s="98"/>
      <c r="C243" s="99">
        <v>54103</v>
      </c>
      <c r="D243" s="115" t="s">
        <v>217</v>
      </c>
      <c r="E243" s="131">
        <v>6.25E-2</v>
      </c>
      <c r="F243" s="131"/>
      <c r="G243" s="131">
        <v>0</v>
      </c>
      <c r="H243" s="131"/>
      <c r="I243" s="131">
        <v>0</v>
      </c>
      <c r="J243" s="131"/>
      <c r="K243" s="131">
        <f t="shared" si="45"/>
        <v>6.25E-2</v>
      </c>
      <c r="L243" s="131"/>
      <c r="M243" s="131">
        <v>0</v>
      </c>
      <c r="N243" s="90"/>
    </row>
    <row r="244" spans="1:14" s="89" customFormat="1" ht="24" x14ac:dyDescent="0.2">
      <c r="A244" s="97"/>
      <c r="B244" s="98"/>
      <c r="C244" s="99">
        <v>54417</v>
      </c>
      <c r="D244" s="115" t="s">
        <v>276</v>
      </c>
      <c r="E244" s="131">
        <v>3.2142860000000002E-2</v>
      </c>
      <c r="F244" s="131"/>
      <c r="G244" s="131">
        <v>0</v>
      </c>
      <c r="H244" s="131"/>
      <c r="I244" s="131">
        <v>0</v>
      </c>
      <c r="J244" s="131"/>
      <c r="K244" s="131">
        <f t="shared" si="45"/>
        <v>3.2142860000000002E-2</v>
      </c>
      <c r="L244" s="131"/>
      <c r="M244" s="131">
        <v>0</v>
      </c>
      <c r="N244" s="88"/>
    </row>
    <row r="245" spans="1:14" s="91" customFormat="1" ht="12" x14ac:dyDescent="0.2">
      <c r="A245" s="111"/>
      <c r="B245" s="113"/>
      <c r="C245" s="113" t="s">
        <v>391</v>
      </c>
      <c r="D245" s="114"/>
      <c r="E245" s="130">
        <f>SUM(E246:E247)</f>
        <v>0</v>
      </c>
      <c r="F245" s="130"/>
      <c r="G245" s="130">
        <f>SUM(G246:G247)</f>
        <v>0.1125</v>
      </c>
      <c r="H245" s="130"/>
      <c r="I245" s="130">
        <f>SUM(I246:I247)</f>
        <v>0.22727272727272727</v>
      </c>
      <c r="J245" s="130"/>
      <c r="K245" s="130">
        <f t="shared" si="45"/>
        <v>0.33977272727272728</v>
      </c>
      <c r="L245" s="130"/>
      <c r="M245" s="130">
        <f>SUM(M246:M247)</f>
        <v>0</v>
      </c>
      <c r="N245" s="90"/>
    </row>
    <row r="246" spans="1:14" s="89" customFormat="1" ht="48" x14ac:dyDescent="0.2">
      <c r="A246" s="97"/>
      <c r="B246" s="98"/>
      <c r="C246" s="99">
        <v>52112</v>
      </c>
      <c r="D246" s="115" t="s">
        <v>219</v>
      </c>
      <c r="E246" s="131">
        <v>0</v>
      </c>
      <c r="F246" s="131"/>
      <c r="G246" s="131">
        <v>0.1125</v>
      </c>
      <c r="H246" s="131"/>
      <c r="I246" s="131">
        <v>0</v>
      </c>
      <c r="J246" s="131"/>
      <c r="K246" s="131">
        <f t="shared" ref="K246:K309" si="54">SUM(E246:I246)</f>
        <v>0.1125</v>
      </c>
      <c r="L246" s="131"/>
      <c r="M246" s="131">
        <v>0</v>
      </c>
      <c r="N246" s="88"/>
    </row>
    <row r="247" spans="1:14" s="91" customFormat="1" ht="36" x14ac:dyDescent="0.2">
      <c r="A247" s="97"/>
      <c r="B247" s="98"/>
      <c r="C247" s="99">
        <v>54019</v>
      </c>
      <c r="D247" s="115" t="s">
        <v>278</v>
      </c>
      <c r="E247" s="131">
        <v>0</v>
      </c>
      <c r="F247" s="131"/>
      <c r="G247" s="131">
        <v>0</v>
      </c>
      <c r="H247" s="131"/>
      <c r="I247" s="131">
        <v>0.22727272727272727</v>
      </c>
      <c r="J247" s="131"/>
      <c r="K247" s="131">
        <f t="shared" si="54"/>
        <v>0.22727272727272727</v>
      </c>
      <c r="L247" s="131"/>
      <c r="M247" s="131">
        <v>0</v>
      </c>
      <c r="N247" s="90"/>
    </row>
    <row r="248" spans="1:14" s="89" customFormat="1" ht="12" x14ac:dyDescent="0.2">
      <c r="A248" s="111"/>
      <c r="B248" s="113"/>
      <c r="C248" s="113" t="s">
        <v>392</v>
      </c>
      <c r="D248" s="114"/>
      <c r="E248" s="130">
        <f>SUM(E249:E253)</f>
        <v>1.1333329999999999</v>
      </c>
      <c r="F248" s="130"/>
      <c r="G248" s="130">
        <f t="shared" ref="G248:I248" si="55">SUM(G249:G253)</f>
        <v>0.4</v>
      </c>
      <c r="H248" s="130"/>
      <c r="I248" s="130">
        <f t="shared" si="55"/>
        <v>0</v>
      </c>
      <c r="J248" s="130"/>
      <c r="K248" s="130">
        <f t="shared" si="54"/>
        <v>1.5333329999999998</v>
      </c>
      <c r="L248" s="130"/>
      <c r="M248" s="130">
        <f>SUM(M249:M253)</f>
        <v>0.49333300000000002</v>
      </c>
      <c r="N248" s="88"/>
    </row>
    <row r="249" spans="1:14" s="89" customFormat="1" ht="24" x14ac:dyDescent="0.2">
      <c r="A249" s="97"/>
      <c r="B249" s="98"/>
      <c r="C249" s="99">
        <v>48259</v>
      </c>
      <c r="D249" s="115" t="s">
        <v>193</v>
      </c>
      <c r="E249" s="131">
        <v>0.125</v>
      </c>
      <c r="F249" s="131"/>
      <c r="G249" s="131">
        <v>0</v>
      </c>
      <c r="H249" s="131"/>
      <c r="I249" s="131">
        <v>0</v>
      </c>
      <c r="J249" s="131"/>
      <c r="K249" s="131">
        <f t="shared" si="54"/>
        <v>0.125</v>
      </c>
      <c r="L249" s="131"/>
      <c r="M249" s="131">
        <v>0.125</v>
      </c>
      <c r="N249" s="88"/>
    </row>
    <row r="250" spans="1:14" s="91" customFormat="1" ht="12" x14ac:dyDescent="0.2">
      <c r="A250" s="97"/>
      <c r="B250" s="98"/>
      <c r="C250" s="99">
        <v>52225</v>
      </c>
      <c r="D250" s="115" t="s">
        <v>317</v>
      </c>
      <c r="E250" s="131">
        <v>0.79999999999999993</v>
      </c>
      <c r="F250" s="131"/>
      <c r="G250" s="131">
        <v>0.4</v>
      </c>
      <c r="H250" s="131"/>
      <c r="I250" s="131">
        <v>0</v>
      </c>
      <c r="J250" s="131"/>
      <c r="K250" s="131">
        <f t="shared" si="54"/>
        <v>1.2</v>
      </c>
      <c r="L250" s="131"/>
      <c r="M250" s="131">
        <v>0.30000000000000004</v>
      </c>
      <c r="N250" s="90"/>
    </row>
    <row r="251" spans="1:14" s="91" customFormat="1" ht="24" x14ac:dyDescent="0.2">
      <c r="A251" s="97"/>
      <c r="B251" s="98"/>
      <c r="C251" s="99">
        <v>53198</v>
      </c>
      <c r="D251" s="115" t="s">
        <v>237</v>
      </c>
      <c r="E251" s="131">
        <v>6.8333000000000005E-2</v>
      </c>
      <c r="F251" s="131"/>
      <c r="G251" s="131">
        <v>0</v>
      </c>
      <c r="H251" s="131"/>
      <c r="I251" s="131">
        <v>0</v>
      </c>
      <c r="J251" s="131"/>
      <c r="K251" s="131">
        <f t="shared" si="54"/>
        <v>6.8333000000000005E-2</v>
      </c>
      <c r="L251" s="131"/>
      <c r="M251" s="131">
        <v>6.8333000000000005E-2</v>
      </c>
      <c r="N251" s="90"/>
    </row>
    <row r="252" spans="1:14" s="89" customFormat="1" ht="24" x14ac:dyDescent="0.2">
      <c r="A252" s="97"/>
      <c r="B252" s="98"/>
      <c r="C252" s="99">
        <v>54148</v>
      </c>
      <c r="D252" s="115" t="s">
        <v>280</v>
      </c>
      <c r="E252" s="131">
        <v>0.10500000000000001</v>
      </c>
      <c r="F252" s="131"/>
      <c r="G252" s="131">
        <v>0</v>
      </c>
      <c r="H252" s="131"/>
      <c r="I252" s="131">
        <v>0</v>
      </c>
      <c r="J252" s="131"/>
      <c r="K252" s="131">
        <f t="shared" si="54"/>
        <v>0.10500000000000001</v>
      </c>
      <c r="L252" s="131"/>
      <c r="M252" s="131">
        <v>0</v>
      </c>
      <c r="N252" s="88"/>
    </row>
    <row r="253" spans="1:14" s="91" customFormat="1" ht="24" x14ac:dyDescent="0.2">
      <c r="A253" s="97"/>
      <c r="B253" s="98"/>
      <c r="C253" s="99">
        <v>54344</v>
      </c>
      <c r="D253" s="115" t="s">
        <v>281</v>
      </c>
      <c r="E253" s="131">
        <v>3.5000000000000003E-2</v>
      </c>
      <c r="F253" s="131"/>
      <c r="G253" s="131">
        <v>0</v>
      </c>
      <c r="H253" s="131"/>
      <c r="I253" s="131">
        <v>0</v>
      </c>
      <c r="J253" s="131"/>
      <c r="K253" s="131">
        <f t="shared" si="54"/>
        <v>3.5000000000000003E-2</v>
      </c>
      <c r="L253" s="131"/>
      <c r="M253" s="131">
        <v>0</v>
      </c>
      <c r="N253" s="90"/>
    </row>
    <row r="254" spans="1:14" s="89" customFormat="1" ht="12" x14ac:dyDescent="0.2">
      <c r="A254" s="111"/>
      <c r="B254" s="113"/>
      <c r="C254" s="113" t="s">
        <v>405</v>
      </c>
      <c r="D254" s="114"/>
      <c r="E254" s="130">
        <f>SUM(E255:E256)</f>
        <v>1.4913542088906904</v>
      </c>
      <c r="F254" s="130"/>
      <c r="G254" s="130">
        <f>SUM(G255:G256)</f>
        <v>4.1666666666666664E-2</v>
      </c>
      <c r="H254" s="130"/>
      <c r="I254" s="130">
        <f>SUM(I255:I256)</f>
        <v>0.15236363636363637</v>
      </c>
      <c r="J254" s="130"/>
      <c r="K254" s="130">
        <f t="shared" si="54"/>
        <v>1.6853845119209936</v>
      </c>
      <c r="L254" s="130"/>
      <c r="M254" s="130">
        <f>SUM(M255:M256)</f>
        <v>1.6853845119209934</v>
      </c>
      <c r="N254" s="88"/>
    </row>
    <row r="255" spans="1:14" s="89" customFormat="1" ht="36" x14ac:dyDescent="0.2">
      <c r="A255" s="97"/>
      <c r="B255" s="98"/>
      <c r="C255" s="99">
        <v>54079</v>
      </c>
      <c r="D255" s="115" t="s">
        <v>282</v>
      </c>
      <c r="E255" s="131">
        <v>1.0788542088906905</v>
      </c>
      <c r="F255" s="131"/>
      <c r="G255" s="131">
        <v>0</v>
      </c>
      <c r="H255" s="131"/>
      <c r="I255" s="131">
        <v>0.11599999999999999</v>
      </c>
      <c r="J255" s="131"/>
      <c r="K255" s="131">
        <f t="shared" si="54"/>
        <v>1.1948542088906904</v>
      </c>
      <c r="L255" s="131"/>
      <c r="M255" s="131">
        <v>1.1948542088906904</v>
      </c>
      <c r="N255" s="88"/>
    </row>
    <row r="256" spans="1:14" s="91" customFormat="1" ht="24" x14ac:dyDescent="0.2">
      <c r="A256" s="97"/>
      <c r="B256" s="98"/>
      <c r="C256" s="99">
        <v>54124</v>
      </c>
      <c r="D256" s="115" t="s">
        <v>230</v>
      </c>
      <c r="E256" s="131">
        <v>0.41249999999999998</v>
      </c>
      <c r="F256" s="131"/>
      <c r="G256" s="131">
        <v>4.1666666666666664E-2</v>
      </c>
      <c r="H256" s="131"/>
      <c r="I256" s="131">
        <v>3.6363636363636369E-2</v>
      </c>
      <c r="J256" s="131"/>
      <c r="K256" s="131">
        <f t="shared" si="54"/>
        <v>0.49053030303030304</v>
      </c>
      <c r="L256" s="131"/>
      <c r="M256" s="131">
        <v>0.49053030303030304</v>
      </c>
      <c r="N256" s="90"/>
    </row>
    <row r="257" spans="1:14" s="91" customFormat="1" ht="12" x14ac:dyDescent="0.2">
      <c r="A257" s="97"/>
      <c r="B257" s="98"/>
      <c r="C257" s="113" t="s">
        <v>393</v>
      </c>
      <c r="D257" s="114"/>
      <c r="E257" s="130">
        <f>SUM(E258:E262)</f>
        <v>0.39684599999999998</v>
      </c>
      <c r="F257" s="130"/>
      <c r="G257" s="130">
        <f t="shared" ref="G257:I257" si="56">SUM(G258:G262)</f>
        <v>0</v>
      </c>
      <c r="H257" s="130"/>
      <c r="I257" s="130">
        <f t="shared" si="56"/>
        <v>0.203125</v>
      </c>
      <c r="J257" s="130"/>
      <c r="K257" s="130">
        <f t="shared" si="54"/>
        <v>0.59997100000000003</v>
      </c>
      <c r="L257" s="130"/>
      <c r="M257" s="130">
        <f>SUM(M258:M262)</f>
        <v>0.209846</v>
      </c>
      <c r="N257" s="90"/>
    </row>
    <row r="258" spans="1:14" s="89" customFormat="1" ht="24" x14ac:dyDescent="0.2">
      <c r="A258" s="97"/>
      <c r="B258" s="98"/>
      <c r="C258" s="99">
        <v>37909</v>
      </c>
      <c r="D258" s="115" t="s">
        <v>244</v>
      </c>
      <c r="E258" s="131">
        <v>0.209846</v>
      </c>
      <c r="F258" s="131"/>
      <c r="G258" s="131">
        <v>0</v>
      </c>
      <c r="H258" s="131"/>
      <c r="I258" s="131">
        <v>0</v>
      </c>
      <c r="J258" s="131"/>
      <c r="K258" s="131">
        <f t="shared" si="54"/>
        <v>0.209846</v>
      </c>
      <c r="L258" s="131"/>
      <c r="M258" s="131">
        <v>0.209846</v>
      </c>
      <c r="N258" s="88"/>
    </row>
    <row r="259" spans="1:14" s="91" customFormat="1" ht="24" x14ac:dyDescent="0.2">
      <c r="A259" s="97"/>
      <c r="B259" s="98"/>
      <c r="C259" s="99">
        <v>52189</v>
      </c>
      <c r="D259" s="115" t="s">
        <v>238</v>
      </c>
      <c r="E259" s="131">
        <v>0</v>
      </c>
      <c r="F259" s="131"/>
      <c r="G259" s="131">
        <v>0</v>
      </c>
      <c r="H259" s="131"/>
      <c r="I259" s="131">
        <v>3.1250000000000002E-3</v>
      </c>
      <c r="J259" s="131"/>
      <c r="K259" s="131">
        <f t="shared" si="54"/>
        <v>3.1250000000000002E-3</v>
      </c>
      <c r="L259" s="131"/>
      <c r="M259" s="131">
        <v>0</v>
      </c>
      <c r="N259" s="90"/>
    </row>
    <row r="260" spans="1:14" s="91" customFormat="1" ht="24" x14ac:dyDescent="0.2">
      <c r="A260" s="97"/>
      <c r="B260" s="98"/>
      <c r="C260" s="99">
        <v>52370</v>
      </c>
      <c r="D260" s="115" t="s">
        <v>239</v>
      </c>
      <c r="E260" s="131">
        <v>0.15</v>
      </c>
      <c r="F260" s="131"/>
      <c r="G260" s="131">
        <v>0</v>
      </c>
      <c r="H260" s="131"/>
      <c r="I260" s="131">
        <v>9.0909089999999998E-2</v>
      </c>
      <c r="J260" s="131"/>
      <c r="K260" s="131">
        <f t="shared" si="54"/>
        <v>0.24090908999999999</v>
      </c>
      <c r="L260" s="131"/>
      <c r="M260" s="131">
        <v>0</v>
      </c>
      <c r="N260" s="90"/>
    </row>
    <row r="261" spans="1:14" s="89" customFormat="1" ht="36" x14ac:dyDescent="0.2">
      <c r="A261" s="97"/>
      <c r="B261" s="98"/>
      <c r="C261" s="99">
        <v>54070</v>
      </c>
      <c r="D261" s="115" t="s">
        <v>247</v>
      </c>
      <c r="E261" s="131">
        <v>0</v>
      </c>
      <c r="F261" s="131"/>
      <c r="G261" s="131">
        <v>0</v>
      </c>
      <c r="H261" s="131"/>
      <c r="I261" s="131">
        <v>0.10909091000000001</v>
      </c>
      <c r="J261" s="131"/>
      <c r="K261" s="131">
        <f t="shared" si="54"/>
        <v>0.10909091000000001</v>
      </c>
      <c r="L261" s="131"/>
      <c r="M261" s="131">
        <v>0</v>
      </c>
      <c r="N261" s="88"/>
    </row>
    <row r="262" spans="1:14" s="91" customFormat="1" ht="24" x14ac:dyDescent="0.2">
      <c r="A262" s="97"/>
      <c r="B262" s="98"/>
      <c r="C262" s="99">
        <v>54423</v>
      </c>
      <c r="D262" s="115" t="s">
        <v>248</v>
      </c>
      <c r="E262" s="131">
        <v>3.6999999999999998E-2</v>
      </c>
      <c r="F262" s="131"/>
      <c r="G262" s="131">
        <v>0</v>
      </c>
      <c r="H262" s="131"/>
      <c r="I262" s="131">
        <v>0</v>
      </c>
      <c r="J262" s="131"/>
      <c r="K262" s="131">
        <f t="shared" si="54"/>
        <v>3.6999999999999998E-2</v>
      </c>
      <c r="L262" s="131"/>
      <c r="M262" s="131">
        <v>0</v>
      </c>
      <c r="N262" s="90"/>
    </row>
    <row r="263" spans="1:14" s="91" customFormat="1" ht="12" x14ac:dyDescent="0.2">
      <c r="A263" s="97"/>
      <c r="B263" s="98"/>
      <c r="C263" s="113" t="s">
        <v>407</v>
      </c>
      <c r="D263" s="114"/>
      <c r="E263" s="130">
        <f>SUM(E264:E265)</f>
        <v>9.5455000000000012E-2</v>
      </c>
      <c r="F263" s="130"/>
      <c r="G263" s="130">
        <f>SUM(G264:G265)</f>
        <v>0</v>
      </c>
      <c r="H263" s="130"/>
      <c r="I263" s="130">
        <f>SUM(I264:I265)</f>
        <v>0.1336008869179601</v>
      </c>
      <c r="J263" s="130"/>
      <c r="K263" s="130">
        <f t="shared" si="54"/>
        <v>0.22905588691796011</v>
      </c>
      <c r="L263" s="130"/>
      <c r="M263" s="130">
        <f>SUM(M264:M265)</f>
        <v>7.2727727272727277E-2</v>
      </c>
      <c r="N263" s="90"/>
    </row>
    <row r="264" spans="1:14" s="91" customFormat="1" ht="12" x14ac:dyDescent="0.2">
      <c r="A264" s="97"/>
      <c r="B264" s="98"/>
      <c r="C264" s="99">
        <v>54055</v>
      </c>
      <c r="D264" s="115" t="s">
        <v>363</v>
      </c>
      <c r="E264" s="131">
        <v>0.05</v>
      </c>
      <c r="F264" s="131"/>
      <c r="G264" s="131">
        <v>0</v>
      </c>
      <c r="H264" s="131"/>
      <c r="I264" s="131">
        <v>8.8146341463414629E-2</v>
      </c>
      <c r="J264" s="131"/>
      <c r="K264" s="131">
        <f t="shared" si="54"/>
        <v>0.13814634146341465</v>
      </c>
      <c r="L264" s="131"/>
      <c r="M264" s="131">
        <v>0</v>
      </c>
      <c r="N264" s="90"/>
    </row>
    <row r="265" spans="1:14" s="91" customFormat="1" ht="24" x14ac:dyDescent="0.2">
      <c r="A265" s="97"/>
      <c r="B265" s="98"/>
      <c r="C265" s="99">
        <v>54341</v>
      </c>
      <c r="D265" s="115" t="s">
        <v>240</v>
      </c>
      <c r="E265" s="131">
        <v>4.5455000000000002E-2</v>
      </c>
      <c r="F265" s="131"/>
      <c r="G265" s="131">
        <v>0</v>
      </c>
      <c r="H265" s="131"/>
      <c r="I265" s="131">
        <v>4.5454545454545463E-2</v>
      </c>
      <c r="J265" s="131"/>
      <c r="K265" s="131">
        <f t="shared" si="54"/>
        <v>9.0909545454545465E-2</v>
      </c>
      <c r="L265" s="131"/>
      <c r="M265" s="131">
        <v>7.2727727272727277E-2</v>
      </c>
      <c r="N265" s="90"/>
    </row>
    <row r="266" spans="1:14" s="91" customFormat="1" ht="12" x14ac:dyDescent="0.2">
      <c r="A266" s="97"/>
      <c r="B266" s="98"/>
      <c r="C266" s="113" t="s">
        <v>409</v>
      </c>
      <c r="D266" s="114"/>
      <c r="E266" s="130">
        <f>SUM(E267:E270)</f>
        <v>0.28146400000000005</v>
      </c>
      <c r="F266" s="130"/>
      <c r="G266" s="130">
        <f t="shared" ref="G266:I266" si="57">SUM(G267:G270)</f>
        <v>0</v>
      </c>
      <c r="H266" s="130"/>
      <c r="I266" s="130">
        <f t="shared" si="57"/>
        <v>0</v>
      </c>
      <c r="J266" s="130"/>
      <c r="K266" s="130">
        <f t="shared" si="54"/>
        <v>0.28146400000000005</v>
      </c>
      <c r="L266" s="130"/>
      <c r="M266" s="130">
        <f>SUM(M267:M270)</f>
        <v>0</v>
      </c>
      <c r="N266" s="90"/>
    </row>
    <row r="267" spans="1:14" s="89" customFormat="1" ht="24" x14ac:dyDescent="0.2">
      <c r="A267" s="97"/>
      <c r="B267" s="98"/>
      <c r="C267" s="99">
        <v>49410</v>
      </c>
      <c r="D267" s="115" t="s">
        <v>241</v>
      </c>
      <c r="E267" s="131">
        <v>8.0000000000000002E-3</v>
      </c>
      <c r="F267" s="131"/>
      <c r="G267" s="131">
        <v>0</v>
      </c>
      <c r="H267" s="131"/>
      <c r="I267" s="131">
        <v>0</v>
      </c>
      <c r="J267" s="131"/>
      <c r="K267" s="131">
        <f t="shared" si="54"/>
        <v>8.0000000000000002E-3</v>
      </c>
      <c r="L267" s="131"/>
      <c r="M267" s="131">
        <v>0</v>
      </c>
      <c r="N267" s="88"/>
    </row>
    <row r="268" spans="1:14" s="91" customFormat="1" ht="24" x14ac:dyDescent="0.2">
      <c r="A268" s="97"/>
      <c r="B268" s="98"/>
      <c r="C268" s="99">
        <v>54023</v>
      </c>
      <c r="D268" s="115" t="s">
        <v>250</v>
      </c>
      <c r="E268" s="131">
        <v>0.131464</v>
      </c>
      <c r="F268" s="131"/>
      <c r="G268" s="131">
        <v>0</v>
      </c>
      <c r="H268" s="131"/>
      <c r="I268" s="131">
        <v>0</v>
      </c>
      <c r="J268" s="131"/>
      <c r="K268" s="131">
        <f t="shared" si="54"/>
        <v>0.131464</v>
      </c>
      <c r="L268" s="131"/>
      <c r="M268" s="131">
        <v>0</v>
      </c>
      <c r="N268" s="90"/>
    </row>
    <row r="269" spans="1:14" s="91" customFormat="1" ht="36" x14ac:dyDescent="0.2">
      <c r="A269" s="97"/>
      <c r="B269" s="98"/>
      <c r="C269" s="99">
        <v>54111</v>
      </c>
      <c r="D269" s="115" t="s">
        <v>225</v>
      </c>
      <c r="E269" s="131">
        <v>0.05</v>
      </c>
      <c r="F269" s="131"/>
      <c r="G269" s="131">
        <v>0</v>
      </c>
      <c r="H269" s="131"/>
      <c r="I269" s="131">
        <v>0</v>
      </c>
      <c r="J269" s="131"/>
      <c r="K269" s="131">
        <f t="shared" si="54"/>
        <v>0.05</v>
      </c>
      <c r="L269" s="131"/>
      <c r="M269" s="131">
        <v>0</v>
      </c>
      <c r="N269" s="90"/>
    </row>
    <row r="270" spans="1:14" s="91" customFormat="1" ht="48" x14ac:dyDescent="0.2">
      <c r="A270" s="97"/>
      <c r="B270" s="98"/>
      <c r="C270" s="99">
        <v>54111</v>
      </c>
      <c r="D270" s="115" t="s">
        <v>189</v>
      </c>
      <c r="E270" s="131">
        <v>9.1999999999999998E-2</v>
      </c>
      <c r="F270" s="131"/>
      <c r="G270" s="131">
        <v>0</v>
      </c>
      <c r="H270" s="131"/>
      <c r="I270" s="131">
        <v>0</v>
      </c>
      <c r="J270" s="131"/>
      <c r="K270" s="131">
        <f t="shared" si="54"/>
        <v>9.1999999999999998E-2</v>
      </c>
      <c r="L270" s="131"/>
      <c r="M270" s="131">
        <v>0</v>
      </c>
      <c r="N270" s="90"/>
    </row>
    <row r="271" spans="1:14" s="89" customFormat="1" ht="12" x14ac:dyDescent="0.2">
      <c r="A271" s="97"/>
      <c r="B271" s="98"/>
      <c r="C271" s="113" t="s">
        <v>394</v>
      </c>
      <c r="D271" s="114"/>
      <c r="E271" s="130">
        <f>SUM(E272:E278)</f>
        <v>0.92689999999999995</v>
      </c>
      <c r="F271" s="130"/>
      <c r="G271" s="130">
        <f t="shared" ref="G271:I271" si="58">SUM(G272:G278)</f>
        <v>1.6008004002000999E-2</v>
      </c>
      <c r="H271" s="130"/>
      <c r="I271" s="130">
        <f t="shared" si="58"/>
        <v>0</v>
      </c>
      <c r="J271" s="130"/>
      <c r="K271" s="130">
        <f t="shared" si="54"/>
        <v>0.94290800400200092</v>
      </c>
      <c r="L271" s="130"/>
      <c r="M271" s="130">
        <f>SUM(M272:M278)</f>
        <v>0</v>
      </c>
      <c r="N271" s="88"/>
    </row>
    <row r="272" spans="1:14" s="91" customFormat="1" ht="24" x14ac:dyDescent="0.2">
      <c r="A272" s="97"/>
      <c r="B272" s="98"/>
      <c r="C272" s="99">
        <v>46534</v>
      </c>
      <c r="D272" s="115" t="s">
        <v>214</v>
      </c>
      <c r="E272" s="131">
        <v>1.2999999999999999E-2</v>
      </c>
      <c r="F272" s="131"/>
      <c r="G272" s="131">
        <v>0</v>
      </c>
      <c r="H272" s="131"/>
      <c r="I272" s="131">
        <v>0</v>
      </c>
      <c r="J272" s="131"/>
      <c r="K272" s="131">
        <f t="shared" si="54"/>
        <v>1.2999999999999999E-2</v>
      </c>
      <c r="L272" s="131"/>
      <c r="M272" s="131">
        <v>0</v>
      </c>
      <c r="N272" s="90"/>
    </row>
    <row r="273" spans="1:14" s="89" customFormat="1" ht="24" x14ac:dyDescent="0.2">
      <c r="A273" s="97"/>
      <c r="B273" s="98"/>
      <c r="C273" s="99">
        <v>49088</v>
      </c>
      <c r="D273" s="115" t="s">
        <v>194</v>
      </c>
      <c r="E273" s="131">
        <v>0.22500000000000001</v>
      </c>
      <c r="F273" s="131"/>
      <c r="G273" s="131">
        <v>0</v>
      </c>
      <c r="H273" s="131"/>
      <c r="I273" s="131">
        <v>0</v>
      </c>
      <c r="J273" s="131"/>
      <c r="K273" s="131">
        <f t="shared" si="54"/>
        <v>0.22500000000000001</v>
      </c>
      <c r="L273" s="131"/>
      <c r="M273" s="131">
        <v>0</v>
      </c>
      <c r="N273" s="88"/>
    </row>
    <row r="274" spans="1:14" s="91" customFormat="1" ht="48" x14ac:dyDescent="0.2">
      <c r="A274" s="97"/>
      <c r="B274" s="98"/>
      <c r="C274" s="99">
        <v>53354</v>
      </c>
      <c r="D274" s="115" t="s">
        <v>233</v>
      </c>
      <c r="E274" s="131">
        <v>0.15</v>
      </c>
      <c r="F274" s="131"/>
      <c r="G274" s="131">
        <v>0</v>
      </c>
      <c r="H274" s="131"/>
      <c r="I274" s="131">
        <v>0</v>
      </c>
      <c r="J274" s="131"/>
      <c r="K274" s="131">
        <f t="shared" si="54"/>
        <v>0.15</v>
      </c>
      <c r="L274" s="131"/>
      <c r="M274" s="131">
        <v>0</v>
      </c>
      <c r="N274" s="90"/>
    </row>
    <row r="275" spans="1:14" s="89" customFormat="1" ht="12" x14ac:dyDescent="0.2">
      <c r="A275" s="97"/>
      <c r="B275" s="98"/>
      <c r="C275" s="99">
        <v>54161</v>
      </c>
      <c r="D275" s="115" t="s">
        <v>419</v>
      </c>
      <c r="E275" s="131">
        <v>0.22500000000000001</v>
      </c>
      <c r="F275" s="131"/>
      <c r="G275" s="131">
        <v>0</v>
      </c>
      <c r="H275" s="131"/>
      <c r="I275" s="131">
        <v>0</v>
      </c>
      <c r="J275" s="131"/>
      <c r="K275" s="131">
        <f t="shared" si="54"/>
        <v>0.22500000000000001</v>
      </c>
      <c r="L275" s="131"/>
      <c r="M275" s="131">
        <v>0</v>
      </c>
      <c r="N275" s="88"/>
    </row>
    <row r="276" spans="1:14" s="91" customFormat="1" ht="24" x14ac:dyDescent="0.2">
      <c r="A276" s="97"/>
      <c r="B276" s="98"/>
      <c r="C276" s="99">
        <v>54176</v>
      </c>
      <c r="D276" s="115" t="s">
        <v>257</v>
      </c>
      <c r="E276" s="131">
        <v>0</v>
      </c>
      <c r="F276" s="131"/>
      <c r="G276" s="131">
        <v>1.6008004002000999E-2</v>
      </c>
      <c r="H276" s="131"/>
      <c r="I276" s="131">
        <v>0</v>
      </c>
      <c r="J276" s="131"/>
      <c r="K276" s="131">
        <f t="shared" si="54"/>
        <v>1.6008004002000999E-2</v>
      </c>
      <c r="L276" s="131"/>
      <c r="M276" s="131">
        <v>0</v>
      </c>
      <c r="N276" s="90"/>
    </row>
    <row r="277" spans="1:14" s="91" customFormat="1" ht="36" x14ac:dyDescent="0.2">
      <c r="A277" s="97"/>
      <c r="B277" s="98"/>
      <c r="C277" s="99">
        <v>54258</v>
      </c>
      <c r="D277" s="115" t="s">
        <v>170</v>
      </c>
      <c r="E277" s="131">
        <v>8.8900000000000007E-2</v>
      </c>
      <c r="F277" s="131"/>
      <c r="G277" s="131">
        <v>0</v>
      </c>
      <c r="H277" s="131"/>
      <c r="I277" s="131">
        <v>0</v>
      </c>
      <c r="J277" s="131"/>
      <c r="K277" s="131">
        <f t="shared" si="54"/>
        <v>8.8900000000000007E-2</v>
      </c>
      <c r="L277" s="131"/>
      <c r="M277" s="131">
        <v>0</v>
      </c>
      <c r="N277" s="90"/>
    </row>
    <row r="278" spans="1:14" s="91" customFormat="1" ht="24" x14ac:dyDescent="0.2">
      <c r="A278" s="97"/>
      <c r="B278" s="98"/>
      <c r="C278" s="99">
        <v>54383</v>
      </c>
      <c r="D278" s="115" t="s">
        <v>195</v>
      </c>
      <c r="E278" s="131">
        <v>0.22500000000000001</v>
      </c>
      <c r="F278" s="131"/>
      <c r="G278" s="131">
        <v>0</v>
      </c>
      <c r="H278" s="131"/>
      <c r="I278" s="131">
        <v>0</v>
      </c>
      <c r="J278" s="131"/>
      <c r="K278" s="131">
        <f t="shared" si="54"/>
        <v>0.22500000000000001</v>
      </c>
      <c r="L278" s="131"/>
      <c r="M278" s="131">
        <v>0</v>
      </c>
      <c r="N278" s="90"/>
    </row>
    <row r="279" spans="1:14" s="91" customFormat="1" ht="12" x14ac:dyDescent="0.2">
      <c r="A279" s="97"/>
      <c r="B279" s="98"/>
      <c r="C279" s="113" t="s">
        <v>403</v>
      </c>
      <c r="D279" s="114"/>
      <c r="E279" s="130">
        <f>SUM(E280:E281)</f>
        <v>0.05</v>
      </c>
      <c r="F279" s="130"/>
      <c r="G279" s="130">
        <f>SUM(G280:G281)</f>
        <v>8.666666666666667E-2</v>
      </c>
      <c r="H279" s="130"/>
      <c r="I279" s="130">
        <f>SUM(I280:I281)</f>
        <v>2.3478260000000001E-2</v>
      </c>
      <c r="J279" s="130"/>
      <c r="K279" s="130">
        <f t="shared" si="54"/>
        <v>0.16014492666666666</v>
      </c>
      <c r="L279" s="130"/>
      <c r="M279" s="130">
        <f>SUM(M280:M281)</f>
        <v>0</v>
      </c>
      <c r="N279" s="90"/>
    </row>
    <row r="280" spans="1:14" s="89" customFormat="1" ht="24" x14ac:dyDescent="0.2">
      <c r="A280" s="97"/>
      <c r="B280" s="98"/>
      <c r="C280" s="99">
        <v>48033</v>
      </c>
      <c r="D280" s="115" t="s">
        <v>226</v>
      </c>
      <c r="E280" s="131">
        <v>0.05</v>
      </c>
      <c r="F280" s="131"/>
      <c r="G280" s="131">
        <v>8.666666666666667E-2</v>
      </c>
      <c r="H280" s="131"/>
      <c r="I280" s="131">
        <v>0</v>
      </c>
      <c r="J280" s="131"/>
      <c r="K280" s="131">
        <f t="shared" si="54"/>
        <v>0.13666666666666666</v>
      </c>
      <c r="L280" s="131"/>
      <c r="M280" s="131">
        <v>0</v>
      </c>
      <c r="N280" s="88"/>
    </row>
    <row r="281" spans="1:14" s="91" customFormat="1" ht="24" x14ac:dyDescent="0.2">
      <c r="A281" s="97"/>
      <c r="B281" s="98"/>
      <c r="C281" s="99">
        <v>50370</v>
      </c>
      <c r="D281" s="115" t="s">
        <v>227</v>
      </c>
      <c r="E281" s="131">
        <v>0</v>
      </c>
      <c r="F281" s="131"/>
      <c r="G281" s="131">
        <v>0</v>
      </c>
      <c r="H281" s="131"/>
      <c r="I281" s="131">
        <v>2.3478260000000001E-2</v>
      </c>
      <c r="J281" s="131"/>
      <c r="K281" s="131">
        <f t="shared" si="54"/>
        <v>2.3478260000000001E-2</v>
      </c>
      <c r="L281" s="131"/>
      <c r="M281" s="131">
        <v>0</v>
      </c>
      <c r="N281" s="90"/>
    </row>
    <row r="282" spans="1:14" s="91" customFormat="1" ht="12" x14ac:dyDescent="0.2">
      <c r="A282" s="111"/>
      <c r="B282" s="113" t="s">
        <v>481</v>
      </c>
      <c r="C282" s="113"/>
      <c r="D282" s="114"/>
      <c r="E282" s="130">
        <f>E283+E290+E293+E303+E307+E314+E317+E322+E330+E334</f>
        <v>12.441448537476017</v>
      </c>
      <c r="F282" s="130"/>
      <c r="G282" s="130">
        <f t="shared" ref="G282:I282" si="59">G283+G290+G293+G303+G307+G314+G317+G322+G330+G334</f>
        <v>0.50884233783558452</v>
      </c>
      <c r="H282" s="130"/>
      <c r="I282" s="130">
        <f t="shared" si="59"/>
        <v>3.5278405005543241</v>
      </c>
      <c r="J282" s="130"/>
      <c r="K282" s="130">
        <f t="shared" si="54"/>
        <v>16.478131375865924</v>
      </c>
      <c r="L282" s="130"/>
      <c r="M282" s="130">
        <f>M283+M290+M293+M303+M307+M314+M317+M322+M330+M334</f>
        <v>7.3519957077790465</v>
      </c>
      <c r="N282" s="90"/>
    </row>
    <row r="283" spans="1:14" s="91" customFormat="1" ht="12" x14ac:dyDescent="0.2">
      <c r="A283" s="111"/>
      <c r="B283" s="113"/>
      <c r="C283" s="113" t="s">
        <v>417</v>
      </c>
      <c r="D283" s="114"/>
      <c r="E283" s="130">
        <f>SUM(E284:E289)</f>
        <v>1.3872928600000001</v>
      </c>
      <c r="F283" s="130"/>
      <c r="G283" s="130">
        <f>SUM(G284:G289)</f>
        <v>0.30000000000000004</v>
      </c>
      <c r="H283" s="130"/>
      <c r="I283" s="130">
        <f>SUM(I284:I289)</f>
        <v>0.5</v>
      </c>
      <c r="J283" s="130"/>
      <c r="K283" s="130">
        <f t="shared" si="54"/>
        <v>2.1872928600000003</v>
      </c>
      <c r="L283" s="130"/>
      <c r="M283" s="130">
        <f>SUM(M284:M289)</f>
        <v>0.6</v>
      </c>
      <c r="N283" s="90"/>
    </row>
    <row r="284" spans="1:14" s="89" customFormat="1" ht="24" x14ac:dyDescent="0.2">
      <c r="A284" s="97"/>
      <c r="B284" s="98"/>
      <c r="C284" s="99">
        <v>50159</v>
      </c>
      <c r="D284" s="115" t="s">
        <v>197</v>
      </c>
      <c r="E284" s="131">
        <v>0</v>
      </c>
      <c r="F284" s="131"/>
      <c r="G284" s="131">
        <v>0.1</v>
      </c>
      <c r="H284" s="131"/>
      <c r="I284" s="131">
        <v>0</v>
      </c>
      <c r="J284" s="131"/>
      <c r="K284" s="131">
        <v>0.1</v>
      </c>
      <c r="L284" s="131"/>
      <c r="M284" s="131">
        <v>0</v>
      </c>
      <c r="N284" s="88"/>
    </row>
    <row r="285" spans="1:14" s="89" customFormat="1" ht="24" x14ac:dyDescent="0.2">
      <c r="A285" s="97"/>
      <c r="B285" s="98"/>
      <c r="C285" s="99">
        <v>51249</v>
      </c>
      <c r="D285" s="115" t="s">
        <v>198</v>
      </c>
      <c r="E285" s="131">
        <v>0</v>
      </c>
      <c r="F285" s="131"/>
      <c r="G285" s="131">
        <v>0</v>
      </c>
      <c r="H285" s="131"/>
      <c r="I285" s="131">
        <v>0.3</v>
      </c>
      <c r="J285" s="131"/>
      <c r="K285" s="131">
        <v>0.3</v>
      </c>
      <c r="L285" s="131"/>
      <c r="M285" s="131">
        <v>0</v>
      </c>
      <c r="N285" s="88"/>
    </row>
    <row r="286" spans="1:14" s="91" customFormat="1" ht="24" x14ac:dyDescent="0.2">
      <c r="A286" s="97"/>
      <c r="B286" s="98"/>
      <c r="C286" s="99">
        <v>52099</v>
      </c>
      <c r="D286" s="115" t="s">
        <v>273</v>
      </c>
      <c r="E286" s="131">
        <v>0.1114</v>
      </c>
      <c r="F286" s="131"/>
      <c r="G286" s="131">
        <v>0</v>
      </c>
      <c r="H286" s="131"/>
      <c r="I286" s="131">
        <v>0</v>
      </c>
      <c r="J286" s="131"/>
      <c r="K286" s="131">
        <v>0.1114</v>
      </c>
      <c r="L286" s="131"/>
      <c r="M286" s="131">
        <v>0</v>
      </c>
      <c r="N286" s="90"/>
    </row>
    <row r="287" spans="1:14" s="89" customFormat="1" ht="24" x14ac:dyDescent="0.2">
      <c r="A287" s="97"/>
      <c r="B287" s="98"/>
      <c r="C287" s="99">
        <v>52101</v>
      </c>
      <c r="D287" s="115" t="s">
        <v>274</v>
      </c>
      <c r="E287" s="131">
        <v>0.14374999999999999</v>
      </c>
      <c r="F287" s="131"/>
      <c r="G287" s="131">
        <v>0</v>
      </c>
      <c r="H287" s="131"/>
      <c r="I287" s="131">
        <v>0</v>
      </c>
      <c r="J287" s="131"/>
      <c r="K287" s="131">
        <v>0.14374999999999999</v>
      </c>
      <c r="L287" s="131"/>
      <c r="M287" s="131">
        <v>0</v>
      </c>
      <c r="N287" s="88"/>
    </row>
    <row r="288" spans="1:14" s="91" customFormat="1" ht="24" x14ac:dyDescent="0.2">
      <c r="A288" s="97"/>
      <c r="B288" s="98"/>
      <c r="C288" s="99">
        <v>54319</v>
      </c>
      <c r="D288" s="115" t="s">
        <v>199</v>
      </c>
      <c r="E288" s="131">
        <v>1.1000000000000001</v>
      </c>
      <c r="F288" s="131"/>
      <c r="G288" s="131">
        <v>0.2</v>
      </c>
      <c r="H288" s="131"/>
      <c r="I288" s="131">
        <v>0.2</v>
      </c>
      <c r="J288" s="131"/>
      <c r="K288" s="131">
        <v>1.5</v>
      </c>
      <c r="L288" s="131"/>
      <c r="M288" s="131">
        <v>0.6</v>
      </c>
      <c r="N288" s="90"/>
    </row>
    <row r="289" spans="1:14" s="89" customFormat="1" ht="24" x14ac:dyDescent="0.2">
      <c r="A289" s="97"/>
      <c r="B289" s="98"/>
      <c r="C289" s="99">
        <v>54417</v>
      </c>
      <c r="D289" s="115" t="s">
        <v>276</v>
      </c>
      <c r="E289" s="131">
        <v>3.2142860000000002E-2</v>
      </c>
      <c r="F289" s="131"/>
      <c r="G289" s="131">
        <v>0</v>
      </c>
      <c r="H289" s="131"/>
      <c r="I289" s="131">
        <v>0</v>
      </c>
      <c r="J289" s="131"/>
      <c r="K289" s="131">
        <v>3.2142860000000002E-2</v>
      </c>
      <c r="L289" s="131"/>
      <c r="M289" s="131">
        <v>0</v>
      </c>
      <c r="N289" s="88"/>
    </row>
    <row r="290" spans="1:14" s="89" customFormat="1" ht="12" x14ac:dyDescent="0.2">
      <c r="A290" s="111"/>
      <c r="B290" s="113"/>
      <c r="C290" s="113" t="s">
        <v>391</v>
      </c>
      <c r="D290" s="114"/>
      <c r="E290" s="130">
        <f>SUM(E291:E292)</f>
        <v>0.3</v>
      </c>
      <c r="F290" s="130"/>
      <c r="G290" s="130">
        <f>SUM(G291:G292)</f>
        <v>0</v>
      </c>
      <c r="H290" s="130"/>
      <c r="I290" s="130">
        <f>SUM(I291:I292)</f>
        <v>0.22727272727272727</v>
      </c>
      <c r="J290" s="130"/>
      <c r="K290" s="130">
        <f t="shared" ref="K290:K292" si="60">SUM(E290:I290)</f>
        <v>0.52727272727272723</v>
      </c>
      <c r="L290" s="130"/>
      <c r="M290" s="130">
        <f>SUM(M291:M292)</f>
        <v>0</v>
      </c>
      <c r="N290" s="88"/>
    </row>
    <row r="291" spans="1:14" s="91" customFormat="1" ht="24" x14ac:dyDescent="0.2">
      <c r="A291" s="97"/>
      <c r="B291" s="98"/>
      <c r="C291" s="99">
        <v>52167</v>
      </c>
      <c r="D291" s="115" t="s">
        <v>277</v>
      </c>
      <c r="E291" s="131">
        <v>0.3</v>
      </c>
      <c r="F291" s="131"/>
      <c r="G291" s="131">
        <v>0</v>
      </c>
      <c r="H291" s="131"/>
      <c r="I291" s="131">
        <v>0</v>
      </c>
      <c r="J291" s="131"/>
      <c r="K291" s="131">
        <f t="shared" si="60"/>
        <v>0.3</v>
      </c>
      <c r="L291" s="131"/>
      <c r="M291" s="131">
        <v>0</v>
      </c>
      <c r="N291" s="90"/>
    </row>
    <row r="292" spans="1:14" s="91" customFormat="1" ht="36" x14ac:dyDescent="0.2">
      <c r="A292" s="97"/>
      <c r="B292" s="98"/>
      <c r="C292" s="99">
        <v>54019</v>
      </c>
      <c r="D292" s="115" t="s">
        <v>278</v>
      </c>
      <c r="E292" s="131">
        <v>0</v>
      </c>
      <c r="F292" s="131"/>
      <c r="G292" s="131">
        <v>0</v>
      </c>
      <c r="H292" s="131"/>
      <c r="I292" s="131">
        <v>0.22727272727272727</v>
      </c>
      <c r="J292" s="131"/>
      <c r="K292" s="131">
        <f t="shared" si="60"/>
        <v>0.22727272727272727</v>
      </c>
      <c r="L292" s="131"/>
      <c r="M292" s="131">
        <v>0</v>
      </c>
      <c r="N292" s="90"/>
    </row>
    <row r="293" spans="1:14" s="89" customFormat="1" ht="12" x14ac:dyDescent="0.2">
      <c r="A293" s="111"/>
      <c r="B293" s="113"/>
      <c r="C293" s="113" t="s">
        <v>392</v>
      </c>
      <c r="D293" s="114"/>
      <c r="E293" s="130">
        <f>SUM(E294:E302)</f>
        <v>2.743887</v>
      </c>
      <c r="F293" s="130"/>
      <c r="G293" s="130">
        <f t="shared" ref="G293:I293" si="61">SUM(G294:G302)</f>
        <v>0</v>
      </c>
      <c r="H293" s="130"/>
      <c r="I293" s="130">
        <f t="shared" si="61"/>
        <v>0.52</v>
      </c>
      <c r="J293" s="130"/>
      <c r="K293" s="130">
        <f t="shared" si="54"/>
        <v>3.263887</v>
      </c>
      <c r="L293" s="130"/>
      <c r="M293" s="130">
        <f>SUM(M294:M302)</f>
        <v>2.2688869999999999</v>
      </c>
      <c r="N293" s="88"/>
    </row>
    <row r="294" spans="1:14" s="91" customFormat="1" ht="24" x14ac:dyDescent="0.2">
      <c r="A294" s="97"/>
      <c r="B294" s="98"/>
      <c r="C294" s="99">
        <v>46920</v>
      </c>
      <c r="D294" s="115" t="s">
        <v>211</v>
      </c>
      <c r="E294" s="131">
        <v>0.255554</v>
      </c>
      <c r="F294" s="131"/>
      <c r="G294" s="131">
        <v>0</v>
      </c>
      <c r="H294" s="131"/>
      <c r="I294" s="131">
        <v>0</v>
      </c>
      <c r="J294" s="131"/>
      <c r="K294" s="131">
        <f t="shared" si="54"/>
        <v>0.255554</v>
      </c>
      <c r="L294" s="131"/>
      <c r="M294" s="131">
        <v>0.255554</v>
      </c>
      <c r="N294" s="90"/>
    </row>
    <row r="295" spans="1:14" s="89" customFormat="1" ht="24" x14ac:dyDescent="0.2">
      <c r="A295" s="97"/>
      <c r="B295" s="98"/>
      <c r="C295" s="99">
        <v>48259</v>
      </c>
      <c r="D295" s="115" t="s">
        <v>193</v>
      </c>
      <c r="E295" s="131">
        <v>0.125</v>
      </c>
      <c r="F295" s="131"/>
      <c r="G295" s="131">
        <v>0</v>
      </c>
      <c r="H295" s="131"/>
      <c r="I295" s="131">
        <v>0</v>
      </c>
      <c r="J295" s="131"/>
      <c r="K295" s="131">
        <f t="shared" si="54"/>
        <v>0.125</v>
      </c>
      <c r="L295" s="131"/>
      <c r="M295" s="131">
        <v>0.125</v>
      </c>
      <c r="N295" s="88"/>
    </row>
    <row r="296" spans="1:14" s="91" customFormat="1" ht="24" x14ac:dyDescent="0.2">
      <c r="A296" s="97"/>
      <c r="B296" s="98"/>
      <c r="C296" s="99">
        <v>50316</v>
      </c>
      <c r="D296" s="115" t="s">
        <v>426</v>
      </c>
      <c r="E296" s="131">
        <v>1.3</v>
      </c>
      <c r="F296" s="131"/>
      <c r="G296" s="131">
        <v>0</v>
      </c>
      <c r="H296" s="131"/>
      <c r="I296" s="131">
        <v>0.52</v>
      </c>
      <c r="J296" s="131"/>
      <c r="K296" s="131">
        <f t="shared" si="54"/>
        <v>1.82</v>
      </c>
      <c r="L296" s="131"/>
      <c r="M296" s="131">
        <v>1.82</v>
      </c>
      <c r="N296" s="90"/>
    </row>
    <row r="297" spans="1:14" s="89" customFormat="1" ht="24" x14ac:dyDescent="0.2">
      <c r="A297" s="97"/>
      <c r="B297" s="98"/>
      <c r="C297" s="99">
        <v>53198</v>
      </c>
      <c r="D297" s="115" t="s">
        <v>237</v>
      </c>
      <c r="E297" s="131">
        <v>6.8333000000000005E-2</v>
      </c>
      <c r="F297" s="131"/>
      <c r="G297" s="131">
        <v>0</v>
      </c>
      <c r="H297" s="131"/>
      <c r="I297" s="131">
        <v>0</v>
      </c>
      <c r="J297" s="131"/>
      <c r="K297" s="131">
        <f t="shared" si="54"/>
        <v>6.8333000000000005E-2</v>
      </c>
      <c r="L297" s="131"/>
      <c r="M297" s="131">
        <v>6.8333000000000005E-2</v>
      </c>
      <c r="N297" s="88"/>
    </row>
    <row r="298" spans="1:14" s="91" customFormat="1" ht="24" x14ac:dyDescent="0.2">
      <c r="A298" s="97"/>
      <c r="B298" s="98"/>
      <c r="C298" s="99">
        <v>53221</v>
      </c>
      <c r="D298" s="115" t="s">
        <v>200</v>
      </c>
      <c r="E298" s="131">
        <v>0.8</v>
      </c>
      <c r="F298" s="131"/>
      <c r="G298" s="131">
        <v>0</v>
      </c>
      <c r="H298" s="131"/>
      <c r="I298" s="131">
        <v>0</v>
      </c>
      <c r="J298" s="131"/>
      <c r="K298" s="131">
        <f t="shared" si="54"/>
        <v>0.8</v>
      </c>
      <c r="L298" s="131"/>
      <c r="M298" s="131">
        <v>0</v>
      </c>
      <c r="N298" s="90"/>
    </row>
    <row r="299" spans="1:14" s="89" customFormat="1" ht="24" x14ac:dyDescent="0.2">
      <c r="A299" s="97"/>
      <c r="B299" s="98"/>
      <c r="C299" s="99">
        <v>54148</v>
      </c>
      <c r="D299" s="115" t="s">
        <v>280</v>
      </c>
      <c r="E299" s="131">
        <v>0.10500000000000001</v>
      </c>
      <c r="F299" s="131"/>
      <c r="G299" s="131">
        <v>0</v>
      </c>
      <c r="H299" s="131"/>
      <c r="I299" s="131">
        <v>0</v>
      </c>
      <c r="J299" s="131"/>
      <c r="K299" s="131">
        <f t="shared" si="54"/>
        <v>0.10500000000000001</v>
      </c>
      <c r="L299" s="131"/>
      <c r="M299" s="131">
        <v>0</v>
      </c>
      <c r="N299" s="88"/>
    </row>
    <row r="300" spans="1:14" s="91" customFormat="1" ht="24" x14ac:dyDescent="0.2">
      <c r="A300" s="97"/>
      <c r="B300" s="98"/>
      <c r="C300" s="99">
        <v>54344</v>
      </c>
      <c r="D300" s="115" t="s">
        <v>281</v>
      </c>
      <c r="E300" s="131">
        <v>2.5000000000000001E-2</v>
      </c>
      <c r="F300" s="131"/>
      <c r="G300" s="131">
        <v>0</v>
      </c>
      <c r="H300" s="131"/>
      <c r="I300" s="131">
        <v>0</v>
      </c>
      <c r="J300" s="131"/>
      <c r="K300" s="131">
        <f t="shared" si="54"/>
        <v>2.5000000000000001E-2</v>
      </c>
      <c r="L300" s="131"/>
      <c r="M300" s="131">
        <v>0</v>
      </c>
      <c r="N300" s="90"/>
    </row>
    <row r="301" spans="1:14" s="89" customFormat="1" ht="24" x14ac:dyDescent="0.2">
      <c r="A301" s="97"/>
      <c r="B301" s="98"/>
      <c r="C301" s="99">
        <v>54391</v>
      </c>
      <c r="D301" s="115" t="s">
        <v>229</v>
      </c>
      <c r="E301" s="131">
        <v>2.5000000000000001E-2</v>
      </c>
      <c r="F301" s="131"/>
      <c r="G301" s="131">
        <v>0</v>
      </c>
      <c r="H301" s="131"/>
      <c r="I301" s="131">
        <v>0</v>
      </c>
      <c r="J301" s="131"/>
      <c r="K301" s="131">
        <f t="shared" si="54"/>
        <v>2.5000000000000001E-2</v>
      </c>
      <c r="L301" s="131"/>
      <c r="M301" s="131">
        <v>0</v>
      </c>
      <c r="N301" s="88"/>
    </row>
    <row r="302" spans="1:14" s="91" customFormat="1" ht="36" x14ac:dyDescent="0.2">
      <c r="A302" s="97"/>
      <c r="B302" s="98"/>
      <c r="C302" s="99">
        <v>54436</v>
      </c>
      <c r="D302" s="115" t="s">
        <v>169</v>
      </c>
      <c r="E302" s="131">
        <v>0.04</v>
      </c>
      <c r="F302" s="131"/>
      <c r="G302" s="131">
        <v>0</v>
      </c>
      <c r="H302" s="131"/>
      <c r="I302" s="131">
        <v>0</v>
      </c>
      <c r="J302" s="131"/>
      <c r="K302" s="131">
        <f t="shared" si="54"/>
        <v>0.04</v>
      </c>
      <c r="L302" s="131"/>
      <c r="M302" s="131">
        <v>0</v>
      </c>
      <c r="N302" s="90"/>
    </row>
    <row r="303" spans="1:14" s="91" customFormat="1" ht="12" x14ac:dyDescent="0.2">
      <c r="A303" s="111"/>
      <c r="B303" s="113"/>
      <c r="C303" s="113" t="s">
        <v>405</v>
      </c>
      <c r="D303" s="114"/>
      <c r="E303" s="130">
        <f>SUM(E304:E306)</f>
        <v>3.6710866774760174</v>
      </c>
      <c r="F303" s="130"/>
      <c r="G303" s="130">
        <f>SUM(G304:G306)</f>
        <v>4.1666666666666664E-2</v>
      </c>
      <c r="H303" s="130"/>
      <c r="I303" s="130">
        <f>SUM(I304:I306)</f>
        <v>0.15236363636363637</v>
      </c>
      <c r="J303" s="130"/>
      <c r="K303" s="130">
        <f t="shared" si="54"/>
        <v>3.8651169805063201</v>
      </c>
      <c r="L303" s="130"/>
      <c r="M303" s="130">
        <f>SUM(M304:M306)</f>
        <v>3.6651169805063204</v>
      </c>
      <c r="N303" s="90"/>
    </row>
    <row r="304" spans="1:14" s="89" customFormat="1" ht="24" x14ac:dyDescent="0.2">
      <c r="A304" s="97"/>
      <c r="B304" s="98"/>
      <c r="C304" s="99">
        <v>54033</v>
      </c>
      <c r="D304" s="115" t="s">
        <v>201</v>
      </c>
      <c r="E304" s="131">
        <v>0.2</v>
      </c>
      <c r="F304" s="131"/>
      <c r="G304" s="131">
        <v>0</v>
      </c>
      <c r="H304" s="131"/>
      <c r="I304" s="131">
        <v>0</v>
      </c>
      <c r="J304" s="131"/>
      <c r="K304" s="131">
        <f t="shared" si="54"/>
        <v>0.2</v>
      </c>
      <c r="L304" s="131"/>
      <c r="M304" s="131">
        <v>0</v>
      </c>
      <c r="N304" s="88"/>
    </row>
    <row r="305" spans="1:14" s="89" customFormat="1" ht="36" x14ac:dyDescent="0.2">
      <c r="A305" s="97"/>
      <c r="B305" s="98"/>
      <c r="C305" s="99">
        <v>54079</v>
      </c>
      <c r="D305" s="115" t="s">
        <v>282</v>
      </c>
      <c r="E305" s="131">
        <v>3.0585866774760171</v>
      </c>
      <c r="F305" s="131"/>
      <c r="G305" s="131">
        <v>0</v>
      </c>
      <c r="H305" s="131"/>
      <c r="I305" s="131">
        <v>0.11599999999999999</v>
      </c>
      <c r="J305" s="131"/>
      <c r="K305" s="131">
        <f t="shared" si="54"/>
        <v>3.1745866774760172</v>
      </c>
      <c r="L305" s="131"/>
      <c r="M305" s="131">
        <v>3.1745866774760172</v>
      </c>
      <c r="N305" s="88"/>
    </row>
    <row r="306" spans="1:14" s="91" customFormat="1" ht="24" x14ac:dyDescent="0.2">
      <c r="A306" s="97"/>
      <c r="B306" s="98"/>
      <c r="C306" s="99">
        <v>54124</v>
      </c>
      <c r="D306" s="115" t="s">
        <v>230</v>
      </c>
      <c r="E306" s="131">
        <v>0.41249999999999998</v>
      </c>
      <c r="F306" s="131"/>
      <c r="G306" s="131">
        <v>4.1666666666666664E-2</v>
      </c>
      <c r="H306" s="131"/>
      <c r="I306" s="131">
        <v>3.6363636363636369E-2</v>
      </c>
      <c r="J306" s="131"/>
      <c r="K306" s="131">
        <f t="shared" si="54"/>
        <v>0.49053030303030304</v>
      </c>
      <c r="L306" s="131"/>
      <c r="M306" s="131">
        <v>0.49053030303030304</v>
      </c>
      <c r="N306" s="90"/>
    </row>
    <row r="307" spans="1:14" s="89" customFormat="1" ht="12" x14ac:dyDescent="0.2">
      <c r="A307" s="111"/>
      <c r="B307" s="113"/>
      <c r="C307" s="113" t="s">
        <v>393</v>
      </c>
      <c r="D307" s="114"/>
      <c r="E307" s="130">
        <f>SUM(E308:E313)</f>
        <v>0.43434599999999995</v>
      </c>
      <c r="F307" s="130"/>
      <c r="G307" s="130">
        <f>SUM(G308:G313)</f>
        <v>6.25E-2</v>
      </c>
      <c r="H307" s="130"/>
      <c r="I307" s="130">
        <f>SUM(I308:I313)</f>
        <v>0.20312499000000001</v>
      </c>
      <c r="J307" s="130"/>
      <c r="K307" s="130">
        <f t="shared" si="54"/>
        <v>0.69997098999999996</v>
      </c>
      <c r="L307" s="130"/>
      <c r="M307" s="130">
        <f>SUM(M308:M313)</f>
        <v>0.209846</v>
      </c>
      <c r="N307" s="88"/>
    </row>
    <row r="308" spans="1:14" s="91" customFormat="1" ht="24" x14ac:dyDescent="0.2">
      <c r="A308" s="97"/>
      <c r="B308" s="98"/>
      <c r="C308" s="99">
        <v>37909</v>
      </c>
      <c r="D308" s="115" t="s">
        <v>244</v>
      </c>
      <c r="E308" s="131">
        <v>0.209846</v>
      </c>
      <c r="F308" s="131"/>
      <c r="G308" s="131">
        <v>0</v>
      </c>
      <c r="H308" s="131"/>
      <c r="I308" s="131">
        <v>0</v>
      </c>
      <c r="J308" s="131"/>
      <c r="K308" s="131">
        <f t="shared" si="54"/>
        <v>0.209846</v>
      </c>
      <c r="L308" s="131"/>
      <c r="M308" s="131">
        <v>0.209846</v>
      </c>
      <c r="N308" s="90"/>
    </row>
    <row r="309" spans="1:14" s="89" customFormat="1" ht="24" x14ac:dyDescent="0.2">
      <c r="A309" s="97"/>
      <c r="B309" s="98"/>
      <c r="C309" s="99">
        <v>52189</v>
      </c>
      <c r="D309" s="115" t="s">
        <v>238</v>
      </c>
      <c r="E309" s="131">
        <v>0</v>
      </c>
      <c r="F309" s="131"/>
      <c r="G309" s="131">
        <v>0</v>
      </c>
      <c r="H309" s="131"/>
      <c r="I309" s="131">
        <v>3.1250000000000002E-3</v>
      </c>
      <c r="J309" s="131"/>
      <c r="K309" s="131">
        <f t="shared" si="54"/>
        <v>3.1250000000000002E-3</v>
      </c>
      <c r="L309" s="131"/>
      <c r="M309" s="131">
        <v>0</v>
      </c>
      <c r="N309" s="88"/>
    </row>
    <row r="310" spans="1:14" s="91" customFormat="1" ht="24" x14ac:dyDescent="0.2">
      <c r="A310" s="97"/>
      <c r="B310" s="98"/>
      <c r="C310" s="99">
        <v>52370</v>
      </c>
      <c r="D310" s="115" t="s">
        <v>239</v>
      </c>
      <c r="E310" s="131">
        <v>0.15</v>
      </c>
      <c r="F310" s="131"/>
      <c r="G310" s="131">
        <v>0</v>
      </c>
      <c r="H310" s="131"/>
      <c r="I310" s="131">
        <v>9.0909089999999998E-2</v>
      </c>
      <c r="J310" s="131"/>
      <c r="K310" s="131">
        <f t="shared" ref="K310:K344" si="62">SUM(E310:I310)</f>
        <v>0.24090908999999999</v>
      </c>
      <c r="L310" s="131"/>
      <c r="M310" s="131">
        <v>0</v>
      </c>
      <c r="N310" s="90"/>
    </row>
    <row r="311" spans="1:14" s="89" customFormat="1" ht="36" x14ac:dyDescent="0.2">
      <c r="A311" s="97"/>
      <c r="B311" s="98"/>
      <c r="C311" s="99">
        <v>53409</v>
      </c>
      <c r="D311" s="115" t="s">
        <v>246</v>
      </c>
      <c r="E311" s="131">
        <v>3.7499999999999999E-2</v>
      </c>
      <c r="F311" s="131"/>
      <c r="G311" s="131">
        <v>6.25E-2</v>
      </c>
      <c r="H311" s="131"/>
      <c r="I311" s="131">
        <v>0</v>
      </c>
      <c r="J311" s="131"/>
      <c r="K311" s="131">
        <f t="shared" si="62"/>
        <v>0.1</v>
      </c>
      <c r="L311" s="131"/>
      <c r="M311" s="131">
        <v>0</v>
      </c>
      <c r="N311" s="88"/>
    </row>
    <row r="312" spans="1:14" s="91" customFormat="1" ht="36" x14ac:dyDescent="0.2">
      <c r="A312" s="97"/>
      <c r="B312" s="98"/>
      <c r="C312" s="99">
        <v>54070</v>
      </c>
      <c r="D312" s="115" t="s">
        <v>247</v>
      </c>
      <c r="E312" s="131">
        <v>0</v>
      </c>
      <c r="F312" s="131"/>
      <c r="G312" s="131">
        <v>0</v>
      </c>
      <c r="H312" s="131"/>
      <c r="I312" s="131">
        <v>0.1090909</v>
      </c>
      <c r="J312" s="131"/>
      <c r="K312" s="131">
        <f t="shared" si="62"/>
        <v>0.1090909</v>
      </c>
      <c r="L312" s="131"/>
      <c r="M312" s="131">
        <v>0</v>
      </c>
      <c r="N312" s="90"/>
    </row>
    <row r="313" spans="1:14" s="89" customFormat="1" ht="24" x14ac:dyDescent="0.2">
      <c r="A313" s="97"/>
      <c r="B313" s="98"/>
      <c r="C313" s="99">
        <v>54423</v>
      </c>
      <c r="D313" s="115" t="s">
        <v>248</v>
      </c>
      <c r="E313" s="131">
        <v>3.6999999999999998E-2</v>
      </c>
      <c r="F313" s="131"/>
      <c r="G313" s="131">
        <v>0</v>
      </c>
      <c r="H313" s="131"/>
      <c r="I313" s="131">
        <v>0</v>
      </c>
      <c r="J313" s="131"/>
      <c r="K313" s="131">
        <f t="shared" si="62"/>
        <v>3.6999999999999998E-2</v>
      </c>
      <c r="L313" s="131"/>
      <c r="M313" s="131">
        <v>0</v>
      </c>
      <c r="N313" s="88"/>
    </row>
    <row r="314" spans="1:14" s="91" customFormat="1" ht="12" x14ac:dyDescent="0.2">
      <c r="A314" s="111"/>
      <c r="B314" s="113"/>
      <c r="C314" s="113" t="s">
        <v>407</v>
      </c>
      <c r="D314" s="114"/>
      <c r="E314" s="130">
        <f>SUM(E315:E316)</f>
        <v>9.5455000000000012E-2</v>
      </c>
      <c r="F314" s="130"/>
      <c r="G314" s="130">
        <f>SUM(G315:G316)</f>
        <v>0</v>
      </c>
      <c r="H314" s="130"/>
      <c r="I314" s="130">
        <f>SUM(I315:I316)</f>
        <v>0.25160088691796006</v>
      </c>
      <c r="J314" s="130"/>
      <c r="K314" s="130">
        <f t="shared" si="62"/>
        <v>0.34705588691796008</v>
      </c>
      <c r="L314" s="130"/>
      <c r="M314" s="130">
        <f>SUM(M315:M316)</f>
        <v>7.2727727272727277E-2</v>
      </c>
      <c r="N314" s="90"/>
    </row>
    <row r="315" spans="1:14" s="91" customFormat="1" ht="12" x14ac:dyDescent="0.2">
      <c r="A315" s="97"/>
      <c r="B315" s="98"/>
      <c r="C315" s="99">
        <v>54055</v>
      </c>
      <c r="D315" s="115" t="s">
        <v>363</v>
      </c>
      <c r="E315" s="131">
        <v>0.05</v>
      </c>
      <c r="F315" s="131"/>
      <c r="G315" s="131">
        <v>0</v>
      </c>
      <c r="H315" s="131"/>
      <c r="I315" s="131">
        <v>0.20614634146341462</v>
      </c>
      <c r="J315" s="131"/>
      <c r="K315" s="131">
        <f t="shared" si="62"/>
        <v>0.25614634146341464</v>
      </c>
      <c r="L315" s="131"/>
      <c r="M315" s="131">
        <v>0</v>
      </c>
      <c r="N315" s="90"/>
    </row>
    <row r="316" spans="1:14" s="89" customFormat="1" ht="24" x14ac:dyDescent="0.2">
      <c r="A316" s="97"/>
      <c r="B316" s="98"/>
      <c r="C316" s="99">
        <v>54341</v>
      </c>
      <c r="D316" s="115" t="s">
        <v>240</v>
      </c>
      <c r="E316" s="131">
        <v>4.5455000000000002E-2</v>
      </c>
      <c r="F316" s="131"/>
      <c r="G316" s="131">
        <v>0</v>
      </c>
      <c r="H316" s="131"/>
      <c r="I316" s="131">
        <v>4.5454545454545463E-2</v>
      </c>
      <c r="J316" s="131"/>
      <c r="K316" s="131">
        <f t="shared" si="62"/>
        <v>9.0909545454545465E-2</v>
      </c>
      <c r="L316" s="131"/>
      <c r="M316" s="131">
        <v>7.2727727272727277E-2</v>
      </c>
      <c r="N316" s="88"/>
    </row>
    <row r="317" spans="1:14" s="89" customFormat="1" ht="12" x14ac:dyDescent="0.2">
      <c r="A317" s="97"/>
      <c r="B317" s="98"/>
      <c r="C317" s="113" t="s">
        <v>409</v>
      </c>
      <c r="D317" s="114"/>
      <c r="E317" s="130">
        <f>SUM(E318:E321)</f>
        <v>0.28146300000000002</v>
      </c>
      <c r="F317" s="130"/>
      <c r="G317" s="130">
        <f t="shared" ref="G317:I317" si="63">SUM(G318:G321)</f>
        <v>0</v>
      </c>
      <c r="H317" s="130"/>
      <c r="I317" s="130">
        <f t="shared" si="63"/>
        <v>0</v>
      </c>
      <c r="J317" s="130"/>
      <c r="K317" s="130">
        <f t="shared" si="62"/>
        <v>0.28146300000000002</v>
      </c>
      <c r="L317" s="130"/>
      <c r="M317" s="130">
        <f>SUM(M318:M321)</f>
        <v>0</v>
      </c>
      <c r="N317" s="88"/>
    </row>
    <row r="318" spans="1:14" s="89" customFormat="1" ht="24" x14ac:dyDescent="0.2">
      <c r="A318" s="97"/>
      <c r="B318" s="98"/>
      <c r="C318" s="99">
        <v>49410</v>
      </c>
      <c r="D318" s="115" t="s">
        <v>241</v>
      </c>
      <c r="E318" s="131">
        <v>8.0000000000000002E-3</v>
      </c>
      <c r="F318" s="131"/>
      <c r="G318" s="131">
        <v>0</v>
      </c>
      <c r="H318" s="131"/>
      <c r="I318" s="131">
        <v>0</v>
      </c>
      <c r="J318" s="131"/>
      <c r="K318" s="131">
        <f t="shared" si="62"/>
        <v>8.0000000000000002E-3</v>
      </c>
      <c r="L318" s="131"/>
      <c r="M318" s="131">
        <v>0</v>
      </c>
      <c r="N318" s="88"/>
    </row>
    <row r="319" spans="1:14" s="91" customFormat="1" ht="24" x14ac:dyDescent="0.2">
      <c r="A319" s="97"/>
      <c r="B319" s="98"/>
      <c r="C319" s="99">
        <v>54023</v>
      </c>
      <c r="D319" s="115" t="s">
        <v>250</v>
      </c>
      <c r="E319" s="131">
        <v>0.131463</v>
      </c>
      <c r="F319" s="131"/>
      <c r="G319" s="131">
        <v>0</v>
      </c>
      <c r="H319" s="131"/>
      <c r="I319" s="131">
        <v>0</v>
      </c>
      <c r="J319" s="131"/>
      <c r="K319" s="131">
        <f t="shared" si="62"/>
        <v>0.131463</v>
      </c>
      <c r="L319" s="131"/>
      <c r="M319" s="131">
        <v>0</v>
      </c>
      <c r="N319" s="90"/>
    </row>
    <row r="320" spans="1:14" s="89" customFormat="1" ht="36" x14ac:dyDescent="0.2">
      <c r="A320" s="97"/>
      <c r="B320" s="98"/>
      <c r="C320" s="99">
        <v>54111</v>
      </c>
      <c r="D320" s="115" t="s">
        <v>225</v>
      </c>
      <c r="E320" s="131">
        <v>0.05</v>
      </c>
      <c r="F320" s="131"/>
      <c r="G320" s="131">
        <v>0</v>
      </c>
      <c r="H320" s="131"/>
      <c r="I320" s="131">
        <v>0</v>
      </c>
      <c r="J320" s="131"/>
      <c r="K320" s="131">
        <f t="shared" si="62"/>
        <v>0.05</v>
      </c>
      <c r="L320" s="131"/>
      <c r="M320" s="131">
        <v>0</v>
      </c>
      <c r="N320" s="88"/>
    </row>
    <row r="321" spans="1:14" s="91" customFormat="1" ht="48" x14ac:dyDescent="0.2">
      <c r="A321" s="97"/>
      <c r="B321" s="98"/>
      <c r="C321" s="99">
        <v>54111</v>
      </c>
      <c r="D321" s="115" t="s">
        <v>189</v>
      </c>
      <c r="E321" s="131">
        <v>9.1999999999999998E-2</v>
      </c>
      <c r="F321" s="131"/>
      <c r="G321" s="131">
        <v>0</v>
      </c>
      <c r="H321" s="131"/>
      <c r="I321" s="131">
        <v>0</v>
      </c>
      <c r="J321" s="131"/>
      <c r="K321" s="131">
        <f t="shared" si="62"/>
        <v>9.1999999999999998E-2</v>
      </c>
      <c r="L321" s="131"/>
      <c r="M321" s="131">
        <v>0</v>
      </c>
      <c r="N321" s="90"/>
    </row>
    <row r="322" spans="1:14" s="89" customFormat="1" ht="12" x14ac:dyDescent="0.2">
      <c r="A322" s="97"/>
      <c r="B322" s="98"/>
      <c r="C322" s="113" t="s">
        <v>394</v>
      </c>
      <c r="D322" s="114"/>
      <c r="E322" s="130">
        <f>SUM(E323:E329)</f>
        <v>1.770062</v>
      </c>
      <c r="F322" s="130"/>
      <c r="G322" s="130">
        <f t="shared" ref="G322:I322" si="64">SUM(G323:G329)</f>
        <v>1.8009004502251125E-2</v>
      </c>
      <c r="H322" s="130"/>
      <c r="I322" s="130">
        <f t="shared" si="64"/>
        <v>0.15</v>
      </c>
      <c r="J322" s="130"/>
      <c r="K322" s="130">
        <f t="shared" si="62"/>
        <v>1.9380710045022511</v>
      </c>
      <c r="L322" s="130"/>
      <c r="M322" s="130">
        <f>SUM(M323:M329)</f>
        <v>0.32756200000000002</v>
      </c>
      <c r="N322" s="88"/>
    </row>
    <row r="323" spans="1:14" s="89" customFormat="1" ht="12" x14ac:dyDescent="0.2">
      <c r="A323" s="97"/>
      <c r="B323" s="98"/>
      <c r="C323" s="99">
        <v>45233</v>
      </c>
      <c r="D323" s="115" t="s">
        <v>318</v>
      </c>
      <c r="E323" s="131">
        <v>0.75</v>
      </c>
      <c r="F323" s="131"/>
      <c r="G323" s="131">
        <v>0</v>
      </c>
      <c r="H323" s="131"/>
      <c r="I323" s="131">
        <v>0</v>
      </c>
      <c r="J323" s="131"/>
      <c r="K323" s="131">
        <f t="shared" si="62"/>
        <v>0.75</v>
      </c>
      <c r="L323" s="131"/>
      <c r="M323" s="131">
        <v>0</v>
      </c>
      <c r="N323" s="88"/>
    </row>
    <row r="324" spans="1:14" s="91" customFormat="1" ht="12" x14ac:dyDescent="0.2">
      <c r="A324" s="97"/>
      <c r="B324" s="98"/>
      <c r="C324" s="99">
        <v>52049</v>
      </c>
      <c r="D324" s="115" t="s">
        <v>319</v>
      </c>
      <c r="E324" s="131">
        <v>0.3</v>
      </c>
      <c r="F324" s="131"/>
      <c r="G324" s="131">
        <v>0</v>
      </c>
      <c r="H324" s="131"/>
      <c r="I324" s="131">
        <v>0</v>
      </c>
      <c r="J324" s="131"/>
      <c r="K324" s="131">
        <f t="shared" si="62"/>
        <v>0.3</v>
      </c>
      <c r="L324" s="131"/>
      <c r="M324" s="131">
        <v>0.3</v>
      </c>
      <c r="N324" s="90"/>
    </row>
    <row r="325" spans="1:14" s="89" customFormat="1" ht="24" x14ac:dyDescent="0.2">
      <c r="A325" s="97"/>
      <c r="B325" s="98"/>
      <c r="C325" s="99">
        <v>52214</v>
      </c>
      <c r="D325" s="115" t="s">
        <v>355</v>
      </c>
      <c r="E325" s="131">
        <v>2.0062E-2</v>
      </c>
      <c r="F325" s="131"/>
      <c r="G325" s="131">
        <v>0</v>
      </c>
      <c r="H325" s="131"/>
      <c r="I325" s="131">
        <v>0</v>
      </c>
      <c r="J325" s="131"/>
      <c r="K325" s="131">
        <f t="shared" si="62"/>
        <v>2.0062E-2</v>
      </c>
      <c r="L325" s="131"/>
      <c r="M325" s="131">
        <v>2.0062E-2</v>
      </c>
      <c r="N325" s="88"/>
    </row>
    <row r="326" spans="1:14" s="91" customFormat="1" ht="48" x14ac:dyDescent="0.2">
      <c r="A326" s="97"/>
      <c r="B326" s="98"/>
      <c r="C326" s="99">
        <v>53354</v>
      </c>
      <c r="D326" s="115" t="s">
        <v>233</v>
      </c>
      <c r="E326" s="131">
        <v>0.15</v>
      </c>
      <c r="F326" s="131"/>
      <c r="G326" s="131">
        <v>0</v>
      </c>
      <c r="H326" s="131"/>
      <c r="I326" s="131">
        <v>0</v>
      </c>
      <c r="J326" s="131"/>
      <c r="K326" s="131">
        <f t="shared" si="62"/>
        <v>0.15</v>
      </c>
      <c r="L326" s="131"/>
      <c r="M326" s="131">
        <v>0</v>
      </c>
      <c r="N326" s="90"/>
    </row>
    <row r="327" spans="1:14" s="89" customFormat="1" ht="24" x14ac:dyDescent="0.2">
      <c r="A327" s="97"/>
      <c r="B327" s="98"/>
      <c r="C327" s="99">
        <v>54113</v>
      </c>
      <c r="D327" s="115" t="s">
        <v>202</v>
      </c>
      <c r="E327" s="131">
        <v>0</v>
      </c>
      <c r="F327" s="131"/>
      <c r="G327" s="131">
        <v>0</v>
      </c>
      <c r="H327" s="131"/>
      <c r="I327" s="131">
        <v>0.15</v>
      </c>
      <c r="J327" s="131"/>
      <c r="K327" s="131">
        <f t="shared" si="62"/>
        <v>0.15</v>
      </c>
      <c r="L327" s="131"/>
      <c r="M327" s="131">
        <v>7.4999999999999997E-3</v>
      </c>
      <c r="N327" s="88"/>
    </row>
    <row r="328" spans="1:14" s="91" customFormat="1" ht="24" x14ac:dyDescent="0.2">
      <c r="A328" s="97"/>
      <c r="B328" s="98"/>
      <c r="C328" s="99">
        <v>54176</v>
      </c>
      <c r="D328" s="115" t="s">
        <v>257</v>
      </c>
      <c r="E328" s="131">
        <v>0</v>
      </c>
      <c r="F328" s="131"/>
      <c r="G328" s="131">
        <v>1.8009004502251125E-2</v>
      </c>
      <c r="H328" s="131"/>
      <c r="I328" s="131">
        <v>0</v>
      </c>
      <c r="J328" s="131"/>
      <c r="K328" s="131">
        <f t="shared" si="62"/>
        <v>1.8009004502251125E-2</v>
      </c>
      <c r="L328" s="131"/>
      <c r="M328" s="131">
        <v>0</v>
      </c>
      <c r="N328" s="90"/>
    </row>
    <row r="329" spans="1:14" s="91" customFormat="1" ht="12" x14ac:dyDescent="0.2">
      <c r="A329" s="97"/>
      <c r="B329" s="98"/>
      <c r="C329" s="99">
        <v>54382</v>
      </c>
      <c r="D329" s="115" t="s">
        <v>320</v>
      </c>
      <c r="E329" s="131">
        <v>0.55000000000000004</v>
      </c>
      <c r="F329" s="131"/>
      <c r="G329" s="131">
        <v>0</v>
      </c>
      <c r="H329" s="131"/>
      <c r="I329" s="131">
        <v>0</v>
      </c>
      <c r="J329" s="131"/>
      <c r="K329" s="131">
        <f t="shared" si="62"/>
        <v>0.55000000000000004</v>
      </c>
      <c r="L329" s="131"/>
      <c r="M329" s="131">
        <v>0</v>
      </c>
      <c r="N329" s="90"/>
    </row>
    <row r="330" spans="1:14" s="89" customFormat="1" ht="12" x14ac:dyDescent="0.2">
      <c r="A330" s="97"/>
      <c r="B330" s="98"/>
      <c r="C330" s="113" t="s">
        <v>403</v>
      </c>
      <c r="D330" s="114"/>
      <c r="E330" s="130">
        <f>SUM(E331:E333)</f>
        <v>1.55</v>
      </c>
      <c r="F330" s="130"/>
      <c r="G330" s="130">
        <f>SUM(G331:G333)</f>
        <v>8.666666666666667E-2</v>
      </c>
      <c r="H330" s="130"/>
      <c r="I330" s="130">
        <f>SUM(I331:I333)</f>
        <v>2.3478260000000001E-2</v>
      </c>
      <c r="J330" s="130"/>
      <c r="K330" s="130">
        <f t="shared" si="62"/>
        <v>1.6601449266666668</v>
      </c>
      <c r="L330" s="130"/>
      <c r="M330" s="130">
        <f>SUM(M331:M333)</f>
        <v>0</v>
      </c>
      <c r="N330" s="88"/>
    </row>
    <row r="331" spans="1:14" s="91" customFormat="1" ht="24" x14ac:dyDescent="0.2">
      <c r="A331" s="97"/>
      <c r="B331" s="98"/>
      <c r="C331" s="99">
        <v>48033</v>
      </c>
      <c r="D331" s="115" t="s">
        <v>226</v>
      </c>
      <c r="E331" s="131">
        <v>0.05</v>
      </c>
      <c r="F331" s="131"/>
      <c r="G331" s="131">
        <v>8.666666666666667E-2</v>
      </c>
      <c r="H331" s="131"/>
      <c r="I331" s="131">
        <v>0</v>
      </c>
      <c r="J331" s="131"/>
      <c r="K331" s="131">
        <f>SUM(E331:I331)</f>
        <v>0.13666666666666666</v>
      </c>
      <c r="L331" s="131"/>
      <c r="M331" s="131">
        <v>0</v>
      </c>
      <c r="N331" s="90"/>
    </row>
    <row r="332" spans="1:14" s="91" customFormat="1" ht="24" x14ac:dyDescent="0.2">
      <c r="A332" s="97"/>
      <c r="B332" s="98"/>
      <c r="C332" s="99">
        <v>50370</v>
      </c>
      <c r="D332" s="115" t="s">
        <v>227</v>
      </c>
      <c r="E332" s="131">
        <v>0</v>
      </c>
      <c r="F332" s="131"/>
      <c r="G332" s="131">
        <v>0</v>
      </c>
      <c r="H332" s="131"/>
      <c r="I332" s="131">
        <v>2.3478260000000001E-2</v>
      </c>
      <c r="J332" s="131"/>
      <c r="K332" s="131">
        <f>SUM(E332:I332)</f>
        <v>2.3478260000000001E-2</v>
      </c>
      <c r="L332" s="131"/>
      <c r="M332" s="131">
        <v>0</v>
      </c>
      <c r="N332" s="90"/>
    </row>
    <row r="333" spans="1:14" s="91" customFormat="1" ht="12" x14ac:dyDescent="0.2">
      <c r="A333" s="97"/>
      <c r="B333" s="98"/>
      <c r="C333" s="97">
        <v>54089</v>
      </c>
      <c r="D333" s="112" t="s">
        <v>321</v>
      </c>
      <c r="E333" s="131">
        <v>1.5</v>
      </c>
      <c r="F333" s="131"/>
      <c r="G333" s="131">
        <v>0</v>
      </c>
      <c r="H333" s="131"/>
      <c r="I333" s="131">
        <v>0</v>
      </c>
      <c r="J333" s="131"/>
      <c r="K333" s="131">
        <f t="shared" ref="K333:K336" si="65">SUM(E333:I333)</f>
        <v>1.5</v>
      </c>
      <c r="L333" s="131"/>
      <c r="M333" s="131">
        <v>0</v>
      </c>
      <c r="N333" s="90"/>
    </row>
    <row r="334" spans="1:14" s="89" customFormat="1" ht="12" x14ac:dyDescent="0.2">
      <c r="A334" s="97"/>
      <c r="B334" s="98"/>
      <c r="C334" s="113" t="s">
        <v>404</v>
      </c>
      <c r="D334" s="114"/>
      <c r="E334" s="130">
        <f>SUM(E335:E336)</f>
        <v>0.20785599999999999</v>
      </c>
      <c r="F334" s="130"/>
      <c r="G334" s="130">
        <f t="shared" ref="G334:I334" si="66">SUM(G335:G336)</f>
        <v>0</v>
      </c>
      <c r="H334" s="130"/>
      <c r="I334" s="130">
        <f t="shared" si="66"/>
        <v>1.5</v>
      </c>
      <c r="J334" s="130"/>
      <c r="K334" s="130">
        <f t="shared" si="65"/>
        <v>1.707856</v>
      </c>
      <c r="L334" s="130"/>
      <c r="M334" s="130">
        <f t="shared" ref="M334" si="67">SUM(M335:M336)</f>
        <v>0.20785599999999999</v>
      </c>
      <c r="N334" s="88"/>
    </row>
    <row r="335" spans="1:14" s="91" customFormat="1" ht="12" x14ac:dyDescent="0.2">
      <c r="A335" s="97"/>
      <c r="B335" s="98"/>
      <c r="C335" s="99">
        <v>53129</v>
      </c>
      <c r="D335" s="115" t="s">
        <v>322</v>
      </c>
      <c r="E335" s="131">
        <v>0</v>
      </c>
      <c r="F335" s="131"/>
      <c r="G335" s="131">
        <v>0</v>
      </c>
      <c r="H335" s="131"/>
      <c r="I335" s="131">
        <v>1.5</v>
      </c>
      <c r="J335" s="131"/>
      <c r="K335" s="131">
        <f t="shared" si="65"/>
        <v>1.5</v>
      </c>
      <c r="L335" s="131"/>
      <c r="M335" s="131">
        <v>0</v>
      </c>
      <c r="N335" s="90"/>
    </row>
    <row r="336" spans="1:14" s="89" customFormat="1" ht="36" x14ac:dyDescent="0.2">
      <c r="A336" s="97"/>
      <c r="B336" s="98"/>
      <c r="C336" s="99">
        <v>54036</v>
      </c>
      <c r="D336" s="115" t="s">
        <v>216</v>
      </c>
      <c r="E336" s="131">
        <v>0.20785599999999999</v>
      </c>
      <c r="F336" s="131"/>
      <c r="G336" s="131">
        <v>0</v>
      </c>
      <c r="H336" s="131"/>
      <c r="I336" s="131">
        <v>0</v>
      </c>
      <c r="J336" s="131"/>
      <c r="K336" s="131">
        <f t="shared" si="65"/>
        <v>0.20785599999999999</v>
      </c>
      <c r="L336" s="131"/>
      <c r="M336" s="131">
        <v>0.20785599999999999</v>
      </c>
      <c r="N336" s="88"/>
    </row>
    <row r="337" spans="1:14" s="91" customFormat="1" ht="12" x14ac:dyDescent="0.2">
      <c r="A337" s="111"/>
      <c r="B337" s="113" t="s">
        <v>395</v>
      </c>
      <c r="C337" s="113"/>
      <c r="D337" s="114"/>
      <c r="E337" s="130">
        <f>E338+E344+E348+E354+E357+E364+E367+E372+E377</f>
        <v>4.3071450688906907</v>
      </c>
      <c r="F337" s="130"/>
      <c r="G337" s="130">
        <f t="shared" ref="G337:I337" si="68">G338+G344+G348+G354+G357+G364+G367+G372+G377</f>
        <v>0.59217566783558451</v>
      </c>
      <c r="H337" s="130"/>
      <c r="I337" s="130">
        <f t="shared" si="68"/>
        <v>0.8398405005543238</v>
      </c>
      <c r="J337" s="130"/>
      <c r="K337" s="130">
        <f t="shared" si="62"/>
        <v>5.7391612372805989</v>
      </c>
      <c r="L337" s="130"/>
      <c r="M337" s="130">
        <f>M338+M344+M348+M354+M357+M364+M367+M372+M377</f>
        <v>2.5862912391937205</v>
      </c>
      <c r="N337" s="90"/>
    </row>
    <row r="338" spans="1:14" s="91" customFormat="1" ht="12" x14ac:dyDescent="0.2">
      <c r="A338" s="111"/>
      <c r="B338" s="113"/>
      <c r="C338" s="113" t="s">
        <v>417</v>
      </c>
      <c r="D338" s="114"/>
      <c r="E338" s="130">
        <f>SUM(E339:E343)</f>
        <v>0.57479286000000007</v>
      </c>
      <c r="F338" s="130"/>
      <c r="G338" s="130">
        <f t="shared" ref="G338:I338" si="69">SUM(G339:G343)</f>
        <v>0</v>
      </c>
      <c r="H338" s="130"/>
      <c r="I338" s="130">
        <f t="shared" si="69"/>
        <v>0</v>
      </c>
      <c r="J338" s="130"/>
      <c r="K338" s="130">
        <f t="shared" si="62"/>
        <v>0.57479286000000007</v>
      </c>
      <c r="L338" s="130"/>
      <c r="M338" s="130">
        <f>SUM(M339:M343)</f>
        <v>0</v>
      </c>
      <c r="N338" s="90"/>
    </row>
    <row r="339" spans="1:14" s="89" customFormat="1" ht="24" x14ac:dyDescent="0.2">
      <c r="A339" s="97"/>
      <c r="B339" s="98"/>
      <c r="C339" s="99">
        <v>47181</v>
      </c>
      <c r="D339" s="115" t="s">
        <v>203</v>
      </c>
      <c r="E339" s="131">
        <v>0.22500000000000001</v>
      </c>
      <c r="F339" s="131"/>
      <c r="G339" s="131">
        <v>0</v>
      </c>
      <c r="H339" s="131"/>
      <c r="I339" s="131">
        <v>0</v>
      </c>
      <c r="J339" s="131"/>
      <c r="K339" s="131">
        <f t="shared" si="62"/>
        <v>0.22500000000000001</v>
      </c>
      <c r="L339" s="131"/>
      <c r="M339" s="131">
        <v>0</v>
      </c>
      <c r="N339" s="88"/>
    </row>
    <row r="340" spans="1:14" s="91" customFormat="1" ht="24" x14ac:dyDescent="0.2">
      <c r="A340" s="97"/>
      <c r="B340" s="98"/>
      <c r="C340" s="99">
        <v>52099</v>
      </c>
      <c r="D340" s="115" t="s">
        <v>273</v>
      </c>
      <c r="E340" s="131">
        <v>0.1114</v>
      </c>
      <c r="F340" s="131"/>
      <c r="G340" s="131">
        <v>0</v>
      </c>
      <c r="H340" s="131"/>
      <c r="I340" s="131">
        <v>0</v>
      </c>
      <c r="J340" s="131"/>
      <c r="K340" s="131">
        <f t="shared" si="62"/>
        <v>0.1114</v>
      </c>
      <c r="L340" s="131"/>
      <c r="M340" s="131">
        <v>0</v>
      </c>
      <c r="N340" s="90"/>
    </row>
    <row r="341" spans="1:14" s="89" customFormat="1" ht="24" x14ac:dyDescent="0.2">
      <c r="A341" s="97"/>
      <c r="B341" s="98"/>
      <c r="C341" s="99">
        <v>52101</v>
      </c>
      <c r="D341" s="115" t="s">
        <v>274</v>
      </c>
      <c r="E341" s="131">
        <v>0.14374999999999999</v>
      </c>
      <c r="F341" s="131"/>
      <c r="G341" s="131">
        <v>0</v>
      </c>
      <c r="H341" s="131"/>
      <c r="I341" s="131">
        <v>0</v>
      </c>
      <c r="J341" s="131"/>
      <c r="K341" s="131">
        <f t="shared" si="62"/>
        <v>0.14374999999999999</v>
      </c>
      <c r="L341" s="131"/>
      <c r="M341" s="131">
        <v>0</v>
      </c>
      <c r="N341" s="88"/>
    </row>
    <row r="342" spans="1:14" s="89" customFormat="1" ht="24" x14ac:dyDescent="0.2">
      <c r="A342" s="97"/>
      <c r="B342" s="98"/>
      <c r="C342" s="99">
        <v>54103</v>
      </c>
      <c r="D342" s="115" t="s">
        <v>217</v>
      </c>
      <c r="E342" s="131">
        <v>6.25E-2</v>
      </c>
      <c r="F342" s="131"/>
      <c r="G342" s="131">
        <v>0</v>
      </c>
      <c r="H342" s="131"/>
      <c r="I342" s="131">
        <v>0</v>
      </c>
      <c r="J342" s="131"/>
      <c r="K342" s="131">
        <f t="shared" si="62"/>
        <v>6.25E-2</v>
      </c>
      <c r="L342" s="131"/>
      <c r="M342" s="131">
        <v>0</v>
      </c>
      <c r="N342" s="88"/>
    </row>
    <row r="343" spans="1:14" s="91" customFormat="1" ht="24" x14ac:dyDescent="0.2">
      <c r="A343" s="97"/>
      <c r="B343" s="98"/>
      <c r="C343" s="99">
        <v>54417</v>
      </c>
      <c r="D343" s="115" t="s">
        <v>276</v>
      </c>
      <c r="E343" s="131">
        <v>3.2142860000000002E-2</v>
      </c>
      <c r="F343" s="131"/>
      <c r="G343" s="131">
        <v>0</v>
      </c>
      <c r="H343" s="131"/>
      <c r="I343" s="131">
        <v>0</v>
      </c>
      <c r="J343" s="131"/>
      <c r="K343" s="131">
        <f t="shared" si="62"/>
        <v>3.2142860000000002E-2</v>
      </c>
      <c r="L343" s="131"/>
      <c r="M343" s="131">
        <v>0</v>
      </c>
      <c r="N343" s="90"/>
    </row>
    <row r="344" spans="1:14" s="89" customFormat="1" ht="12" x14ac:dyDescent="0.2">
      <c r="A344" s="111"/>
      <c r="B344" s="113"/>
      <c r="C344" s="113" t="s">
        <v>391</v>
      </c>
      <c r="D344" s="114"/>
      <c r="E344" s="130">
        <f>SUM(E345:E347)</f>
        <v>0.2</v>
      </c>
      <c r="F344" s="130"/>
      <c r="G344" s="130">
        <f>SUM(G345:G347)</f>
        <v>0.1125</v>
      </c>
      <c r="H344" s="130"/>
      <c r="I344" s="130">
        <f>SUM(I345:I347)</f>
        <v>0.22727272727272727</v>
      </c>
      <c r="J344" s="130"/>
      <c r="K344" s="130">
        <f t="shared" si="62"/>
        <v>0.53977272727272729</v>
      </c>
      <c r="L344" s="130"/>
      <c r="M344" s="130">
        <f>SUM(M345:M347)</f>
        <v>0</v>
      </c>
      <c r="N344" s="88"/>
    </row>
    <row r="345" spans="1:14" s="91" customFormat="1" ht="48" x14ac:dyDescent="0.2">
      <c r="A345" s="97"/>
      <c r="B345" s="98"/>
      <c r="C345" s="99">
        <v>52112</v>
      </c>
      <c r="D345" s="115" t="s">
        <v>219</v>
      </c>
      <c r="E345" s="131">
        <v>0</v>
      </c>
      <c r="F345" s="131"/>
      <c r="G345" s="131">
        <v>0.1125</v>
      </c>
      <c r="H345" s="131"/>
      <c r="I345" s="131">
        <v>0</v>
      </c>
      <c r="J345" s="131"/>
      <c r="K345" s="131">
        <f>SUM(E345:I345)</f>
        <v>0.1125</v>
      </c>
      <c r="L345" s="131"/>
      <c r="M345" s="131">
        <v>0</v>
      </c>
      <c r="N345" s="90"/>
    </row>
    <row r="346" spans="1:14" s="89" customFormat="1" ht="36" x14ac:dyDescent="0.2">
      <c r="A346" s="97"/>
      <c r="B346" s="98"/>
      <c r="C346" s="99">
        <v>53315</v>
      </c>
      <c r="D346" s="115" t="s">
        <v>204</v>
      </c>
      <c r="E346" s="131">
        <v>0.2</v>
      </c>
      <c r="F346" s="131"/>
      <c r="G346" s="131">
        <v>0</v>
      </c>
      <c r="H346" s="131"/>
      <c r="I346" s="131">
        <v>0</v>
      </c>
      <c r="J346" s="131"/>
      <c r="K346" s="131">
        <f>SUM(E346:I346)</f>
        <v>0.2</v>
      </c>
      <c r="L346" s="131"/>
      <c r="M346" s="131">
        <v>0</v>
      </c>
      <c r="N346" s="88"/>
    </row>
    <row r="347" spans="1:14" s="91" customFormat="1" ht="36" x14ac:dyDescent="0.2">
      <c r="A347" s="97"/>
      <c r="B347" s="98"/>
      <c r="C347" s="99">
        <v>54019</v>
      </c>
      <c r="D347" s="112" t="s">
        <v>278</v>
      </c>
      <c r="E347" s="131">
        <v>0</v>
      </c>
      <c r="F347" s="131"/>
      <c r="G347" s="131">
        <v>0</v>
      </c>
      <c r="H347" s="131"/>
      <c r="I347" s="131">
        <v>0.22727272727272727</v>
      </c>
      <c r="J347" s="131"/>
      <c r="K347" s="131">
        <f t="shared" ref="K347:K382" si="70">SUM(E347:I347)</f>
        <v>0.22727272727272727</v>
      </c>
      <c r="L347" s="131"/>
      <c r="M347" s="131">
        <v>0</v>
      </c>
      <c r="N347" s="90"/>
    </row>
    <row r="348" spans="1:14" s="89" customFormat="1" ht="12" x14ac:dyDescent="0.2">
      <c r="A348" s="97"/>
      <c r="B348" s="98"/>
      <c r="C348" s="113" t="s">
        <v>392</v>
      </c>
      <c r="D348" s="114"/>
      <c r="E348" s="130">
        <f>SUM(E349:E353)</f>
        <v>0.45333400000000001</v>
      </c>
      <c r="F348" s="130"/>
      <c r="G348" s="130">
        <f t="shared" ref="G348:I348" si="71">SUM(G349:G353)</f>
        <v>0</v>
      </c>
      <c r="H348" s="130"/>
      <c r="I348" s="130">
        <f t="shared" si="71"/>
        <v>0.1</v>
      </c>
      <c r="J348" s="130"/>
      <c r="K348" s="130">
        <f t="shared" si="70"/>
        <v>0.55333399999999999</v>
      </c>
      <c r="L348" s="130"/>
      <c r="M348" s="130">
        <f>SUM(M349:M353)</f>
        <v>0.31833400000000001</v>
      </c>
      <c r="N348" s="88"/>
    </row>
    <row r="349" spans="1:14" s="89" customFormat="1" ht="24" x14ac:dyDescent="0.2">
      <c r="A349" s="97"/>
      <c r="B349" s="98"/>
      <c r="C349" s="99">
        <v>51066</v>
      </c>
      <c r="D349" s="115" t="s">
        <v>205</v>
      </c>
      <c r="E349" s="131">
        <v>0.25</v>
      </c>
      <c r="F349" s="131"/>
      <c r="G349" s="131">
        <v>0</v>
      </c>
      <c r="H349" s="131"/>
      <c r="I349" s="131">
        <v>0</v>
      </c>
      <c r="J349" s="131"/>
      <c r="K349" s="131">
        <f t="shared" si="70"/>
        <v>0.25</v>
      </c>
      <c r="L349" s="131"/>
      <c r="M349" s="131">
        <v>0.25</v>
      </c>
      <c r="N349" s="88"/>
    </row>
    <row r="350" spans="1:14" s="91" customFormat="1" ht="24" x14ac:dyDescent="0.2">
      <c r="A350" s="97"/>
      <c r="B350" s="98"/>
      <c r="C350" s="99">
        <v>53198</v>
      </c>
      <c r="D350" s="115" t="s">
        <v>237</v>
      </c>
      <c r="E350" s="131">
        <v>6.8334000000000006E-2</v>
      </c>
      <c r="F350" s="131"/>
      <c r="G350" s="131">
        <v>0</v>
      </c>
      <c r="H350" s="131"/>
      <c r="I350" s="131">
        <v>0</v>
      </c>
      <c r="J350" s="131"/>
      <c r="K350" s="131">
        <f t="shared" si="70"/>
        <v>6.8334000000000006E-2</v>
      </c>
      <c r="L350" s="131"/>
      <c r="M350" s="131">
        <v>6.8334000000000006E-2</v>
      </c>
      <c r="N350" s="90"/>
    </row>
    <row r="351" spans="1:14" s="91" customFormat="1" ht="24" x14ac:dyDescent="0.2">
      <c r="A351" s="97"/>
      <c r="B351" s="98"/>
      <c r="C351" s="99">
        <v>54148</v>
      </c>
      <c r="D351" s="115" t="s">
        <v>280</v>
      </c>
      <c r="E351" s="131">
        <v>0.10500000000000001</v>
      </c>
      <c r="F351" s="131"/>
      <c r="G351" s="131">
        <v>0</v>
      </c>
      <c r="H351" s="131"/>
      <c r="I351" s="131">
        <v>0</v>
      </c>
      <c r="J351" s="131"/>
      <c r="K351" s="131">
        <f t="shared" si="70"/>
        <v>0.10500000000000001</v>
      </c>
      <c r="L351" s="131"/>
      <c r="M351" s="131">
        <v>0</v>
      </c>
      <c r="N351" s="90"/>
    </row>
    <row r="352" spans="1:14" s="91" customFormat="1" ht="24" x14ac:dyDescent="0.2">
      <c r="A352" s="97"/>
      <c r="B352" s="98"/>
      <c r="C352" s="99">
        <v>54246</v>
      </c>
      <c r="D352" s="115" t="s">
        <v>206</v>
      </c>
      <c r="E352" s="131">
        <v>0</v>
      </c>
      <c r="F352" s="131"/>
      <c r="G352" s="131">
        <v>0</v>
      </c>
      <c r="H352" s="131"/>
      <c r="I352" s="131">
        <v>0.1</v>
      </c>
      <c r="J352" s="131"/>
      <c r="K352" s="131">
        <f t="shared" si="70"/>
        <v>0.1</v>
      </c>
      <c r="L352" s="131"/>
      <c r="M352" s="131">
        <v>0</v>
      </c>
      <c r="N352" s="90"/>
    </row>
    <row r="353" spans="1:14" s="89" customFormat="1" ht="24" x14ac:dyDescent="0.2">
      <c r="A353" s="97"/>
      <c r="B353" s="98"/>
      <c r="C353" s="99">
        <v>54344</v>
      </c>
      <c r="D353" s="115" t="s">
        <v>281</v>
      </c>
      <c r="E353" s="131">
        <v>0.03</v>
      </c>
      <c r="F353" s="131"/>
      <c r="G353" s="131">
        <v>0</v>
      </c>
      <c r="H353" s="131"/>
      <c r="I353" s="131">
        <v>0</v>
      </c>
      <c r="J353" s="131"/>
      <c r="K353" s="131">
        <f t="shared" si="70"/>
        <v>0.03</v>
      </c>
      <c r="L353" s="131"/>
      <c r="M353" s="131">
        <v>0</v>
      </c>
      <c r="N353" s="88"/>
    </row>
    <row r="354" spans="1:14" s="91" customFormat="1" ht="12" x14ac:dyDescent="0.2">
      <c r="A354" s="97"/>
      <c r="B354" s="98"/>
      <c r="C354" s="113" t="s">
        <v>405</v>
      </c>
      <c r="D354" s="114"/>
      <c r="E354" s="130">
        <f>SUM(E355:E356)</f>
        <v>1.4913542088906904</v>
      </c>
      <c r="F354" s="130"/>
      <c r="G354" s="130">
        <f t="shared" ref="G354:I354" si="72">SUM(G355:G356)</f>
        <v>4.1666666666666664E-2</v>
      </c>
      <c r="H354" s="130"/>
      <c r="I354" s="130">
        <f t="shared" si="72"/>
        <v>0.15236363636363637</v>
      </c>
      <c r="J354" s="130"/>
      <c r="K354" s="130">
        <f t="shared" si="70"/>
        <v>1.6853845119209936</v>
      </c>
      <c r="L354" s="130"/>
      <c r="M354" s="130">
        <f t="shared" ref="M354" si="73">SUM(M355:M356)</f>
        <v>1.6853845119209934</v>
      </c>
      <c r="N354" s="90"/>
    </row>
    <row r="355" spans="1:14" s="89" customFormat="1" ht="36" x14ac:dyDescent="0.2">
      <c r="A355" s="97"/>
      <c r="B355" s="98"/>
      <c r="C355" s="99">
        <v>54079</v>
      </c>
      <c r="D355" s="115" t="s">
        <v>282</v>
      </c>
      <c r="E355" s="131">
        <v>1.0788542088906905</v>
      </c>
      <c r="F355" s="131"/>
      <c r="G355" s="131">
        <v>0</v>
      </c>
      <c r="H355" s="131"/>
      <c r="I355" s="131">
        <v>0.11599999999999999</v>
      </c>
      <c r="J355" s="131"/>
      <c r="K355" s="131">
        <f t="shared" si="70"/>
        <v>1.1948542088906904</v>
      </c>
      <c r="L355" s="131"/>
      <c r="M355" s="131">
        <v>1.1948542088906904</v>
      </c>
      <c r="N355" s="88"/>
    </row>
    <row r="356" spans="1:14" s="89" customFormat="1" ht="24" x14ac:dyDescent="0.2">
      <c r="A356" s="97"/>
      <c r="B356" s="98"/>
      <c r="C356" s="99">
        <v>54124</v>
      </c>
      <c r="D356" s="115" t="s">
        <v>230</v>
      </c>
      <c r="E356" s="131">
        <v>0.41249999999999998</v>
      </c>
      <c r="F356" s="131"/>
      <c r="G356" s="131">
        <v>4.1666666666666664E-2</v>
      </c>
      <c r="H356" s="131"/>
      <c r="I356" s="131">
        <v>3.6363636363636369E-2</v>
      </c>
      <c r="J356" s="131"/>
      <c r="K356" s="131">
        <f t="shared" si="70"/>
        <v>0.49053030303030304</v>
      </c>
      <c r="L356" s="131"/>
      <c r="M356" s="131">
        <v>0.49053030303030304</v>
      </c>
      <c r="N356" s="88"/>
    </row>
    <row r="357" spans="1:14" s="91" customFormat="1" ht="12" x14ac:dyDescent="0.2">
      <c r="A357" s="97"/>
      <c r="B357" s="98"/>
      <c r="C357" s="113" t="s">
        <v>393</v>
      </c>
      <c r="D357" s="114"/>
      <c r="E357" s="130">
        <f>SUM(E358:E363)</f>
        <v>0.39684499999999995</v>
      </c>
      <c r="F357" s="130"/>
      <c r="G357" s="130">
        <f t="shared" ref="G357:I357" si="74">SUM(G358:G363)</f>
        <v>0.33333332999999998</v>
      </c>
      <c r="H357" s="130"/>
      <c r="I357" s="130">
        <f t="shared" si="74"/>
        <v>0.20312499000000001</v>
      </c>
      <c r="J357" s="130"/>
      <c r="K357" s="130">
        <f t="shared" si="70"/>
        <v>0.93330332000000005</v>
      </c>
      <c r="L357" s="130"/>
      <c r="M357" s="130">
        <f>SUM(M358:M363)</f>
        <v>0.209845</v>
      </c>
      <c r="N357" s="90"/>
    </row>
    <row r="358" spans="1:14" s="89" customFormat="1" ht="24" x14ac:dyDescent="0.2">
      <c r="A358" s="97"/>
      <c r="B358" s="98"/>
      <c r="C358" s="99">
        <v>37909</v>
      </c>
      <c r="D358" s="115" t="s">
        <v>244</v>
      </c>
      <c r="E358" s="131">
        <v>0.209845</v>
      </c>
      <c r="F358" s="131"/>
      <c r="G358" s="131">
        <v>0</v>
      </c>
      <c r="H358" s="131"/>
      <c r="I358" s="131">
        <v>0</v>
      </c>
      <c r="J358" s="131"/>
      <c r="K358" s="131">
        <f t="shared" si="70"/>
        <v>0.209845</v>
      </c>
      <c r="L358" s="131"/>
      <c r="M358" s="131">
        <v>0.209845</v>
      </c>
      <c r="N358" s="88"/>
    </row>
    <row r="359" spans="1:14" s="91" customFormat="1" ht="24" x14ac:dyDescent="0.2">
      <c r="A359" s="97"/>
      <c r="B359" s="98"/>
      <c r="C359" s="99">
        <v>52188</v>
      </c>
      <c r="D359" s="115" t="s">
        <v>207</v>
      </c>
      <c r="E359" s="131">
        <v>0</v>
      </c>
      <c r="F359" s="131"/>
      <c r="G359" s="131">
        <v>0.33333332999999998</v>
      </c>
      <c r="H359" s="131"/>
      <c r="I359" s="131">
        <v>0</v>
      </c>
      <c r="J359" s="131"/>
      <c r="K359" s="131">
        <f t="shared" si="70"/>
        <v>0.33333332999999998</v>
      </c>
      <c r="L359" s="131"/>
      <c r="M359" s="131">
        <v>0</v>
      </c>
      <c r="N359" s="90"/>
    </row>
    <row r="360" spans="1:14" s="89" customFormat="1" ht="24" x14ac:dyDescent="0.2">
      <c r="A360" s="97"/>
      <c r="B360" s="98"/>
      <c r="C360" s="99">
        <v>52189</v>
      </c>
      <c r="D360" s="115" t="s">
        <v>238</v>
      </c>
      <c r="E360" s="131">
        <v>0</v>
      </c>
      <c r="F360" s="131"/>
      <c r="G360" s="131">
        <v>0</v>
      </c>
      <c r="H360" s="131"/>
      <c r="I360" s="131">
        <v>3.1250000000000002E-3</v>
      </c>
      <c r="J360" s="131"/>
      <c r="K360" s="131">
        <f t="shared" si="70"/>
        <v>3.1250000000000002E-3</v>
      </c>
      <c r="L360" s="131"/>
      <c r="M360" s="131">
        <v>0</v>
      </c>
      <c r="N360" s="88"/>
    </row>
    <row r="361" spans="1:14" s="91" customFormat="1" ht="24" x14ac:dyDescent="0.2">
      <c r="A361" s="97"/>
      <c r="B361" s="98"/>
      <c r="C361" s="99">
        <v>52370</v>
      </c>
      <c r="D361" s="115" t="s">
        <v>239</v>
      </c>
      <c r="E361" s="131">
        <v>0.15</v>
      </c>
      <c r="F361" s="131"/>
      <c r="G361" s="131">
        <v>0</v>
      </c>
      <c r="H361" s="131"/>
      <c r="I361" s="131">
        <v>9.0909089999999998E-2</v>
      </c>
      <c r="J361" s="131"/>
      <c r="K361" s="131">
        <f t="shared" si="70"/>
        <v>0.24090908999999999</v>
      </c>
      <c r="L361" s="131"/>
      <c r="M361" s="131">
        <v>0</v>
      </c>
      <c r="N361" s="90"/>
    </row>
    <row r="362" spans="1:14" s="89" customFormat="1" ht="36" x14ac:dyDescent="0.2">
      <c r="A362" s="97"/>
      <c r="B362" s="98"/>
      <c r="C362" s="99">
        <v>54070</v>
      </c>
      <c r="D362" s="115" t="s">
        <v>247</v>
      </c>
      <c r="E362" s="131">
        <v>0</v>
      </c>
      <c r="F362" s="131"/>
      <c r="G362" s="131">
        <v>0</v>
      </c>
      <c r="H362" s="131"/>
      <c r="I362" s="131">
        <v>0.1090909</v>
      </c>
      <c r="J362" s="131"/>
      <c r="K362" s="131">
        <f t="shared" si="70"/>
        <v>0.1090909</v>
      </c>
      <c r="L362" s="131"/>
      <c r="M362" s="131">
        <v>0</v>
      </c>
      <c r="N362" s="88"/>
    </row>
    <row r="363" spans="1:14" s="91" customFormat="1" ht="24" x14ac:dyDescent="0.2">
      <c r="A363" s="97"/>
      <c r="B363" s="98"/>
      <c r="C363" s="99">
        <v>54423</v>
      </c>
      <c r="D363" s="115" t="s">
        <v>224</v>
      </c>
      <c r="E363" s="131">
        <v>3.6999999999999998E-2</v>
      </c>
      <c r="F363" s="131"/>
      <c r="G363" s="131">
        <v>0</v>
      </c>
      <c r="H363" s="131"/>
      <c r="I363" s="131">
        <v>0</v>
      </c>
      <c r="J363" s="131"/>
      <c r="K363" s="131">
        <f t="shared" si="70"/>
        <v>3.6999999999999998E-2</v>
      </c>
      <c r="L363" s="131"/>
      <c r="M363" s="131">
        <v>0</v>
      </c>
      <c r="N363" s="90"/>
    </row>
    <row r="364" spans="1:14" s="89" customFormat="1" ht="12" x14ac:dyDescent="0.2">
      <c r="A364" s="97"/>
      <c r="B364" s="98"/>
      <c r="C364" s="113" t="s">
        <v>407</v>
      </c>
      <c r="D364" s="114"/>
      <c r="E364" s="130">
        <f>SUM(E365:E366)</f>
        <v>9.5455000000000012E-2</v>
      </c>
      <c r="F364" s="130"/>
      <c r="G364" s="130">
        <f t="shared" ref="G364:I364" si="75">SUM(G365:G366)</f>
        <v>0</v>
      </c>
      <c r="H364" s="130"/>
      <c r="I364" s="130">
        <f t="shared" si="75"/>
        <v>0.1336008869179601</v>
      </c>
      <c r="J364" s="130"/>
      <c r="K364" s="130">
        <f t="shared" si="70"/>
        <v>0.22905588691796011</v>
      </c>
      <c r="L364" s="130"/>
      <c r="M364" s="130">
        <f t="shared" ref="M364" si="76">SUM(M365:M366)</f>
        <v>7.2727727272727277E-2</v>
      </c>
      <c r="N364" s="88"/>
    </row>
    <row r="365" spans="1:14" s="89" customFormat="1" ht="12" x14ac:dyDescent="0.2">
      <c r="A365" s="97"/>
      <c r="B365" s="98"/>
      <c r="C365" s="99">
        <v>54055</v>
      </c>
      <c r="D365" s="115" t="s">
        <v>363</v>
      </c>
      <c r="E365" s="131">
        <v>0.05</v>
      </c>
      <c r="F365" s="131"/>
      <c r="G365" s="131">
        <v>0</v>
      </c>
      <c r="H365" s="131"/>
      <c r="I365" s="131">
        <v>8.8146341463414629E-2</v>
      </c>
      <c r="J365" s="131"/>
      <c r="K365" s="131">
        <f t="shared" si="70"/>
        <v>0.13814634146341465</v>
      </c>
      <c r="L365" s="131"/>
      <c r="M365" s="131">
        <v>0</v>
      </c>
      <c r="N365" s="88"/>
    </row>
    <row r="366" spans="1:14" s="91" customFormat="1" ht="24" x14ac:dyDescent="0.2">
      <c r="A366" s="97"/>
      <c r="B366" s="98"/>
      <c r="C366" s="99">
        <v>54341</v>
      </c>
      <c r="D366" s="115" t="s">
        <v>364</v>
      </c>
      <c r="E366" s="131">
        <v>4.5455000000000002E-2</v>
      </c>
      <c r="F366" s="131"/>
      <c r="G366" s="131">
        <v>0</v>
      </c>
      <c r="H366" s="131"/>
      <c r="I366" s="131">
        <v>4.5454545454545463E-2</v>
      </c>
      <c r="J366" s="131"/>
      <c r="K366" s="131">
        <f t="shared" si="70"/>
        <v>9.0909545454545465E-2</v>
      </c>
      <c r="L366" s="131"/>
      <c r="M366" s="131">
        <v>7.2727727272727277E-2</v>
      </c>
      <c r="N366" s="90"/>
    </row>
    <row r="367" spans="1:14" s="91" customFormat="1" ht="12" x14ac:dyDescent="0.2">
      <c r="A367" s="97"/>
      <c r="B367" s="98"/>
      <c r="C367" s="113" t="s">
        <v>409</v>
      </c>
      <c r="D367" s="114"/>
      <c r="E367" s="130">
        <f>SUM(E368:E371)</f>
        <v>0.28146400000000005</v>
      </c>
      <c r="F367" s="130"/>
      <c r="G367" s="130">
        <f>SUM(G368:G371)</f>
        <v>0</v>
      </c>
      <c r="H367" s="130"/>
      <c r="I367" s="130">
        <f>SUM(I368:I371)</f>
        <v>0</v>
      </c>
      <c r="J367" s="130"/>
      <c r="K367" s="130">
        <f t="shared" si="70"/>
        <v>0.28146400000000005</v>
      </c>
      <c r="L367" s="130"/>
      <c r="M367" s="130">
        <f>SUM(M368:M371)</f>
        <v>0</v>
      </c>
      <c r="N367" s="90"/>
    </row>
    <row r="368" spans="1:14" s="91" customFormat="1" ht="24" x14ac:dyDescent="0.2">
      <c r="A368" s="97"/>
      <c r="B368" s="98"/>
      <c r="C368" s="99">
        <v>49410</v>
      </c>
      <c r="D368" s="115" t="s">
        <v>241</v>
      </c>
      <c r="E368" s="131">
        <v>8.0000000000000002E-3</v>
      </c>
      <c r="F368" s="131"/>
      <c r="G368" s="131">
        <v>0</v>
      </c>
      <c r="H368" s="131"/>
      <c r="I368" s="131">
        <v>0</v>
      </c>
      <c r="J368" s="131"/>
      <c r="K368" s="131">
        <f t="shared" si="70"/>
        <v>8.0000000000000002E-3</v>
      </c>
      <c r="L368" s="131"/>
      <c r="M368" s="131">
        <v>0</v>
      </c>
      <c r="N368" s="90"/>
    </row>
    <row r="369" spans="1:14" s="91" customFormat="1" ht="24" x14ac:dyDescent="0.2">
      <c r="A369" s="97"/>
      <c r="B369" s="98"/>
      <c r="C369" s="99">
        <v>54023</v>
      </c>
      <c r="D369" s="115" t="s">
        <v>250</v>
      </c>
      <c r="E369" s="131">
        <v>0.131464</v>
      </c>
      <c r="F369" s="131"/>
      <c r="G369" s="131">
        <v>0</v>
      </c>
      <c r="H369" s="131"/>
      <c r="I369" s="131">
        <v>0</v>
      </c>
      <c r="J369" s="131"/>
      <c r="K369" s="131">
        <f t="shared" si="70"/>
        <v>0.131464</v>
      </c>
      <c r="L369" s="131"/>
      <c r="M369" s="131">
        <v>0</v>
      </c>
      <c r="N369" s="90"/>
    </row>
    <row r="370" spans="1:14" s="91" customFormat="1" ht="36" x14ac:dyDescent="0.2">
      <c r="A370" s="97"/>
      <c r="B370" s="98"/>
      <c r="C370" s="99">
        <v>54111</v>
      </c>
      <c r="D370" s="115" t="s">
        <v>225</v>
      </c>
      <c r="E370" s="131">
        <v>0.05</v>
      </c>
      <c r="F370" s="131"/>
      <c r="G370" s="131">
        <v>0</v>
      </c>
      <c r="H370" s="131"/>
      <c r="I370" s="131">
        <v>0</v>
      </c>
      <c r="J370" s="131"/>
      <c r="K370" s="131">
        <f t="shared" si="70"/>
        <v>0.05</v>
      </c>
      <c r="L370" s="131"/>
      <c r="M370" s="131">
        <v>0</v>
      </c>
      <c r="N370" s="90"/>
    </row>
    <row r="371" spans="1:14" s="91" customFormat="1" ht="48" x14ac:dyDescent="0.2">
      <c r="A371" s="97"/>
      <c r="B371" s="98"/>
      <c r="C371" s="99">
        <v>54111</v>
      </c>
      <c r="D371" s="115" t="s">
        <v>189</v>
      </c>
      <c r="E371" s="131">
        <v>9.1999999999999998E-2</v>
      </c>
      <c r="F371" s="131"/>
      <c r="G371" s="131">
        <v>0</v>
      </c>
      <c r="H371" s="131"/>
      <c r="I371" s="131">
        <v>0</v>
      </c>
      <c r="J371" s="131"/>
      <c r="K371" s="131">
        <f t="shared" si="70"/>
        <v>9.1999999999999998E-2</v>
      </c>
      <c r="L371" s="131"/>
      <c r="M371" s="131">
        <v>0</v>
      </c>
      <c r="N371" s="90"/>
    </row>
    <row r="372" spans="1:14" s="91" customFormat="1" ht="12" x14ac:dyDescent="0.2">
      <c r="A372" s="97"/>
      <c r="B372" s="98"/>
      <c r="C372" s="113" t="s">
        <v>394</v>
      </c>
      <c r="D372" s="114"/>
      <c r="E372" s="130">
        <f>SUM(E373:E376)</f>
        <v>0.53889999999999993</v>
      </c>
      <c r="F372" s="130"/>
      <c r="G372" s="130">
        <f>SUM(G373:G376)</f>
        <v>1.8009004502251125E-2</v>
      </c>
      <c r="H372" s="130"/>
      <c r="I372" s="130">
        <f>SUM(I373:I376)</f>
        <v>0</v>
      </c>
      <c r="J372" s="130"/>
      <c r="K372" s="130">
        <f t="shared" si="70"/>
        <v>0.55690900450225111</v>
      </c>
      <c r="L372" s="130"/>
      <c r="M372" s="130">
        <f>SUM(M373:M376)</f>
        <v>0.3</v>
      </c>
      <c r="N372" s="90"/>
    </row>
    <row r="373" spans="1:14" s="91" customFormat="1" ht="24" x14ac:dyDescent="0.2">
      <c r="A373" s="97"/>
      <c r="B373" s="98"/>
      <c r="C373" s="99">
        <v>52315</v>
      </c>
      <c r="D373" s="115" t="s">
        <v>176</v>
      </c>
      <c r="E373" s="131">
        <v>0.3</v>
      </c>
      <c r="F373" s="131"/>
      <c r="G373" s="131">
        <v>0</v>
      </c>
      <c r="H373" s="131"/>
      <c r="I373" s="131">
        <v>0</v>
      </c>
      <c r="J373" s="131"/>
      <c r="K373" s="131">
        <f t="shared" si="70"/>
        <v>0.3</v>
      </c>
      <c r="L373" s="131"/>
      <c r="M373" s="131">
        <v>0.3</v>
      </c>
      <c r="N373" s="90"/>
    </row>
    <row r="374" spans="1:14" s="91" customFormat="1" ht="48" x14ac:dyDescent="0.2">
      <c r="A374" s="97"/>
      <c r="B374" s="98"/>
      <c r="C374" s="99">
        <v>53354</v>
      </c>
      <c r="D374" s="115" t="s">
        <v>177</v>
      </c>
      <c r="E374" s="131">
        <v>0.15</v>
      </c>
      <c r="F374" s="131"/>
      <c r="G374" s="131">
        <v>0</v>
      </c>
      <c r="H374" s="131"/>
      <c r="I374" s="131">
        <v>0</v>
      </c>
      <c r="J374" s="131"/>
      <c r="K374" s="131">
        <f t="shared" si="70"/>
        <v>0.15</v>
      </c>
      <c r="L374" s="131"/>
      <c r="M374" s="131">
        <v>0</v>
      </c>
      <c r="N374" s="90"/>
    </row>
    <row r="375" spans="1:14" s="89" customFormat="1" ht="24" x14ac:dyDescent="0.2">
      <c r="A375" s="97"/>
      <c r="B375" s="98"/>
      <c r="C375" s="99">
        <v>54176</v>
      </c>
      <c r="D375" s="115" t="s">
        <v>257</v>
      </c>
      <c r="E375" s="131">
        <v>0</v>
      </c>
      <c r="F375" s="131"/>
      <c r="G375" s="131">
        <v>1.8009004502251125E-2</v>
      </c>
      <c r="H375" s="131"/>
      <c r="I375" s="131">
        <v>0</v>
      </c>
      <c r="J375" s="131"/>
      <c r="K375" s="131">
        <f t="shared" si="70"/>
        <v>1.8009004502251125E-2</v>
      </c>
      <c r="L375" s="131"/>
      <c r="M375" s="131">
        <v>0</v>
      </c>
      <c r="N375" s="88"/>
    </row>
    <row r="376" spans="1:14" s="91" customFormat="1" ht="36" x14ac:dyDescent="0.2">
      <c r="A376" s="97"/>
      <c r="B376" s="98"/>
      <c r="C376" s="99">
        <v>54258</v>
      </c>
      <c r="D376" s="115" t="s">
        <v>170</v>
      </c>
      <c r="E376" s="131">
        <v>8.8900000000000007E-2</v>
      </c>
      <c r="F376" s="131"/>
      <c r="G376" s="131">
        <v>0</v>
      </c>
      <c r="H376" s="131"/>
      <c r="I376" s="131">
        <v>0</v>
      </c>
      <c r="J376" s="131"/>
      <c r="K376" s="131">
        <f t="shared" si="70"/>
        <v>8.8900000000000007E-2</v>
      </c>
      <c r="L376" s="131"/>
      <c r="M376" s="131">
        <v>0</v>
      </c>
      <c r="N376" s="90"/>
    </row>
    <row r="377" spans="1:14" s="91" customFormat="1" ht="12" x14ac:dyDescent="0.2">
      <c r="A377" s="97"/>
      <c r="B377" s="98"/>
      <c r="C377" s="113" t="s">
        <v>403</v>
      </c>
      <c r="D377" s="114"/>
      <c r="E377" s="130">
        <f>SUM(E378:E380)</f>
        <v>0.27500000000000002</v>
      </c>
      <c r="F377" s="130"/>
      <c r="G377" s="130">
        <f>SUM(G378:G380)</f>
        <v>8.666666666666667E-2</v>
      </c>
      <c r="H377" s="130"/>
      <c r="I377" s="130">
        <f>SUM(I378:I380)</f>
        <v>2.3478260000000001E-2</v>
      </c>
      <c r="J377" s="130"/>
      <c r="K377" s="130">
        <f t="shared" si="70"/>
        <v>0.38514492666666666</v>
      </c>
      <c r="L377" s="130"/>
      <c r="M377" s="130">
        <f>SUM(M378:M380)</f>
        <v>0</v>
      </c>
      <c r="N377" s="90"/>
    </row>
    <row r="378" spans="1:14" s="91" customFormat="1" ht="24" x14ac:dyDescent="0.2">
      <c r="A378" s="97"/>
      <c r="B378" s="98"/>
      <c r="C378" s="99">
        <v>48033</v>
      </c>
      <c r="D378" s="112" t="s">
        <v>226</v>
      </c>
      <c r="E378" s="131">
        <v>0.05</v>
      </c>
      <c r="F378" s="131"/>
      <c r="G378" s="131">
        <v>8.666666666666667E-2</v>
      </c>
      <c r="H378" s="131"/>
      <c r="I378" s="131">
        <v>0</v>
      </c>
      <c r="J378" s="131"/>
      <c r="K378" s="131">
        <f t="shared" si="70"/>
        <v>0.13666666666666666</v>
      </c>
      <c r="L378" s="131"/>
      <c r="M378" s="131">
        <v>0</v>
      </c>
      <c r="N378" s="90"/>
    </row>
    <row r="379" spans="1:14" s="91" customFormat="1" ht="24" x14ac:dyDescent="0.2">
      <c r="A379" s="97"/>
      <c r="B379" s="98"/>
      <c r="C379" s="99">
        <v>50370</v>
      </c>
      <c r="D379" s="112" t="s">
        <v>227</v>
      </c>
      <c r="E379" s="131">
        <v>0</v>
      </c>
      <c r="F379" s="131"/>
      <c r="G379" s="131">
        <v>0</v>
      </c>
      <c r="H379" s="131"/>
      <c r="I379" s="131">
        <v>2.3478260000000001E-2</v>
      </c>
      <c r="J379" s="131"/>
      <c r="K379" s="131">
        <f t="shared" si="70"/>
        <v>2.3478260000000001E-2</v>
      </c>
      <c r="L379" s="131"/>
      <c r="M379" s="131">
        <v>0</v>
      </c>
      <c r="N379" s="90"/>
    </row>
    <row r="380" spans="1:14" s="89" customFormat="1" ht="12" x14ac:dyDescent="0.2">
      <c r="A380" s="97"/>
      <c r="B380" s="98"/>
      <c r="C380" s="99">
        <v>54005</v>
      </c>
      <c r="D380" s="112" t="s">
        <v>323</v>
      </c>
      <c r="E380" s="131">
        <v>0.22500000000000001</v>
      </c>
      <c r="F380" s="131"/>
      <c r="G380" s="131">
        <v>0</v>
      </c>
      <c r="H380" s="131"/>
      <c r="I380" s="131">
        <v>0</v>
      </c>
      <c r="J380" s="131"/>
      <c r="K380" s="131">
        <f t="shared" si="70"/>
        <v>0.22500000000000001</v>
      </c>
      <c r="L380" s="131"/>
      <c r="M380" s="131">
        <v>0</v>
      </c>
      <c r="N380" s="88"/>
    </row>
    <row r="381" spans="1:14" s="91" customFormat="1" ht="12" x14ac:dyDescent="0.2">
      <c r="A381" s="111"/>
      <c r="B381" s="113" t="s">
        <v>324</v>
      </c>
      <c r="C381" s="113"/>
      <c r="D381" s="114"/>
      <c r="E381" s="130">
        <f>E382+E386+E389+E393+E397+E402+E405++E410+E414</f>
        <v>2.7325885181151643</v>
      </c>
      <c r="F381" s="130"/>
      <c r="G381" s="130">
        <f t="shared" ref="G381:I381" si="77">G382+G386+G389+G393+G397+G402+G405++G410+G414</f>
        <v>0.19467517091879274</v>
      </c>
      <c r="H381" s="130"/>
      <c r="I381" s="130">
        <f t="shared" si="77"/>
        <v>0.6723622405543237</v>
      </c>
      <c r="J381" s="130"/>
      <c r="K381" s="130">
        <f t="shared" si="70"/>
        <v>3.5996259295882806</v>
      </c>
      <c r="L381" s="130"/>
      <c r="M381" s="130">
        <f>M382+M386+M389+M393+M397+M402+M405++M410+M414</f>
        <v>1.3769285484181941</v>
      </c>
      <c r="N381" s="90"/>
    </row>
    <row r="382" spans="1:14" s="91" customFormat="1" ht="12" x14ac:dyDescent="0.2">
      <c r="A382" s="97"/>
      <c r="B382" s="98"/>
      <c r="C382" s="113" t="s">
        <v>417</v>
      </c>
      <c r="D382" s="114"/>
      <c r="E382" s="130">
        <f>SUM(E383:E385)</f>
        <v>4.8600000000000004E-2</v>
      </c>
      <c r="F382" s="130"/>
      <c r="G382" s="130">
        <f>SUM(G383:G385)</f>
        <v>0</v>
      </c>
      <c r="H382" s="130"/>
      <c r="I382" s="130">
        <f>SUM(I383:I385)</f>
        <v>0</v>
      </c>
      <c r="J382" s="130"/>
      <c r="K382" s="130">
        <f t="shared" si="70"/>
        <v>4.8600000000000004E-2</v>
      </c>
      <c r="L382" s="130"/>
      <c r="M382" s="130">
        <f>SUM(M383:M385)</f>
        <v>0</v>
      </c>
      <c r="N382" s="90"/>
    </row>
    <row r="383" spans="1:14" s="91" customFormat="1" ht="24" x14ac:dyDescent="0.2">
      <c r="A383" s="97"/>
      <c r="B383" s="98"/>
      <c r="C383" s="99">
        <v>52099</v>
      </c>
      <c r="D383" s="115" t="s">
        <v>273</v>
      </c>
      <c r="E383" s="131">
        <v>2.86E-2</v>
      </c>
      <c r="F383" s="131"/>
      <c r="G383" s="131">
        <v>0</v>
      </c>
      <c r="H383" s="131"/>
      <c r="I383" s="131">
        <v>0</v>
      </c>
      <c r="J383" s="131"/>
      <c r="K383" s="131">
        <f>SUM(E383:I383)</f>
        <v>2.86E-2</v>
      </c>
      <c r="L383" s="131"/>
      <c r="M383" s="131">
        <v>0</v>
      </c>
      <c r="N383" s="90"/>
    </row>
    <row r="384" spans="1:14" s="91" customFormat="1" ht="24" x14ac:dyDescent="0.2">
      <c r="A384" s="97"/>
      <c r="B384" s="98"/>
      <c r="C384" s="99">
        <v>52101</v>
      </c>
      <c r="D384" s="115" t="s">
        <v>274</v>
      </c>
      <c r="E384" s="131">
        <v>0.01</v>
      </c>
      <c r="F384" s="131"/>
      <c r="G384" s="131">
        <v>0</v>
      </c>
      <c r="H384" s="131"/>
      <c r="I384" s="131">
        <v>0</v>
      </c>
      <c r="J384" s="131"/>
      <c r="K384" s="131">
        <f>SUM(E384:I384)</f>
        <v>0.01</v>
      </c>
      <c r="L384" s="131"/>
      <c r="M384" s="131">
        <v>0</v>
      </c>
      <c r="N384" s="90"/>
    </row>
    <row r="385" spans="1:14" s="91" customFormat="1" ht="24" x14ac:dyDescent="0.2">
      <c r="A385" s="97"/>
      <c r="B385" s="98"/>
      <c r="C385" s="99">
        <v>54103</v>
      </c>
      <c r="D385" s="115" t="s">
        <v>217</v>
      </c>
      <c r="E385" s="131">
        <v>0.01</v>
      </c>
      <c r="F385" s="131"/>
      <c r="G385" s="131">
        <v>0</v>
      </c>
      <c r="H385" s="131"/>
      <c r="I385" s="131">
        <v>0</v>
      </c>
      <c r="J385" s="131"/>
      <c r="K385" s="131">
        <f t="shared" ref="K385:K396" si="78">SUM(E385:I385)</f>
        <v>0.01</v>
      </c>
      <c r="L385" s="131"/>
      <c r="M385" s="131">
        <v>0</v>
      </c>
      <c r="N385" s="90"/>
    </row>
    <row r="386" spans="1:14" s="91" customFormat="1" ht="12" x14ac:dyDescent="0.2">
      <c r="A386" s="97"/>
      <c r="B386" s="98"/>
      <c r="C386" s="113" t="s">
        <v>391</v>
      </c>
      <c r="D386" s="114"/>
      <c r="E386" s="130">
        <f>SUM(E387:E388)</f>
        <v>0.15</v>
      </c>
      <c r="F386" s="130"/>
      <c r="G386" s="130">
        <f t="shared" ref="G386:I386" si="79">SUM(G387:G388)</f>
        <v>0</v>
      </c>
      <c r="H386" s="130"/>
      <c r="I386" s="130">
        <f t="shared" si="79"/>
        <v>0.22727272727272727</v>
      </c>
      <c r="J386" s="130"/>
      <c r="K386" s="130">
        <f t="shared" si="78"/>
        <v>0.37727272727272726</v>
      </c>
      <c r="L386" s="130"/>
      <c r="M386" s="130">
        <f t="shared" ref="M386" si="80">SUM(M387:M388)</f>
        <v>0</v>
      </c>
      <c r="N386" s="90"/>
    </row>
    <row r="387" spans="1:14" s="91" customFormat="1" ht="24" x14ac:dyDescent="0.2">
      <c r="A387" s="97"/>
      <c r="B387" s="98"/>
      <c r="C387" s="99">
        <v>52167</v>
      </c>
      <c r="D387" s="115" t="s">
        <v>277</v>
      </c>
      <c r="E387" s="131">
        <v>0.15</v>
      </c>
      <c r="F387" s="131"/>
      <c r="G387" s="131">
        <v>0</v>
      </c>
      <c r="H387" s="131"/>
      <c r="I387" s="131">
        <v>0</v>
      </c>
      <c r="J387" s="131"/>
      <c r="K387" s="131">
        <f t="shared" si="78"/>
        <v>0.15</v>
      </c>
      <c r="L387" s="131"/>
      <c r="M387" s="131">
        <v>0</v>
      </c>
      <c r="N387" s="90"/>
    </row>
    <row r="388" spans="1:14" s="91" customFormat="1" ht="36" x14ac:dyDescent="0.2">
      <c r="A388" s="97"/>
      <c r="B388" s="98"/>
      <c r="C388" s="99">
        <v>54019</v>
      </c>
      <c r="D388" s="115" t="s">
        <v>278</v>
      </c>
      <c r="E388" s="131">
        <v>0</v>
      </c>
      <c r="F388" s="131"/>
      <c r="G388" s="131">
        <v>0</v>
      </c>
      <c r="H388" s="131"/>
      <c r="I388" s="131">
        <v>0.22727272727272727</v>
      </c>
      <c r="J388" s="131"/>
      <c r="K388" s="131">
        <f t="shared" si="78"/>
        <v>0.22727272727272727</v>
      </c>
      <c r="L388" s="131"/>
      <c r="M388" s="131">
        <v>0</v>
      </c>
      <c r="N388" s="90"/>
    </row>
    <row r="389" spans="1:14" s="91" customFormat="1" ht="12" x14ac:dyDescent="0.2">
      <c r="A389" s="97"/>
      <c r="B389" s="98"/>
      <c r="C389" s="113" t="s">
        <v>392</v>
      </c>
      <c r="D389" s="114"/>
      <c r="E389" s="130">
        <f>SUM(E390:E392)</f>
        <v>0.30299999999999999</v>
      </c>
      <c r="F389" s="130"/>
      <c r="G389" s="130">
        <f t="shared" ref="G389:I389" si="81">SUM(G390:G392)</f>
        <v>0</v>
      </c>
      <c r="H389" s="130"/>
      <c r="I389" s="130">
        <f t="shared" si="81"/>
        <v>0</v>
      </c>
      <c r="J389" s="130"/>
      <c r="K389" s="130">
        <f t="shared" si="78"/>
        <v>0.30299999999999999</v>
      </c>
      <c r="L389" s="130"/>
      <c r="M389" s="130">
        <f>SUM(M390:M392)</f>
        <v>6.8000000000000005E-2</v>
      </c>
      <c r="N389" s="90"/>
    </row>
    <row r="390" spans="1:14" s="91" customFormat="1" ht="24" x14ac:dyDescent="0.2">
      <c r="A390" s="97"/>
      <c r="B390" s="98"/>
      <c r="C390" s="99">
        <v>53198</v>
      </c>
      <c r="D390" s="115" t="s">
        <v>237</v>
      </c>
      <c r="E390" s="131">
        <v>6.8000000000000005E-2</v>
      </c>
      <c r="F390" s="131"/>
      <c r="G390" s="131">
        <v>0</v>
      </c>
      <c r="H390" s="131"/>
      <c r="I390" s="131">
        <v>0</v>
      </c>
      <c r="J390" s="131"/>
      <c r="K390" s="131">
        <f t="shared" si="78"/>
        <v>6.8000000000000005E-2</v>
      </c>
      <c r="L390" s="131"/>
      <c r="M390" s="131">
        <v>6.8000000000000005E-2</v>
      </c>
      <c r="N390" s="90"/>
    </row>
    <row r="391" spans="1:14" s="91" customFormat="1" ht="24" x14ac:dyDescent="0.2">
      <c r="A391" s="97"/>
      <c r="B391" s="98"/>
      <c r="C391" s="99">
        <v>54344</v>
      </c>
      <c r="D391" s="115" t="s">
        <v>281</v>
      </c>
      <c r="E391" s="131">
        <v>0.01</v>
      </c>
      <c r="F391" s="131"/>
      <c r="G391" s="131">
        <v>0</v>
      </c>
      <c r="H391" s="131"/>
      <c r="I391" s="131">
        <v>0</v>
      </c>
      <c r="J391" s="131"/>
      <c r="K391" s="131">
        <f t="shared" si="78"/>
        <v>0.01</v>
      </c>
      <c r="L391" s="131"/>
      <c r="M391" s="131">
        <v>0</v>
      </c>
      <c r="N391" s="90"/>
    </row>
    <row r="392" spans="1:14" s="91" customFormat="1" ht="24" x14ac:dyDescent="0.2">
      <c r="A392" s="97"/>
      <c r="B392" s="98"/>
      <c r="C392" s="99">
        <v>54411</v>
      </c>
      <c r="D392" s="115" t="s">
        <v>178</v>
      </c>
      <c r="E392" s="131">
        <v>0.22500000000000001</v>
      </c>
      <c r="F392" s="131"/>
      <c r="G392" s="131">
        <v>0</v>
      </c>
      <c r="H392" s="131"/>
      <c r="I392" s="131">
        <v>0</v>
      </c>
      <c r="J392" s="131"/>
      <c r="K392" s="131">
        <f t="shared" si="78"/>
        <v>0.22500000000000001</v>
      </c>
      <c r="L392" s="131"/>
      <c r="M392" s="131">
        <v>0</v>
      </c>
      <c r="N392" s="90"/>
    </row>
    <row r="393" spans="1:14" s="91" customFormat="1" ht="12" x14ac:dyDescent="0.2">
      <c r="A393" s="97"/>
      <c r="B393" s="98"/>
      <c r="C393" s="113" t="s">
        <v>405</v>
      </c>
      <c r="D393" s="114"/>
      <c r="E393" s="130">
        <f>SUM(E394:E396)</f>
        <v>1.7321715181151638</v>
      </c>
      <c r="F393" s="130"/>
      <c r="G393" s="130">
        <f>SUM(G394:G396)</f>
        <v>4.1666666666666664E-2</v>
      </c>
      <c r="H393" s="130"/>
      <c r="I393" s="130">
        <f>SUM(I394:I396)</f>
        <v>0.16236363636363638</v>
      </c>
      <c r="J393" s="130"/>
      <c r="K393" s="130">
        <f t="shared" si="78"/>
        <v>1.9362018211454668</v>
      </c>
      <c r="L393" s="130"/>
      <c r="M393" s="130">
        <f>SUM(M394:M396)</f>
        <v>1.2362018211454668</v>
      </c>
      <c r="N393" s="90"/>
    </row>
    <row r="394" spans="1:14" s="91" customFormat="1" ht="12" x14ac:dyDescent="0.2">
      <c r="A394" s="97"/>
      <c r="B394" s="98"/>
      <c r="C394" s="99">
        <v>54032</v>
      </c>
      <c r="D394" s="115" t="s">
        <v>325</v>
      </c>
      <c r="E394" s="131">
        <v>0.7</v>
      </c>
      <c r="F394" s="131"/>
      <c r="G394" s="131">
        <v>0</v>
      </c>
      <c r="H394" s="131"/>
      <c r="I394" s="131">
        <v>0</v>
      </c>
      <c r="J394" s="131"/>
      <c r="K394" s="131">
        <f t="shared" si="78"/>
        <v>0.7</v>
      </c>
      <c r="L394" s="131"/>
      <c r="M394" s="131">
        <v>0</v>
      </c>
      <c r="N394" s="90"/>
    </row>
    <row r="395" spans="1:14" s="91" customFormat="1" ht="36" x14ac:dyDescent="0.2">
      <c r="A395" s="97"/>
      <c r="B395" s="98"/>
      <c r="C395" s="99">
        <v>54079</v>
      </c>
      <c r="D395" s="115" t="s">
        <v>282</v>
      </c>
      <c r="E395" s="131">
        <v>0.87383817811516384</v>
      </c>
      <c r="F395" s="131"/>
      <c r="G395" s="131">
        <v>0</v>
      </c>
      <c r="H395" s="131"/>
      <c r="I395" s="131">
        <v>0.126</v>
      </c>
      <c r="J395" s="131"/>
      <c r="K395" s="131">
        <f t="shared" si="78"/>
        <v>0.99983817811516384</v>
      </c>
      <c r="L395" s="131"/>
      <c r="M395" s="131">
        <v>0.99983817811516384</v>
      </c>
      <c r="N395" s="90"/>
    </row>
    <row r="396" spans="1:14" s="91" customFormat="1" ht="24" x14ac:dyDescent="0.2">
      <c r="A396" s="97"/>
      <c r="B396" s="98"/>
      <c r="C396" s="99">
        <v>54124</v>
      </c>
      <c r="D396" s="115" t="s">
        <v>230</v>
      </c>
      <c r="E396" s="131">
        <v>0.15833333999999999</v>
      </c>
      <c r="F396" s="131"/>
      <c r="G396" s="131">
        <v>4.1666666666666664E-2</v>
      </c>
      <c r="H396" s="131"/>
      <c r="I396" s="131">
        <v>3.6363636363636369E-2</v>
      </c>
      <c r="J396" s="131"/>
      <c r="K396" s="131">
        <f t="shared" si="78"/>
        <v>0.23636364303030302</v>
      </c>
      <c r="L396" s="131"/>
      <c r="M396" s="131">
        <v>0.23636364303030302</v>
      </c>
      <c r="N396" s="90"/>
    </row>
    <row r="397" spans="1:14" s="91" customFormat="1" ht="12" x14ac:dyDescent="0.2">
      <c r="A397" s="97"/>
      <c r="B397" s="98"/>
      <c r="C397" s="113" t="s">
        <v>393</v>
      </c>
      <c r="D397" s="114"/>
      <c r="E397" s="130">
        <f>SUM(E398:E401)</f>
        <v>5.2999999999999999E-2</v>
      </c>
      <c r="F397" s="130"/>
      <c r="G397" s="130">
        <f>SUM(G398:G401)</f>
        <v>0</v>
      </c>
      <c r="H397" s="130"/>
      <c r="I397" s="130">
        <f>SUM(I398:I401)</f>
        <v>0.20312499000000001</v>
      </c>
      <c r="J397" s="130"/>
      <c r="K397" s="130">
        <f t="shared" ref="K397:K410" si="82">SUM(E397:I397)</f>
        <v>0.25612499</v>
      </c>
      <c r="L397" s="130"/>
      <c r="M397" s="130">
        <f>SUM(M398:M401)</f>
        <v>0</v>
      </c>
      <c r="N397" s="90"/>
    </row>
    <row r="398" spans="1:14" s="91" customFormat="1" ht="24" x14ac:dyDescent="0.2">
      <c r="A398" s="97"/>
      <c r="B398" s="98"/>
      <c r="C398" s="99">
        <v>52189</v>
      </c>
      <c r="D398" s="115" t="s">
        <v>238</v>
      </c>
      <c r="E398" s="131">
        <v>0</v>
      </c>
      <c r="F398" s="131"/>
      <c r="G398" s="131">
        <v>0</v>
      </c>
      <c r="H398" s="131"/>
      <c r="I398" s="131">
        <v>3.1250000000000002E-3</v>
      </c>
      <c r="J398" s="131"/>
      <c r="K398" s="131">
        <f t="shared" si="82"/>
        <v>3.1250000000000002E-3</v>
      </c>
      <c r="L398" s="131"/>
      <c r="M398" s="131">
        <v>0</v>
      </c>
      <c r="N398" s="90"/>
    </row>
    <row r="399" spans="1:14" s="91" customFormat="1" ht="24" x14ac:dyDescent="0.2">
      <c r="A399" s="97"/>
      <c r="B399" s="98"/>
      <c r="C399" s="99">
        <v>52370</v>
      </c>
      <c r="D399" s="115" t="s">
        <v>239</v>
      </c>
      <c r="E399" s="131">
        <v>4.4999999999999998E-2</v>
      </c>
      <c r="F399" s="131"/>
      <c r="G399" s="131">
        <v>0</v>
      </c>
      <c r="H399" s="131"/>
      <c r="I399" s="131">
        <v>9.0909089999999998E-2</v>
      </c>
      <c r="J399" s="131"/>
      <c r="K399" s="131">
        <f t="shared" si="82"/>
        <v>0.13590909000000001</v>
      </c>
      <c r="L399" s="131"/>
      <c r="M399" s="131">
        <v>0</v>
      </c>
      <c r="N399" s="90"/>
    </row>
    <row r="400" spans="1:14" s="91" customFormat="1" ht="36" x14ac:dyDescent="0.2">
      <c r="A400" s="97"/>
      <c r="B400" s="98"/>
      <c r="C400" s="99">
        <v>54070</v>
      </c>
      <c r="D400" s="115" t="s">
        <v>247</v>
      </c>
      <c r="E400" s="131">
        <v>0</v>
      </c>
      <c r="F400" s="131"/>
      <c r="G400" s="131">
        <v>0</v>
      </c>
      <c r="H400" s="131"/>
      <c r="I400" s="131">
        <v>0.1090909</v>
      </c>
      <c r="J400" s="131"/>
      <c r="K400" s="131">
        <f t="shared" si="82"/>
        <v>0.1090909</v>
      </c>
      <c r="L400" s="131"/>
      <c r="M400" s="131">
        <v>0</v>
      </c>
      <c r="N400" s="90"/>
    </row>
    <row r="401" spans="1:14" s="91" customFormat="1" ht="24" x14ac:dyDescent="0.2">
      <c r="A401" s="97"/>
      <c r="B401" s="98"/>
      <c r="C401" s="99">
        <v>54423</v>
      </c>
      <c r="D401" s="115" t="s">
        <v>248</v>
      </c>
      <c r="E401" s="131">
        <v>8.0000000000000002E-3</v>
      </c>
      <c r="F401" s="131"/>
      <c r="G401" s="131">
        <v>0</v>
      </c>
      <c r="H401" s="131"/>
      <c r="I401" s="131">
        <v>0</v>
      </c>
      <c r="J401" s="131"/>
      <c r="K401" s="131">
        <f t="shared" si="82"/>
        <v>8.0000000000000002E-3</v>
      </c>
      <c r="L401" s="131"/>
      <c r="M401" s="131">
        <v>0</v>
      </c>
      <c r="N401" s="90"/>
    </row>
    <row r="402" spans="1:14" s="89" customFormat="1" ht="12" x14ac:dyDescent="0.2">
      <c r="A402" s="97"/>
      <c r="B402" s="98"/>
      <c r="C402" s="113" t="s">
        <v>407</v>
      </c>
      <c r="D402" s="114"/>
      <c r="E402" s="130">
        <f>SUM(E403:E404)</f>
        <v>9.5454000000000011E-2</v>
      </c>
      <c r="F402" s="130"/>
      <c r="G402" s="130">
        <f t="shared" ref="G402:I402" si="83">SUM(G403:G404)</f>
        <v>0</v>
      </c>
      <c r="H402" s="130"/>
      <c r="I402" s="130">
        <f t="shared" si="83"/>
        <v>7.9600886917960093E-2</v>
      </c>
      <c r="J402" s="130"/>
      <c r="K402" s="130">
        <f t="shared" si="82"/>
        <v>0.17505488691796012</v>
      </c>
      <c r="L402" s="130"/>
      <c r="M402" s="130">
        <f t="shared" ref="M402" si="84">SUM(M403:M404)</f>
        <v>7.2726727272727276E-2</v>
      </c>
      <c r="N402" s="88"/>
    </row>
    <row r="403" spans="1:14" s="91" customFormat="1" ht="12" x14ac:dyDescent="0.2">
      <c r="A403" s="97"/>
      <c r="B403" s="98"/>
      <c r="C403" s="99">
        <v>54055</v>
      </c>
      <c r="D403" s="115" t="s">
        <v>363</v>
      </c>
      <c r="E403" s="131">
        <v>0.05</v>
      </c>
      <c r="F403" s="131"/>
      <c r="G403" s="131">
        <v>0</v>
      </c>
      <c r="H403" s="131"/>
      <c r="I403" s="131">
        <v>3.414634146341463E-2</v>
      </c>
      <c r="J403" s="131"/>
      <c r="K403" s="131">
        <f t="shared" si="82"/>
        <v>8.4146341463414626E-2</v>
      </c>
      <c r="L403" s="131"/>
      <c r="M403" s="131">
        <v>0</v>
      </c>
      <c r="N403" s="90"/>
    </row>
    <row r="404" spans="1:14" s="91" customFormat="1" ht="24" x14ac:dyDescent="0.2">
      <c r="A404" s="97"/>
      <c r="B404" s="98"/>
      <c r="C404" s="99">
        <v>54341</v>
      </c>
      <c r="D404" s="115" t="s">
        <v>240</v>
      </c>
      <c r="E404" s="131">
        <v>4.5454000000000001E-2</v>
      </c>
      <c r="F404" s="131"/>
      <c r="G404" s="131">
        <v>0</v>
      </c>
      <c r="H404" s="131"/>
      <c r="I404" s="131">
        <v>4.5454545454545463E-2</v>
      </c>
      <c r="J404" s="131"/>
      <c r="K404" s="131">
        <f t="shared" si="82"/>
        <v>9.0908545454545464E-2</v>
      </c>
      <c r="L404" s="131"/>
      <c r="M404" s="131">
        <v>7.2726727272727276E-2</v>
      </c>
      <c r="N404" s="90"/>
    </row>
    <row r="405" spans="1:14" s="91" customFormat="1" ht="12" x14ac:dyDescent="0.2">
      <c r="A405" s="97"/>
      <c r="B405" s="98"/>
      <c r="C405" s="113" t="s">
        <v>409</v>
      </c>
      <c r="D405" s="114"/>
      <c r="E405" s="130">
        <f>SUM(E406:E409)</f>
        <v>0.11146300000000001</v>
      </c>
      <c r="F405" s="130"/>
      <c r="G405" s="130">
        <f t="shared" ref="G405:I405" si="85">SUM(G406:G409)</f>
        <v>0</v>
      </c>
      <c r="H405" s="130"/>
      <c r="I405" s="130">
        <f t="shared" si="85"/>
        <v>0</v>
      </c>
      <c r="J405" s="130"/>
      <c r="K405" s="130">
        <f t="shared" si="82"/>
        <v>0.11146300000000001</v>
      </c>
      <c r="L405" s="130"/>
      <c r="M405" s="130">
        <f>SUM(M406:M409)</f>
        <v>0</v>
      </c>
      <c r="N405" s="90"/>
    </row>
    <row r="406" spans="1:14" s="91" customFormat="1" ht="24" x14ac:dyDescent="0.2">
      <c r="A406" s="97"/>
      <c r="B406" s="98"/>
      <c r="C406" s="99">
        <v>49410</v>
      </c>
      <c r="D406" s="115" t="s">
        <v>241</v>
      </c>
      <c r="E406" s="131">
        <v>2E-3</v>
      </c>
      <c r="F406" s="131"/>
      <c r="G406" s="131">
        <v>0</v>
      </c>
      <c r="H406" s="131"/>
      <c r="I406" s="131">
        <v>0</v>
      </c>
      <c r="J406" s="131"/>
      <c r="K406" s="131">
        <f t="shared" si="82"/>
        <v>2E-3</v>
      </c>
      <c r="L406" s="131"/>
      <c r="M406" s="131">
        <v>0</v>
      </c>
      <c r="N406" s="90"/>
    </row>
    <row r="407" spans="1:14" s="91" customFormat="1" ht="24" x14ac:dyDescent="0.2">
      <c r="A407" s="97"/>
      <c r="B407" s="98"/>
      <c r="C407" s="99">
        <v>54023</v>
      </c>
      <c r="D407" s="115" t="s">
        <v>250</v>
      </c>
      <c r="E407" s="131">
        <v>9.1463000000000003E-2</v>
      </c>
      <c r="F407" s="131"/>
      <c r="G407" s="131">
        <v>0</v>
      </c>
      <c r="H407" s="131"/>
      <c r="I407" s="131">
        <v>0</v>
      </c>
      <c r="J407" s="131"/>
      <c r="K407" s="131">
        <f t="shared" si="82"/>
        <v>9.1463000000000003E-2</v>
      </c>
      <c r="L407" s="131"/>
      <c r="M407" s="131">
        <v>0</v>
      </c>
      <c r="N407" s="90"/>
    </row>
    <row r="408" spans="1:14" s="91" customFormat="1" ht="36" x14ac:dyDescent="0.2">
      <c r="A408" s="97"/>
      <c r="B408" s="98"/>
      <c r="C408" s="99">
        <v>54111</v>
      </c>
      <c r="D408" s="115" t="s">
        <v>225</v>
      </c>
      <c r="E408" s="131">
        <v>0.01</v>
      </c>
      <c r="F408" s="131"/>
      <c r="G408" s="131">
        <v>0</v>
      </c>
      <c r="H408" s="131"/>
      <c r="I408" s="131">
        <v>0</v>
      </c>
      <c r="J408" s="131"/>
      <c r="K408" s="131">
        <f t="shared" si="82"/>
        <v>0.01</v>
      </c>
      <c r="L408" s="131"/>
      <c r="M408" s="131">
        <v>0</v>
      </c>
      <c r="N408" s="90"/>
    </row>
    <row r="409" spans="1:14" s="91" customFormat="1" ht="48" x14ac:dyDescent="0.2">
      <c r="A409" s="97"/>
      <c r="B409" s="98"/>
      <c r="C409" s="99">
        <v>54111</v>
      </c>
      <c r="D409" s="115" t="s">
        <v>189</v>
      </c>
      <c r="E409" s="131">
        <v>8.0000000000000002E-3</v>
      </c>
      <c r="F409" s="131"/>
      <c r="G409" s="131">
        <v>0</v>
      </c>
      <c r="H409" s="131"/>
      <c r="I409" s="131">
        <v>0</v>
      </c>
      <c r="J409" s="131"/>
      <c r="K409" s="131">
        <f t="shared" si="82"/>
        <v>8.0000000000000002E-3</v>
      </c>
      <c r="L409" s="131"/>
      <c r="M409" s="131">
        <v>0</v>
      </c>
      <c r="N409" s="90"/>
    </row>
    <row r="410" spans="1:14" s="91" customFormat="1" ht="12" x14ac:dyDescent="0.2">
      <c r="A410" s="97"/>
      <c r="B410" s="98"/>
      <c r="C410" s="113" t="s">
        <v>394</v>
      </c>
      <c r="D410" s="114"/>
      <c r="E410" s="130">
        <f>SUM(E411:E413)</f>
        <v>0.2389</v>
      </c>
      <c r="F410" s="130"/>
      <c r="G410" s="130">
        <f>SUM(G411:G413)</f>
        <v>1.7008504252126064E-2</v>
      </c>
      <c r="H410" s="130"/>
      <c r="I410" s="130">
        <f>SUM(I411:I413)</f>
        <v>0</v>
      </c>
      <c r="J410" s="130"/>
      <c r="K410" s="130">
        <f t="shared" si="82"/>
        <v>0.25590850425212608</v>
      </c>
      <c r="L410" s="130"/>
      <c r="M410" s="130">
        <f>SUM(M411:M413)</f>
        <v>0</v>
      </c>
      <c r="N410" s="90"/>
    </row>
    <row r="411" spans="1:14" s="91" customFormat="1" ht="48" x14ac:dyDescent="0.2">
      <c r="A411" s="97"/>
      <c r="B411" s="98"/>
      <c r="C411" s="99">
        <v>53354</v>
      </c>
      <c r="D411" s="115" t="s">
        <v>233</v>
      </c>
      <c r="E411" s="131">
        <v>0.15</v>
      </c>
      <c r="F411" s="131"/>
      <c r="G411" s="131">
        <v>0</v>
      </c>
      <c r="H411" s="131"/>
      <c r="I411" s="131">
        <v>0</v>
      </c>
      <c r="J411" s="131"/>
      <c r="K411" s="131">
        <f>SUM(E411:I411)</f>
        <v>0.15</v>
      </c>
      <c r="L411" s="131"/>
      <c r="M411" s="131">
        <v>0</v>
      </c>
      <c r="N411" s="90"/>
    </row>
    <row r="412" spans="1:14" s="91" customFormat="1" ht="24" x14ac:dyDescent="0.2">
      <c r="A412" s="97"/>
      <c r="B412" s="98"/>
      <c r="C412" s="99">
        <v>54176</v>
      </c>
      <c r="D412" s="115" t="s">
        <v>257</v>
      </c>
      <c r="E412" s="131">
        <v>0</v>
      </c>
      <c r="F412" s="131"/>
      <c r="G412" s="131">
        <v>1.7008504252126064E-2</v>
      </c>
      <c r="H412" s="131"/>
      <c r="I412" s="131">
        <v>0</v>
      </c>
      <c r="J412" s="131"/>
      <c r="K412" s="131">
        <f>SUM(E412:I412)</f>
        <v>1.7008504252126064E-2</v>
      </c>
      <c r="L412" s="131"/>
      <c r="M412" s="131">
        <v>0</v>
      </c>
      <c r="N412" s="90"/>
    </row>
    <row r="413" spans="1:14" s="91" customFormat="1" ht="36" x14ac:dyDescent="0.2">
      <c r="A413" s="97"/>
      <c r="B413" s="98"/>
      <c r="C413" s="99">
        <v>54258</v>
      </c>
      <c r="D413" s="115" t="s">
        <v>170</v>
      </c>
      <c r="E413" s="131">
        <v>8.8900000000000007E-2</v>
      </c>
      <c r="F413" s="131"/>
      <c r="G413" s="131">
        <v>0</v>
      </c>
      <c r="H413" s="131"/>
      <c r="I413" s="131">
        <v>0</v>
      </c>
      <c r="J413" s="131"/>
      <c r="K413" s="131">
        <f t="shared" ref="K413:K436" si="86">SUM(E413:I413)</f>
        <v>8.8900000000000007E-2</v>
      </c>
      <c r="L413" s="131"/>
      <c r="M413" s="131">
        <v>0</v>
      </c>
      <c r="N413" s="90"/>
    </row>
    <row r="414" spans="1:14" s="91" customFormat="1" ht="12" x14ac:dyDescent="0.2">
      <c r="A414" s="97"/>
      <c r="B414" s="98"/>
      <c r="C414" s="113" t="s">
        <v>403</v>
      </c>
      <c r="D414" s="114"/>
      <c r="E414" s="130">
        <f>SUM(E415)</f>
        <v>0</v>
      </c>
      <c r="F414" s="130"/>
      <c r="G414" s="130">
        <f t="shared" ref="G414:M414" si="87">SUM(G415)</f>
        <v>0.13600000000000001</v>
      </c>
      <c r="H414" s="130"/>
      <c r="I414" s="130">
        <f t="shared" si="87"/>
        <v>0</v>
      </c>
      <c r="J414" s="130"/>
      <c r="K414" s="130">
        <f t="shared" si="86"/>
        <v>0.13600000000000001</v>
      </c>
      <c r="L414" s="130"/>
      <c r="M414" s="130">
        <f t="shared" si="87"/>
        <v>0</v>
      </c>
      <c r="N414" s="93"/>
    </row>
    <row r="415" spans="1:14" s="91" customFormat="1" ht="24" x14ac:dyDescent="0.2">
      <c r="A415" s="97"/>
      <c r="B415" s="98"/>
      <c r="C415" s="99">
        <v>48033</v>
      </c>
      <c r="D415" s="115" t="s">
        <v>226</v>
      </c>
      <c r="E415" s="131">
        <v>0</v>
      </c>
      <c r="F415" s="131"/>
      <c r="G415" s="131">
        <v>0.13600000000000001</v>
      </c>
      <c r="H415" s="131"/>
      <c r="I415" s="131">
        <v>0</v>
      </c>
      <c r="J415" s="131"/>
      <c r="K415" s="131">
        <f t="shared" si="86"/>
        <v>0.13600000000000001</v>
      </c>
      <c r="L415" s="131"/>
      <c r="M415" s="131">
        <v>0</v>
      </c>
      <c r="N415" s="93"/>
    </row>
    <row r="416" spans="1:14" s="91" customFormat="1" ht="12" x14ac:dyDescent="0.2">
      <c r="A416" s="111"/>
      <c r="B416" s="113" t="s">
        <v>482</v>
      </c>
      <c r="C416" s="113"/>
      <c r="D416" s="114"/>
      <c r="E416" s="130">
        <f>E417+E422+E427+E436+E439+E446+E449+E454+E462+E467</f>
        <v>7.486162891752465</v>
      </c>
      <c r="F416" s="130"/>
      <c r="G416" s="130">
        <f t="shared" ref="G416:I416" si="88">G417+G422+G427+G436+G439+G446+G449+G454+G462+G467</f>
        <v>0.74317616808570952</v>
      </c>
      <c r="H416" s="130"/>
      <c r="I416" s="130">
        <f t="shared" si="88"/>
        <v>2.745840500554324</v>
      </c>
      <c r="J416" s="130"/>
      <c r="K416" s="130">
        <f t="shared" si="86"/>
        <v>10.975179560392499</v>
      </c>
      <c r="L416" s="130"/>
      <c r="M416" s="130">
        <f>M417+M422+M427+M436+M439+M446+M449+M454+M462+M467</f>
        <v>4.317610062055496</v>
      </c>
      <c r="N416" s="90"/>
    </row>
    <row r="417" spans="1:14" s="91" customFormat="1" ht="12" x14ac:dyDescent="0.2">
      <c r="A417" s="111"/>
      <c r="B417" s="113"/>
      <c r="C417" s="113" t="s">
        <v>417</v>
      </c>
      <c r="D417" s="114"/>
      <c r="E417" s="130">
        <f>SUM(E418:E421)</f>
        <v>0.27354286</v>
      </c>
      <c r="F417" s="130"/>
      <c r="G417" s="130">
        <f>SUM(G418:G421)</f>
        <v>0</v>
      </c>
      <c r="H417" s="130"/>
      <c r="I417" s="130">
        <f>SUM(I418:I421)</f>
        <v>0</v>
      </c>
      <c r="J417" s="130"/>
      <c r="K417" s="130">
        <f t="shared" si="86"/>
        <v>0.27354286</v>
      </c>
      <c r="L417" s="130"/>
      <c r="M417" s="130">
        <f>SUM(M418:M421)</f>
        <v>0</v>
      </c>
      <c r="N417" s="90"/>
    </row>
    <row r="418" spans="1:14" s="91" customFormat="1" ht="24" x14ac:dyDescent="0.2">
      <c r="A418" s="97"/>
      <c r="B418" s="98"/>
      <c r="C418" s="99">
        <v>52099</v>
      </c>
      <c r="D418" s="115" t="s">
        <v>273</v>
      </c>
      <c r="E418" s="131">
        <v>0.1114</v>
      </c>
      <c r="F418" s="131"/>
      <c r="G418" s="131">
        <v>0</v>
      </c>
      <c r="H418" s="131"/>
      <c r="I418" s="131">
        <v>0</v>
      </c>
      <c r="J418" s="131"/>
      <c r="K418" s="131">
        <f t="shared" si="86"/>
        <v>0.1114</v>
      </c>
      <c r="L418" s="131"/>
      <c r="M418" s="131">
        <v>0</v>
      </c>
      <c r="N418" s="94"/>
    </row>
    <row r="419" spans="1:14" s="91" customFormat="1" ht="24" x14ac:dyDescent="0.2">
      <c r="A419" s="97"/>
      <c r="B419" s="98"/>
      <c r="C419" s="99">
        <v>52101</v>
      </c>
      <c r="D419" s="115" t="s">
        <v>274</v>
      </c>
      <c r="E419" s="131">
        <v>0.05</v>
      </c>
      <c r="F419" s="131"/>
      <c r="G419" s="131">
        <v>0</v>
      </c>
      <c r="H419" s="131"/>
      <c r="I419" s="131">
        <v>0</v>
      </c>
      <c r="J419" s="131"/>
      <c r="K419" s="131">
        <f t="shared" si="86"/>
        <v>0.05</v>
      </c>
      <c r="L419" s="131"/>
      <c r="M419" s="131">
        <v>0</v>
      </c>
      <c r="N419" s="90"/>
    </row>
    <row r="420" spans="1:14" s="91" customFormat="1" ht="24" x14ac:dyDescent="0.2">
      <c r="A420" s="97"/>
      <c r="B420" s="98"/>
      <c r="C420" s="99">
        <v>54103</v>
      </c>
      <c r="D420" s="115" t="s">
        <v>217</v>
      </c>
      <c r="E420" s="131">
        <v>0.08</v>
      </c>
      <c r="F420" s="131"/>
      <c r="G420" s="131">
        <v>0</v>
      </c>
      <c r="H420" s="131"/>
      <c r="I420" s="131">
        <v>0</v>
      </c>
      <c r="J420" s="131"/>
      <c r="K420" s="131">
        <f t="shared" si="86"/>
        <v>0.08</v>
      </c>
      <c r="L420" s="131"/>
      <c r="M420" s="131">
        <v>0</v>
      </c>
      <c r="N420" s="90"/>
    </row>
    <row r="421" spans="1:14" s="91" customFormat="1" ht="24" x14ac:dyDescent="0.2">
      <c r="A421" s="97"/>
      <c r="B421" s="98"/>
      <c r="C421" s="99">
        <v>54417</v>
      </c>
      <c r="D421" s="115" t="s">
        <v>276</v>
      </c>
      <c r="E421" s="131">
        <v>3.2142860000000002E-2</v>
      </c>
      <c r="F421" s="131"/>
      <c r="G421" s="131">
        <v>0</v>
      </c>
      <c r="H421" s="131"/>
      <c r="I421" s="131">
        <v>0</v>
      </c>
      <c r="J421" s="131"/>
      <c r="K421" s="131">
        <f t="shared" si="86"/>
        <v>3.2142860000000002E-2</v>
      </c>
      <c r="L421" s="131"/>
      <c r="M421" s="131">
        <v>0</v>
      </c>
      <c r="N421" s="90"/>
    </row>
    <row r="422" spans="1:14" s="91" customFormat="1" ht="12" x14ac:dyDescent="0.2">
      <c r="A422" s="111"/>
      <c r="B422" s="113"/>
      <c r="C422" s="113" t="s">
        <v>391</v>
      </c>
      <c r="D422" s="114"/>
      <c r="E422" s="130">
        <f>SUM(E423:E426)</f>
        <v>0.64999999999999991</v>
      </c>
      <c r="F422" s="130"/>
      <c r="G422" s="130">
        <f>SUM(G423:G426)</f>
        <v>0.1125</v>
      </c>
      <c r="H422" s="130"/>
      <c r="I422" s="130">
        <f>SUM(I423:I426)</f>
        <v>1.2272727272727273</v>
      </c>
      <c r="J422" s="130"/>
      <c r="K422" s="130">
        <f t="shared" si="86"/>
        <v>1.9897727272727272</v>
      </c>
      <c r="L422" s="130"/>
      <c r="M422" s="130">
        <f>SUM(M423:M426)</f>
        <v>0</v>
      </c>
      <c r="N422" s="90"/>
    </row>
    <row r="423" spans="1:14" s="91" customFormat="1" ht="48" x14ac:dyDescent="0.2">
      <c r="A423" s="97"/>
      <c r="B423" s="98"/>
      <c r="C423" s="99">
        <v>52112</v>
      </c>
      <c r="D423" s="115" t="s">
        <v>219</v>
      </c>
      <c r="E423" s="131">
        <v>0</v>
      </c>
      <c r="F423" s="131"/>
      <c r="G423" s="131">
        <v>0.1125</v>
      </c>
      <c r="H423" s="131"/>
      <c r="I423" s="131">
        <v>0</v>
      </c>
      <c r="J423" s="131"/>
      <c r="K423" s="131">
        <f t="shared" si="86"/>
        <v>0.1125</v>
      </c>
      <c r="L423" s="131"/>
      <c r="M423" s="131">
        <v>0</v>
      </c>
      <c r="N423" s="94"/>
    </row>
    <row r="424" spans="1:14" s="89" customFormat="1" ht="12" x14ac:dyDescent="0.2">
      <c r="A424" s="97"/>
      <c r="B424" s="98"/>
      <c r="C424" s="99">
        <v>52182</v>
      </c>
      <c r="D424" s="115" t="s">
        <v>420</v>
      </c>
      <c r="E424" s="131">
        <v>0.3</v>
      </c>
      <c r="F424" s="131"/>
      <c r="G424" s="131">
        <v>0</v>
      </c>
      <c r="H424" s="131"/>
      <c r="I424" s="131">
        <v>0</v>
      </c>
      <c r="J424" s="131"/>
      <c r="K424" s="131">
        <f t="shared" si="86"/>
        <v>0.3</v>
      </c>
      <c r="L424" s="131"/>
      <c r="M424" s="131">
        <v>0</v>
      </c>
      <c r="N424" s="88"/>
    </row>
    <row r="425" spans="1:14" s="91" customFormat="1" ht="36" x14ac:dyDescent="0.2">
      <c r="A425" s="97"/>
      <c r="B425" s="98"/>
      <c r="C425" s="99">
        <v>54019</v>
      </c>
      <c r="D425" s="115" t="s">
        <v>278</v>
      </c>
      <c r="E425" s="131">
        <v>0</v>
      </c>
      <c r="F425" s="131"/>
      <c r="G425" s="131">
        <v>0</v>
      </c>
      <c r="H425" s="131"/>
      <c r="I425" s="131">
        <v>0.22727272727272727</v>
      </c>
      <c r="J425" s="131"/>
      <c r="K425" s="131">
        <f t="shared" si="86"/>
        <v>0.22727272727272727</v>
      </c>
      <c r="L425" s="131"/>
      <c r="M425" s="131">
        <v>0</v>
      </c>
      <c r="N425" s="90"/>
    </row>
    <row r="426" spans="1:14" s="91" customFormat="1" ht="24" x14ac:dyDescent="0.2">
      <c r="A426" s="97"/>
      <c r="B426" s="98"/>
      <c r="C426" s="99">
        <v>54408</v>
      </c>
      <c r="D426" s="115" t="s">
        <v>179</v>
      </c>
      <c r="E426" s="131">
        <v>0.35</v>
      </c>
      <c r="F426" s="131"/>
      <c r="G426" s="131">
        <v>0</v>
      </c>
      <c r="H426" s="131"/>
      <c r="I426" s="131">
        <v>1</v>
      </c>
      <c r="J426" s="131"/>
      <c r="K426" s="131">
        <f t="shared" si="86"/>
        <v>1.35</v>
      </c>
      <c r="L426" s="131"/>
      <c r="M426" s="131">
        <v>0</v>
      </c>
      <c r="N426" s="90"/>
    </row>
    <row r="427" spans="1:14" s="91" customFormat="1" ht="12" x14ac:dyDescent="0.2">
      <c r="A427" s="111"/>
      <c r="B427" s="113"/>
      <c r="C427" s="113" t="s">
        <v>392</v>
      </c>
      <c r="D427" s="114"/>
      <c r="E427" s="130">
        <f>SUM(E428:E435)</f>
        <v>0.85388700000000006</v>
      </c>
      <c r="F427" s="130"/>
      <c r="G427" s="130">
        <f t="shared" ref="G427:I427" si="89">SUM(G428:G435)</f>
        <v>0.15</v>
      </c>
      <c r="H427" s="130"/>
      <c r="I427" s="130">
        <f t="shared" si="89"/>
        <v>0.05</v>
      </c>
      <c r="J427" s="130"/>
      <c r="K427" s="130">
        <f t="shared" si="86"/>
        <v>1.053887</v>
      </c>
      <c r="L427" s="130"/>
      <c r="M427" s="130">
        <f>SUM(M428:M435)</f>
        <v>0.47388700000000006</v>
      </c>
      <c r="N427" s="93"/>
    </row>
    <row r="428" spans="1:14" s="91" customFormat="1" ht="24" x14ac:dyDescent="0.2">
      <c r="A428" s="97"/>
      <c r="B428" s="98"/>
      <c r="C428" s="99">
        <v>46920</v>
      </c>
      <c r="D428" s="115" t="s">
        <v>211</v>
      </c>
      <c r="E428" s="131">
        <v>0.255554</v>
      </c>
      <c r="F428" s="131"/>
      <c r="G428" s="131">
        <v>0</v>
      </c>
      <c r="H428" s="131"/>
      <c r="I428" s="131">
        <v>0</v>
      </c>
      <c r="J428" s="131"/>
      <c r="K428" s="131">
        <f t="shared" si="86"/>
        <v>0.255554</v>
      </c>
      <c r="L428" s="131"/>
      <c r="M428" s="131">
        <v>0.255554</v>
      </c>
      <c r="N428" s="90"/>
    </row>
    <row r="429" spans="1:14" s="89" customFormat="1" ht="24" x14ac:dyDescent="0.2">
      <c r="A429" s="97"/>
      <c r="B429" s="98"/>
      <c r="C429" s="99">
        <v>53198</v>
      </c>
      <c r="D429" s="115" t="s">
        <v>237</v>
      </c>
      <c r="E429" s="131">
        <v>6.8333000000000005E-2</v>
      </c>
      <c r="F429" s="131"/>
      <c r="G429" s="131">
        <v>0</v>
      </c>
      <c r="H429" s="131"/>
      <c r="I429" s="131">
        <v>0</v>
      </c>
      <c r="J429" s="131"/>
      <c r="K429" s="131">
        <f t="shared" si="86"/>
        <v>6.8333000000000005E-2</v>
      </c>
      <c r="L429" s="131"/>
      <c r="M429" s="131">
        <v>6.8333000000000005E-2</v>
      </c>
      <c r="N429" s="88"/>
    </row>
    <row r="430" spans="1:14" s="91" customFormat="1" ht="24" x14ac:dyDescent="0.2">
      <c r="A430" s="97"/>
      <c r="B430" s="98"/>
      <c r="C430" s="99">
        <v>54148</v>
      </c>
      <c r="D430" s="115" t="s">
        <v>280</v>
      </c>
      <c r="E430" s="131">
        <v>0.10500000000000001</v>
      </c>
      <c r="F430" s="131"/>
      <c r="G430" s="131">
        <v>0</v>
      </c>
      <c r="H430" s="131"/>
      <c r="I430" s="131">
        <v>0</v>
      </c>
      <c r="J430" s="131"/>
      <c r="K430" s="131">
        <f t="shared" si="86"/>
        <v>0.10500000000000001</v>
      </c>
      <c r="L430" s="131"/>
      <c r="M430" s="131">
        <v>0</v>
      </c>
      <c r="N430" s="94"/>
    </row>
    <row r="431" spans="1:14" s="91" customFormat="1" ht="24" x14ac:dyDescent="0.2">
      <c r="A431" s="97"/>
      <c r="B431" s="98"/>
      <c r="C431" s="99">
        <v>54246</v>
      </c>
      <c r="D431" s="115" t="s">
        <v>206</v>
      </c>
      <c r="E431" s="131">
        <v>0</v>
      </c>
      <c r="F431" s="131"/>
      <c r="G431" s="131">
        <v>0</v>
      </c>
      <c r="H431" s="131"/>
      <c r="I431" s="131">
        <v>0.05</v>
      </c>
      <c r="J431" s="131"/>
      <c r="K431" s="131">
        <f t="shared" si="86"/>
        <v>0.05</v>
      </c>
      <c r="L431" s="131"/>
      <c r="M431" s="131">
        <v>0</v>
      </c>
      <c r="N431" s="90"/>
    </row>
    <row r="432" spans="1:14" s="91" customFormat="1" ht="24" x14ac:dyDescent="0.2">
      <c r="A432" s="97"/>
      <c r="B432" s="98"/>
      <c r="C432" s="99">
        <v>54250</v>
      </c>
      <c r="D432" s="115" t="s">
        <v>228</v>
      </c>
      <c r="E432" s="131">
        <v>0.15</v>
      </c>
      <c r="F432" s="131"/>
      <c r="G432" s="131">
        <v>0.15</v>
      </c>
      <c r="H432" s="131"/>
      <c r="I432" s="131">
        <v>0</v>
      </c>
      <c r="J432" s="131"/>
      <c r="K432" s="131">
        <f t="shared" si="86"/>
        <v>0.3</v>
      </c>
      <c r="L432" s="131"/>
      <c r="M432" s="131">
        <v>0.15</v>
      </c>
      <c r="N432" s="93"/>
    </row>
    <row r="433" spans="1:14" s="91" customFormat="1" ht="24" x14ac:dyDescent="0.2">
      <c r="A433" s="97"/>
      <c r="B433" s="98"/>
      <c r="C433" s="99">
        <v>54344</v>
      </c>
      <c r="D433" s="115" t="s">
        <v>281</v>
      </c>
      <c r="E433" s="131">
        <v>2.5000000000000001E-2</v>
      </c>
      <c r="F433" s="131"/>
      <c r="G433" s="131">
        <v>0</v>
      </c>
      <c r="H433" s="131"/>
      <c r="I433" s="131">
        <v>0</v>
      </c>
      <c r="J433" s="131"/>
      <c r="K433" s="131">
        <f t="shared" si="86"/>
        <v>2.5000000000000001E-2</v>
      </c>
      <c r="L433" s="131"/>
      <c r="M433" s="131">
        <v>0</v>
      </c>
      <c r="N433" s="90"/>
    </row>
    <row r="434" spans="1:14" s="89" customFormat="1" ht="24" x14ac:dyDescent="0.2">
      <c r="A434" s="97"/>
      <c r="B434" s="98"/>
      <c r="C434" s="99">
        <v>54391</v>
      </c>
      <c r="D434" s="115" t="s">
        <v>229</v>
      </c>
      <c r="E434" s="131">
        <v>2.5000000000000001E-2</v>
      </c>
      <c r="F434" s="131"/>
      <c r="G434" s="131">
        <v>0</v>
      </c>
      <c r="H434" s="131"/>
      <c r="I434" s="131">
        <v>0</v>
      </c>
      <c r="J434" s="131"/>
      <c r="K434" s="131">
        <f t="shared" si="86"/>
        <v>2.5000000000000001E-2</v>
      </c>
      <c r="L434" s="131"/>
      <c r="M434" s="131">
        <v>0</v>
      </c>
      <c r="N434" s="88"/>
    </row>
    <row r="435" spans="1:14" s="91" customFormat="1" ht="24" x14ac:dyDescent="0.2">
      <c r="A435" s="97"/>
      <c r="B435" s="98"/>
      <c r="C435" s="99">
        <v>54440</v>
      </c>
      <c r="D435" s="115" t="s">
        <v>180</v>
      </c>
      <c r="E435" s="131">
        <v>0.22500000000000001</v>
      </c>
      <c r="F435" s="131"/>
      <c r="G435" s="131">
        <v>0</v>
      </c>
      <c r="H435" s="131"/>
      <c r="I435" s="131">
        <v>0</v>
      </c>
      <c r="J435" s="131"/>
      <c r="K435" s="131">
        <f t="shared" si="86"/>
        <v>0.22500000000000001</v>
      </c>
      <c r="L435" s="131"/>
      <c r="M435" s="131">
        <v>0</v>
      </c>
      <c r="N435" s="90"/>
    </row>
    <row r="436" spans="1:14" s="91" customFormat="1" ht="12" x14ac:dyDescent="0.2">
      <c r="A436" s="111"/>
      <c r="B436" s="113"/>
      <c r="C436" s="113" t="s">
        <v>405</v>
      </c>
      <c r="D436" s="114"/>
      <c r="E436" s="130">
        <f>SUM(E437:E438)</f>
        <v>2.151265031752466</v>
      </c>
      <c r="F436" s="130"/>
      <c r="G436" s="130">
        <f>SUM(G437:G438)</f>
        <v>4.1666666666666664E-2</v>
      </c>
      <c r="H436" s="130"/>
      <c r="I436" s="130">
        <f>SUM(I437:I438)</f>
        <v>0.16236363636363638</v>
      </c>
      <c r="J436" s="130"/>
      <c r="K436" s="130">
        <f t="shared" si="86"/>
        <v>2.355295334782769</v>
      </c>
      <c r="L436" s="130"/>
      <c r="M436" s="130">
        <f>SUM(M437:M438)</f>
        <v>2.355295334782769</v>
      </c>
      <c r="N436" s="90"/>
    </row>
    <row r="437" spans="1:14" s="91" customFormat="1" ht="36" x14ac:dyDescent="0.2">
      <c r="A437" s="97"/>
      <c r="B437" s="98"/>
      <c r="C437" s="99">
        <v>54079</v>
      </c>
      <c r="D437" s="115" t="s">
        <v>282</v>
      </c>
      <c r="E437" s="131">
        <v>1.7387650317524659</v>
      </c>
      <c r="F437" s="131"/>
      <c r="G437" s="131">
        <v>0</v>
      </c>
      <c r="H437" s="131"/>
      <c r="I437" s="131">
        <v>0.126</v>
      </c>
      <c r="J437" s="131"/>
      <c r="K437" s="131">
        <f>SUM(E437:I437)</f>
        <v>1.8647650317524658</v>
      </c>
      <c r="L437" s="131"/>
      <c r="M437" s="131">
        <v>1.8647650317524658</v>
      </c>
      <c r="N437" s="90"/>
    </row>
    <row r="438" spans="1:14" s="91" customFormat="1" ht="24" x14ac:dyDescent="0.2">
      <c r="A438" s="97"/>
      <c r="B438" s="98"/>
      <c r="C438" s="97">
        <v>54124</v>
      </c>
      <c r="D438" s="112" t="s">
        <v>230</v>
      </c>
      <c r="E438" s="131">
        <v>0.41249999999999998</v>
      </c>
      <c r="F438" s="131"/>
      <c r="G438" s="131">
        <v>4.1666666666666664E-2</v>
      </c>
      <c r="H438" s="131"/>
      <c r="I438" s="131">
        <v>3.6363636363636369E-2</v>
      </c>
      <c r="J438" s="131"/>
      <c r="K438" s="131">
        <f t="shared" ref="K438:K501" si="90">SUM(E438:I438)</f>
        <v>0.49053030303030304</v>
      </c>
      <c r="L438" s="131"/>
      <c r="M438" s="131">
        <v>0.49053030303030304</v>
      </c>
      <c r="N438" s="90"/>
    </row>
    <row r="439" spans="1:14" s="91" customFormat="1" ht="12" x14ac:dyDescent="0.2">
      <c r="A439" s="111"/>
      <c r="B439" s="113"/>
      <c r="C439" s="113" t="s">
        <v>393</v>
      </c>
      <c r="D439" s="114"/>
      <c r="E439" s="130">
        <f>SUM(E440:E445)</f>
        <v>0.39684399999999997</v>
      </c>
      <c r="F439" s="130"/>
      <c r="G439" s="130">
        <f t="shared" ref="G439:I439" si="91">SUM(G440:G445)</f>
        <v>0.33333332999999998</v>
      </c>
      <c r="H439" s="130"/>
      <c r="I439" s="130">
        <f t="shared" si="91"/>
        <v>0.20312499000000001</v>
      </c>
      <c r="J439" s="130"/>
      <c r="K439" s="130">
        <f t="shared" si="90"/>
        <v>0.93330231999999991</v>
      </c>
      <c r="L439" s="130"/>
      <c r="M439" s="130">
        <f>SUM(M440:M445)</f>
        <v>0.209844</v>
      </c>
      <c r="N439" s="90"/>
    </row>
    <row r="440" spans="1:14" s="91" customFormat="1" ht="24" x14ac:dyDescent="0.2">
      <c r="A440" s="97"/>
      <c r="B440" s="98"/>
      <c r="C440" s="99">
        <v>37909</v>
      </c>
      <c r="D440" s="115" t="s">
        <v>244</v>
      </c>
      <c r="E440" s="131">
        <v>0.209844</v>
      </c>
      <c r="F440" s="131"/>
      <c r="G440" s="131">
        <v>0</v>
      </c>
      <c r="H440" s="131"/>
      <c r="I440" s="131">
        <v>0</v>
      </c>
      <c r="J440" s="131"/>
      <c r="K440" s="131">
        <f t="shared" si="90"/>
        <v>0.209844</v>
      </c>
      <c r="L440" s="131"/>
      <c r="M440" s="131">
        <v>0.209844</v>
      </c>
      <c r="N440" s="90"/>
    </row>
    <row r="441" spans="1:14" s="91" customFormat="1" ht="24" x14ac:dyDescent="0.2">
      <c r="A441" s="97"/>
      <c r="B441" s="98"/>
      <c r="C441" s="99">
        <v>52188</v>
      </c>
      <c r="D441" s="115" t="s">
        <v>207</v>
      </c>
      <c r="E441" s="131">
        <v>0</v>
      </c>
      <c r="F441" s="131"/>
      <c r="G441" s="131">
        <v>0.33333332999999998</v>
      </c>
      <c r="H441" s="131"/>
      <c r="I441" s="131">
        <v>0</v>
      </c>
      <c r="J441" s="131"/>
      <c r="K441" s="131">
        <f t="shared" si="90"/>
        <v>0.33333332999999998</v>
      </c>
      <c r="L441" s="131"/>
      <c r="M441" s="131">
        <v>0</v>
      </c>
      <c r="N441" s="90"/>
    </row>
    <row r="442" spans="1:14" s="91" customFormat="1" ht="24" x14ac:dyDescent="0.2">
      <c r="A442" s="97"/>
      <c r="B442" s="98"/>
      <c r="C442" s="99">
        <v>52189</v>
      </c>
      <c r="D442" s="115" t="s">
        <v>238</v>
      </c>
      <c r="E442" s="131">
        <v>0</v>
      </c>
      <c r="F442" s="131"/>
      <c r="G442" s="131">
        <v>0</v>
      </c>
      <c r="H442" s="131"/>
      <c r="I442" s="131">
        <v>3.1250000000000002E-3</v>
      </c>
      <c r="J442" s="131"/>
      <c r="K442" s="131">
        <f t="shared" si="90"/>
        <v>3.1250000000000002E-3</v>
      </c>
      <c r="L442" s="131"/>
      <c r="M442" s="131">
        <v>0</v>
      </c>
      <c r="N442" s="90"/>
    </row>
    <row r="443" spans="1:14" s="91" customFormat="1" ht="24" x14ac:dyDescent="0.2">
      <c r="A443" s="97"/>
      <c r="B443" s="98"/>
      <c r="C443" s="99">
        <v>52370</v>
      </c>
      <c r="D443" s="115" t="s">
        <v>239</v>
      </c>
      <c r="E443" s="131">
        <v>0.15</v>
      </c>
      <c r="F443" s="131"/>
      <c r="G443" s="131">
        <v>0</v>
      </c>
      <c r="H443" s="131"/>
      <c r="I443" s="131">
        <v>9.0909089999999998E-2</v>
      </c>
      <c r="J443" s="131"/>
      <c r="K443" s="131">
        <f t="shared" si="90"/>
        <v>0.24090908999999999</v>
      </c>
      <c r="L443" s="131"/>
      <c r="M443" s="131">
        <v>0</v>
      </c>
      <c r="N443" s="90"/>
    </row>
    <row r="444" spans="1:14" s="91" customFormat="1" ht="36" x14ac:dyDescent="0.2">
      <c r="A444" s="97"/>
      <c r="B444" s="98"/>
      <c r="C444" s="99">
        <v>54070</v>
      </c>
      <c r="D444" s="115" t="s">
        <v>247</v>
      </c>
      <c r="E444" s="131">
        <v>0</v>
      </c>
      <c r="F444" s="131"/>
      <c r="G444" s="131">
        <v>0</v>
      </c>
      <c r="H444" s="131"/>
      <c r="I444" s="131">
        <v>0.1090909</v>
      </c>
      <c r="J444" s="131"/>
      <c r="K444" s="131">
        <f t="shared" si="90"/>
        <v>0.1090909</v>
      </c>
      <c r="L444" s="131"/>
      <c r="M444" s="131">
        <v>0</v>
      </c>
      <c r="N444" s="90"/>
    </row>
    <row r="445" spans="1:14" s="91" customFormat="1" ht="24" x14ac:dyDescent="0.2">
      <c r="A445" s="97"/>
      <c r="B445" s="98"/>
      <c r="C445" s="99">
        <v>54423</v>
      </c>
      <c r="D445" s="115" t="s">
        <v>248</v>
      </c>
      <c r="E445" s="131">
        <v>3.6999999999999998E-2</v>
      </c>
      <c r="F445" s="131"/>
      <c r="G445" s="131">
        <v>0</v>
      </c>
      <c r="H445" s="131"/>
      <c r="I445" s="131">
        <v>0</v>
      </c>
      <c r="J445" s="131"/>
      <c r="K445" s="131">
        <f t="shared" si="90"/>
        <v>3.6999999999999998E-2</v>
      </c>
      <c r="L445" s="131"/>
      <c r="M445" s="131">
        <v>0</v>
      </c>
      <c r="N445" s="93"/>
    </row>
    <row r="446" spans="1:14" s="91" customFormat="1" ht="12" x14ac:dyDescent="0.2">
      <c r="A446" s="111"/>
      <c r="B446" s="113"/>
      <c r="C446" s="113" t="s">
        <v>407</v>
      </c>
      <c r="D446" s="114"/>
      <c r="E446" s="130">
        <f>SUM(E447:E448)</f>
        <v>9.5455000000000012E-2</v>
      </c>
      <c r="F446" s="130"/>
      <c r="G446" s="130">
        <f>SUM(G447:G448)</f>
        <v>0</v>
      </c>
      <c r="H446" s="130"/>
      <c r="I446" s="130">
        <f>SUM(I447:I448)</f>
        <v>7.9600886917960093E-2</v>
      </c>
      <c r="J446" s="130"/>
      <c r="K446" s="130">
        <f t="shared" si="90"/>
        <v>0.17505588691796009</v>
      </c>
      <c r="L446" s="130"/>
      <c r="M446" s="130">
        <f>SUM(M447:M448)</f>
        <v>7.2727727272727277E-2</v>
      </c>
      <c r="N446" s="93"/>
    </row>
    <row r="447" spans="1:14" s="91" customFormat="1" ht="12" x14ac:dyDescent="0.2">
      <c r="A447" s="97"/>
      <c r="B447" s="98"/>
      <c r="C447" s="99">
        <v>54055</v>
      </c>
      <c r="D447" s="112" t="s">
        <v>363</v>
      </c>
      <c r="E447" s="131">
        <v>0.05</v>
      </c>
      <c r="F447" s="131"/>
      <c r="G447" s="131">
        <v>0</v>
      </c>
      <c r="H447" s="131"/>
      <c r="I447" s="131">
        <v>3.414634146341463E-2</v>
      </c>
      <c r="J447" s="131"/>
      <c r="K447" s="131">
        <f t="shared" si="90"/>
        <v>8.4146341463414626E-2</v>
      </c>
      <c r="L447" s="131"/>
      <c r="M447" s="131">
        <v>0</v>
      </c>
      <c r="N447" s="93"/>
    </row>
    <row r="448" spans="1:14" s="91" customFormat="1" ht="24" x14ac:dyDescent="0.2">
      <c r="A448" s="97"/>
      <c r="B448" s="98"/>
      <c r="C448" s="99">
        <v>54341</v>
      </c>
      <c r="D448" s="112" t="s">
        <v>240</v>
      </c>
      <c r="E448" s="131">
        <v>4.5455000000000002E-2</v>
      </c>
      <c r="F448" s="131"/>
      <c r="G448" s="131">
        <v>0</v>
      </c>
      <c r="H448" s="131"/>
      <c r="I448" s="131">
        <v>4.5454545454545463E-2</v>
      </c>
      <c r="J448" s="131"/>
      <c r="K448" s="131">
        <f t="shared" si="90"/>
        <v>9.0909545454545465E-2</v>
      </c>
      <c r="L448" s="131"/>
      <c r="M448" s="131">
        <v>7.2727727272727277E-2</v>
      </c>
      <c r="N448" s="90"/>
    </row>
    <row r="449" spans="1:14" s="91" customFormat="1" ht="12" x14ac:dyDescent="0.2">
      <c r="A449" s="111"/>
      <c r="B449" s="113"/>
      <c r="C449" s="113" t="s">
        <v>409</v>
      </c>
      <c r="D449" s="114"/>
      <c r="E449" s="130">
        <f>SUM(E450:E453)</f>
        <v>0.28146300000000002</v>
      </c>
      <c r="F449" s="130"/>
      <c r="G449" s="130">
        <f t="shared" ref="G449:I449" si="92">SUM(G450:G453)</f>
        <v>0</v>
      </c>
      <c r="H449" s="130"/>
      <c r="I449" s="130">
        <f t="shared" si="92"/>
        <v>0</v>
      </c>
      <c r="J449" s="130"/>
      <c r="K449" s="130">
        <f t="shared" si="90"/>
        <v>0.28146300000000002</v>
      </c>
      <c r="L449" s="130"/>
      <c r="M449" s="130">
        <f>SUM(M450:M453)</f>
        <v>0</v>
      </c>
      <c r="N449" s="90"/>
    </row>
    <row r="450" spans="1:14" s="91" customFormat="1" ht="24" x14ac:dyDescent="0.2">
      <c r="A450" s="97"/>
      <c r="B450" s="98"/>
      <c r="C450" s="99">
        <v>49410</v>
      </c>
      <c r="D450" s="115" t="s">
        <v>241</v>
      </c>
      <c r="E450" s="131">
        <v>8.0000000000000002E-3</v>
      </c>
      <c r="F450" s="131"/>
      <c r="G450" s="131">
        <v>0</v>
      </c>
      <c r="H450" s="131"/>
      <c r="I450" s="131">
        <v>0</v>
      </c>
      <c r="J450" s="131"/>
      <c r="K450" s="131">
        <f t="shared" si="90"/>
        <v>8.0000000000000002E-3</v>
      </c>
      <c r="L450" s="131"/>
      <c r="M450" s="131">
        <v>0</v>
      </c>
      <c r="N450" s="90"/>
    </row>
    <row r="451" spans="1:14" s="91" customFormat="1" ht="24" x14ac:dyDescent="0.2">
      <c r="A451" s="97"/>
      <c r="B451" s="98"/>
      <c r="C451" s="99">
        <v>54023</v>
      </c>
      <c r="D451" s="115" t="s">
        <v>250</v>
      </c>
      <c r="E451" s="131">
        <v>0.131463</v>
      </c>
      <c r="F451" s="131"/>
      <c r="G451" s="131">
        <v>0</v>
      </c>
      <c r="H451" s="131"/>
      <c r="I451" s="131">
        <v>0</v>
      </c>
      <c r="J451" s="131"/>
      <c r="K451" s="131">
        <f t="shared" si="90"/>
        <v>0.131463</v>
      </c>
      <c r="L451" s="131"/>
      <c r="M451" s="131">
        <v>0</v>
      </c>
      <c r="N451" s="94"/>
    </row>
    <row r="452" spans="1:14" s="89" customFormat="1" ht="36" x14ac:dyDescent="0.2">
      <c r="A452" s="97"/>
      <c r="B452" s="98"/>
      <c r="C452" s="99">
        <v>54111</v>
      </c>
      <c r="D452" s="115" t="s">
        <v>225</v>
      </c>
      <c r="E452" s="131">
        <v>0.05</v>
      </c>
      <c r="F452" s="131"/>
      <c r="G452" s="131">
        <v>0</v>
      </c>
      <c r="H452" s="131"/>
      <c r="I452" s="131">
        <v>0</v>
      </c>
      <c r="J452" s="131"/>
      <c r="K452" s="131">
        <f t="shared" si="90"/>
        <v>0.05</v>
      </c>
      <c r="L452" s="131"/>
      <c r="M452" s="131">
        <v>0</v>
      </c>
      <c r="N452" s="95"/>
    </row>
    <row r="453" spans="1:14" s="91" customFormat="1" ht="48" x14ac:dyDescent="0.2">
      <c r="A453" s="97"/>
      <c r="B453" s="98"/>
      <c r="C453" s="99">
        <v>54111</v>
      </c>
      <c r="D453" s="115" t="s">
        <v>189</v>
      </c>
      <c r="E453" s="131">
        <v>9.1999999999999998E-2</v>
      </c>
      <c r="F453" s="131"/>
      <c r="G453" s="131">
        <v>0</v>
      </c>
      <c r="H453" s="131"/>
      <c r="I453" s="131">
        <v>0</v>
      </c>
      <c r="J453" s="131"/>
      <c r="K453" s="131">
        <f t="shared" si="90"/>
        <v>9.1999999999999998E-2</v>
      </c>
      <c r="L453" s="131"/>
      <c r="M453" s="131">
        <v>0</v>
      </c>
      <c r="N453" s="90"/>
    </row>
    <row r="454" spans="1:14" s="91" customFormat="1" ht="12" x14ac:dyDescent="0.2">
      <c r="A454" s="111"/>
      <c r="B454" s="113"/>
      <c r="C454" s="113" t="s">
        <v>394</v>
      </c>
      <c r="D454" s="114"/>
      <c r="E454" s="130">
        <f>SUM(E455:E461)</f>
        <v>2.3278499999999998</v>
      </c>
      <c r="F454" s="130"/>
      <c r="G454" s="130">
        <f t="shared" ref="G454:I454" si="93">SUM(G455:G461)</f>
        <v>1.9009504752376186E-2</v>
      </c>
      <c r="H454" s="130"/>
      <c r="I454" s="130">
        <f t="shared" si="93"/>
        <v>0</v>
      </c>
      <c r="J454" s="130"/>
      <c r="K454" s="130">
        <f t="shared" si="90"/>
        <v>2.3468595047523761</v>
      </c>
      <c r="L454" s="130"/>
      <c r="M454" s="130">
        <f>SUM(M455:M461)</f>
        <v>1.1000000000000001</v>
      </c>
      <c r="N454" s="90"/>
    </row>
    <row r="455" spans="1:14" s="91" customFormat="1" ht="24" x14ac:dyDescent="0.2">
      <c r="A455" s="97"/>
      <c r="B455" s="98"/>
      <c r="C455" s="99">
        <v>46534</v>
      </c>
      <c r="D455" s="115" t="s">
        <v>214</v>
      </c>
      <c r="E455" s="131">
        <v>1.4E-2</v>
      </c>
      <c r="F455" s="131"/>
      <c r="G455" s="131">
        <v>0</v>
      </c>
      <c r="H455" s="131"/>
      <c r="I455" s="131">
        <v>0</v>
      </c>
      <c r="J455" s="131"/>
      <c r="K455" s="131">
        <f t="shared" si="90"/>
        <v>1.4E-2</v>
      </c>
      <c r="L455" s="131"/>
      <c r="M455" s="131">
        <v>0</v>
      </c>
      <c r="N455" s="90"/>
    </row>
    <row r="456" spans="1:14" s="91" customFormat="1" ht="24" x14ac:dyDescent="0.2">
      <c r="A456" s="97"/>
      <c r="B456" s="98"/>
      <c r="C456" s="99">
        <v>51350</v>
      </c>
      <c r="D456" s="115" t="s">
        <v>181</v>
      </c>
      <c r="E456" s="131">
        <v>1.2749999999999999</v>
      </c>
      <c r="F456" s="131"/>
      <c r="G456" s="131">
        <v>0</v>
      </c>
      <c r="H456" s="131"/>
      <c r="I456" s="131">
        <v>0</v>
      </c>
      <c r="J456" s="131"/>
      <c r="K456" s="131">
        <f t="shared" si="90"/>
        <v>1.2749999999999999</v>
      </c>
      <c r="L456" s="131"/>
      <c r="M456" s="131">
        <v>0.44999999999999996</v>
      </c>
      <c r="N456" s="90"/>
    </row>
    <row r="457" spans="1:14" s="91" customFormat="1" ht="24" x14ac:dyDescent="0.2">
      <c r="A457" s="97"/>
      <c r="B457" s="98"/>
      <c r="C457" s="99">
        <v>53296</v>
      </c>
      <c r="D457" s="115" t="s">
        <v>182</v>
      </c>
      <c r="E457" s="131">
        <v>0.15</v>
      </c>
      <c r="F457" s="131"/>
      <c r="G457" s="131">
        <v>0</v>
      </c>
      <c r="H457" s="131"/>
      <c r="I457" s="131">
        <v>0</v>
      </c>
      <c r="J457" s="131"/>
      <c r="K457" s="131">
        <f t="shared" si="90"/>
        <v>0.15</v>
      </c>
      <c r="L457" s="131"/>
      <c r="M457" s="131">
        <v>0</v>
      </c>
      <c r="N457" s="90"/>
    </row>
    <row r="458" spans="1:14" s="91" customFormat="1" ht="48" x14ac:dyDescent="0.2">
      <c r="A458" s="97"/>
      <c r="B458" s="98"/>
      <c r="C458" s="99">
        <v>53354</v>
      </c>
      <c r="D458" s="115" t="s">
        <v>233</v>
      </c>
      <c r="E458" s="131">
        <v>0.15</v>
      </c>
      <c r="F458" s="131"/>
      <c r="G458" s="131">
        <v>0</v>
      </c>
      <c r="H458" s="131"/>
      <c r="I458" s="131">
        <v>0</v>
      </c>
      <c r="J458" s="131"/>
      <c r="K458" s="131">
        <f t="shared" si="90"/>
        <v>0.15</v>
      </c>
      <c r="L458" s="131"/>
      <c r="M458" s="131">
        <v>0</v>
      </c>
      <c r="N458" s="90"/>
    </row>
    <row r="459" spans="1:14" s="91" customFormat="1" ht="24" x14ac:dyDescent="0.2">
      <c r="A459" s="97"/>
      <c r="B459" s="98"/>
      <c r="C459" s="99">
        <v>54176</v>
      </c>
      <c r="D459" s="115" t="s">
        <v>257</v>
      </c>
      <c r="E459" s="131">
        <v>0</v>
      </c>
      <c r="F459" s="131"/>
      <c r="G459" s="131">
        <v>1.9009504752376186E-2</v>
      </c>
      <c r="H459" s="131"/>
      <c r="I459" s="131">
        <v>0</v>
      </c>
      <c r="J459" s="131"/>
      <c r="K459" s="131">
        <f t="shared" si="90"/>
        <v>1.9009504752376186E-2</v>
      </c>
      <c r="L459" s="131"/>
      <c r="M459" s="131">
        <v>0</v>
      </c>
      <c r="N459" s="90"/>
    </row>
    <row r="460" spans="1:14" s="91" customFormat="1" ht="36" x14ac:dyDescent="0.2">
      <c r="A460" s="97"/>
      <c r="B460" s="98"/>
      <c r="C460" s="99">
        <v>54258</v>
      </c>
      <c r="D460" s="115" t="s">
        <v>170</v>
      </c>
      <c r="E460" s="131">
        <v>8.8849999999999998E-2</v>
      </c>
      <c r="F460" s="131"/>
      <c r="G460" s="131">
        <v>0</v>
      </c>
      <c r="H460" s="131"/>
      <c r="I460" s="131">
        <v>0</v>
      </c>
      <c r="J460" s="131"/>
      <c r="K460" s="131">
        <f t="shared" si="90"/>
        <v>8.8849999999999998E-2</v>
      </c>
      <c r="L460" s="131"/>
      <c r="M460" s="131">
        <v>0</v>
      </c>
      <c r="N460" s="90"/>
    </row>
    <row r="461" spans="1:14" s="89" customFormat="1" ht="24" x14ac:dyDescent="0.2">
      <c r="A461" s="97"/>
      <c r="B461" s="98"/>
      <c r="C461" s="99">
        <v>54312</v>
      </c>
      <c r="D461" s="115" t="s">
        <v>183</v>
      </c>
      <c r="E461" s="131">
        <v>0.65</v>
      </c>
      <c r="F461" s="131"/>
      <c r="G461" s="131">
        <v>0</v>
      </c>
      <c r="H461" s="131"/>
      <c r="I461" s="131">
        <v>0</v>
      </c>
      <c r="J461" s="131"/>
      <c r="K461" s="131">
        <f t="shared" si="90"/>
        <v>0.65</v>
      </c>
      <c r="L461" s="131"/>
      <c r="M461" s="131">
        <v>0.65</v>
      </c>
      <c r="N461" s="96"/>
    </row>
    <row r="462" spans="1:14" s="91" customFormat="1" ht="12" x14ac:dyDescent="0.2">
      <c r="A462" s="97"/>
      <c r="B462" s="98"/>
      <c r="C462" s="113" t="s">
        <v>403</v>
      </c>
      <c r="D462" s="114"/>
      <c r="E462" s="130">
        <f>SUM(E463:E466)</f>
        <v>0.35</v>
      </c>
      <c r="F462" s="130"/>
      <c r="G462" s="130">
        <f t="shared" ref="G462:I462" si="94">SUM(G463:G466)</f>
        <v>8.666666666666667E-2</v>
      </c>
      <c r="H462" s="130"/>
      <c r="I462" s="130">
        <f t="shared" si="94"/>
        <v>1.0234782600000001</v>
      </c>
      <c r="J462" s="130"/>
      <c r="K462" s="130">
        <f t="shared" si="90"/>
        <v>1.4601449266666666</v>
      </c>
      <c r="L462" s="130"/>
      <c r="M462" s="130">
        <f>SUM(M463:M466)</f>
        <v>0</v>
      </c>
      <c r="N462" s="90"/>
    </row>
    <row r="463" spans="1:14" s="91" customFormat="1" ht="24" x14ac:dyDescent="0.2">
      <c r="A463" s="97"/>
      <c r="B463" s="98"/>
      <c r="C463" s="99">
        <v>48033</v>
      </c>
      <c r="D463" s="115" t="s">
        <v>226</v>
      </c>
      <c r="E463" s="131">
        <v>0.05</v>
      </c>
      <c r="F463" s="131"/>
      <c r="G463" s="131">
        <v>8.666666666666667E-2</v>
      </c>
      <c r="H463" s="131"/>
      <c r="I463" s="131">
        <v>0</v>
      </c>
      <c r="J463" s="131"/>
      <c r="K463" s="131">
        <f t="shared" si="90"/>
        <v>0.13666666666666666</v>
      </c>
      <c r="L463" s="131"/>
      <c r="M463" s="131">
        <v>0</v>
      </c>
      <c r="N463" s="90"/>
    </row>
    <row r="464" spans="1:14" s="91" customFormat="1" ht="24" x14ac:dyDescent="0.2">
      <c r="A464" s="97"/>
      <c r="B464" s="98"/>
      <c r="C464" s="99">
        <v>50370</v>
      </c>
      <c r="D464" s="115" t="s">
        <v>227</v>
      </c>
      <c r="E464" s="131">
        <v>0</v>
      </c>
      <c r="F464" s="131"/>
      <c r="G464" s="131">
        <v>0</v>
      </c>
      <c r="H464" s="131"/>
      <c r="I464" s="131">
        <v>2.3478260000000001E-2</v>
      </c>
      <c r="J464" s="131"/>
      <c r="K464" s="131">
        <f t="shared" si="90"/>
        <v>2.3478260000000001E-2</v>
      </c>
      <c r="L464" s="131"/>
      <c r="M464" s="131">
        <v>0</v>
      </c>
      <c r="N464" s="90"/>
    </row>
    <row r="465" spans="1:14" s="91" customFormat="1" ht="12" x14ac:dyDescent="0.2">
      <c r="A465" s="97"/>
      <c r="B465" s="98"/>
      <c r="C465" s="99">
        <v>54105</v>
      </c>
      <c r="D465" s="116" t="s">
        <v>326</v>
      </c>
      <c r="E465" s="131">
        <v>0</v>
      </c>
      <c r="F465" s="131"/>
      <c r="G465" s="131">
        <v>0</v>
      </c>
      <c r="H465" s="131"/>
      <c r="I465" s="131">
        <v>1</v>
      </c>
      <c r="J465" s="131"/>
      <c r="K465" s="131">
        <f t="shared" si="90"/>
        <v>1</v>
      </c>
      <c r="L465" s="131"/>
      <c r="M465" s="131">
        <v>0</v>
      </c>
      <c r="N465" s="90"/>
    </row>
    <row r="466" spans="1:14" s="91" customFormat="1" ht="36" x14ac:dyDescent="0.2">
      <c r="A466" s="97"/>
      <c r="B466" s="98"/>
      <c r="C466" s="99">
        <v>54111</v>
      </c>
      <c r="D466" s="115" t="s">
        <v>184</v>
      </c>
      <c r="E466" s="131">
        <v>0.3</v>
      </c>
      <c r="F466" s="131"/>
      <c r="G466" s="131">
        <v>0</v>
      </c>
      <c r="H466" s="131"/>
      <c r="I466" s="131">
        <v>0</v>
      </c>
      <c r="J466" s="131"/>
      <c r="K466" s="131">
        <f t="shared" si="90"/>
        <v>0.3</v>
      </c>
      <c r="L466" s="131"/>
      <c r="M466" s="131">
        <v>0</v>
      </c>
      <c r="N466" s="90"/>
    </row>
    <row r="467" spans="1:14" s="91" customFormat="1" ht="12" x14ac:dyDescent="0.2">
      <c r="A467" s="97"/>
      <c r="B467" s="98"/>
      <c r="C467" s="113" t="s">
        <v>404</v>
      </c>
      <c r="D467" s="114"/>
      <c r="E467" s="130">
        <f>SUM(E468)</f>
        <v>0.10585600000000001</v>
      </c>
      <c r="F467" s="130"/>
      <c r="G467" s="130">
        <f t="shared" ref="G467:M467" si="95">SUM(G468)</f>
        <v>0</v>
      </c>
      <c r="H467" s="130"/>
      <c r="I467" s="130">
        <f t="shared" si="95"/>
        <v>0</v>
      </c>
      <c r="J467" s="130"/>
      <c r="K467" s="130">
        <f>SUM(E467:I467)</f>
        <v>0.10585600000000001</v>
      </c>
      <c r="L467" s="130"/>
      <c r="M467" s="130">
        <f t="shared" si="95"/>
        <v>0.10585600000000001</v>
      </c>
      <c r="N467" s="93"/>
    </row>
    <row r="468" spans="1:14" s="91" customFormat="1" ht="36" x14ac:dyDescent="0.2">
      <c r="A468" s="97"/>
      <c r="B468" s="98"/>
      <c r="C468" s="99">
        <v>54036</v>
      </c>
      <c r="D468" s="115" t="s">
        <v>216</v>
      </c>
      <c r="E468" s="131">
        <v>0.10585600000000001</v>
      </c>
      <c r="F468" s="131"/>
      <c r="G468" s="131">
        <v>0</v>
      </c>
      <c r="H468" s="131"/>
      <c r="I468" s="131">
        <v>0</v>
      </c>
      <c r="J468" s="131"/>
      <c r="K468" s="131">
        <f t="shared" ref="K468" si="96">SUM(E468:I468)</f>
        <v>0.10585600000000001</v>
      </c>
      <c r="L468" s="131"/>
      <c r="M468" s="131">
        <v>0.10585600000000001</v>
      </c>
      <c r="N468" s="90"/>
    </row>
    <row r="469" spans="1:14" s="91" customFormat="1" ht="12" x14ac:dyDescent="0.2">
      <c r="A469" s="111" t="s">
        <v>399</v>
      </c>
      <c r="B469" s="113"/>
      <c r="C469" s="113"/>
      <c r="D469" s="114"/>
      <c r="E469" s="130">
        <f>E470+E532+E583</f>
        <v>19.175661490655315</v>
      </c>
      <c r="F469" s="130"/>
      <c r="G469" s="130">
        <f t="shared" ref="G469:I469" si="97">G470+G532+G583</f>
        <v>2.7420165082541277</v>
      </c>
      <c r="H469" s="130"/>
      <c r="I469" s="130">
        <f t="shared" si="97"/>
        <v>10.166202751108646</v>
      </c>
      <c r="J469" s="130"/>
      <c r="K469" s="130">
        <f t="shared" si="90"/>
        <v>32.083880750018089</v>
      </c>
      <c r="L469" s="130"/>
      <c r="M469" s="130">
        <f>M470+M532+M583</f>
        <v>6.5492415512613782</v>
      </c>
      <c r="N469" s="90"/>
    </row>
    <row r="470" spans="1:14" s="91" customFormat="1" ht="12" x14ac:dyDescent="0.2">
      <c r="A470" s="111"/>
      <c r="B470" s="113" t="s">
        <v>415</v>
      </c>
      <c r="C470" s="113"/>
      <c r="D470" s="114"/>
      <c r="E470" s="130">
        <f>E471+E485+E488+E492+E502+E510+E515+E518+E520+E525+E528</f>
        <v>10.50282934</v>
      </c>
      <c r="F470" s="130"/>
      <c r="G470" s="130">
        <f t="shared" ref="G470:I470" si="98">G471+G485+G488+G492+G502+G510+G515+G518+G520+G525+G528</f>
        <v>2.5956741704185431</v>
      </c>
      <c r="H470" s="130"/>
      <c r="I470" s="130">
        <f t="shared" si="98"/>
        <v>2.6923622405543237</v>
      </c>
      <c r="J470" s="130"/>
      <c r="K470" s="130">
        <f t="shared" si="90"/>
        <v>15.790865750972866</v>
      </c>
      <c r="L470" s="130"/>
      <c r="M470" s="130">
        <f>M471+M485+M488+M492+M502+M510+M515+M518+M520+M525+M528</f>
        <v>2.8329193703030304</v>
      </c>
      <c r="N470" s="90"/>
    </row>
    <row r="471" spans="1:14" s="91" customFormat="1" ht="12" x14ac:dyDescent="0.2">
      <c r="A471" s="111"/>
      <c r="B471" s="113"/>
      <c r="C471" s="113" t="s">
        <v>417</v>
      </c>
      <c r="D471" s="114"/>
      <c r="E471" s="130">
        <f>SUM(E472:E484)</f>
        <v>3.0570000000000004</v>
      </c>
      <c r="F471" s="130"/>
      <c r="G471" s="130">
        <f t="shared" ref="G471:I471" si="99">SUM(G472:G484)</f>
        <v>0.2</v>
      </c>
      <c r="H471" s="130"/>
      <c r="I471" s="130">
        <f t="shared" si="99"/>
        <v>0.7</v>
      </c>
      <c r="J471" s="130"/>
      <c r="K471" s="130">
        <f t="shared" si="90"/>
        <v>3.9570000000000007</v>
      </c>
      <c r="L471" s="130"/>
      <c r="M471" s="130">
        <f>SUM(M472:M484)</f>
        <v>0</v>
      </c>
      <c r="N471" s="90"/>
    </row>
    <row r="472" spans="1:14" s="91" customFormat="1" ht="24" x14ac:dyDescent="0.2">
      <c r="A472" s="97"/>
      <c r="B472" s="98"/>
      <c r="C472" s="99">
        <v>50159</v>
      </c>
      <c r="D472" s="112" t="s">
        <v>197</v>
      </c>
      <c r="E472" s="131">
        <v>0</v>
      </c>
      <c r="F472" s="131"/>
      <c r="G472" s="131">
        <v>0.1</v>
      </c>
      <c r="H472" s="131"/>
      <c r="I472" s="131">
        <v>0</v>
      </c>
      <c r="J472" s="131"/>
      <c r="K472" s="131">
        <f t="shared" si="90"/>
        <v>0.1</v>
      </c>
      <c r="L472" s="131"/>
      <c r="M472" s="131">
        <v>0</v>
      </c>
      <c r="N472" s="93"/>
    </row>
    <row r="473" spans="1:14" s="91" customFormat="1" ht="24" x14ac:dyDescent="0.2">
      <c r="A473" s="97"/>
      <c r="B473" s="98"/>
      <c r="C473" s="99">
        <v>53042</v>
      </c>
      <c r="D473" s="115" t="s">
        <v>185</v>
      </c>
      <c r="E473" s="131">
        <v>0</v>
      </c>
      <c r="F473" s="131"/>
      <c r="G473" s="131">
        <v>0</v>
      </c>
      <c r="H473" s="131"/>
      <c r="I473" s="131">
        <v>0.6</v>
      </c>
      <c r="J473" s="131"/>
      <c r="K473" s="131">
        <f t="shared" si="90"/>
        <v>0.6</v>
      </c>
      <c r="L473" s="131"/>
      <c r="M473" s="131">
        <v>0</v>
      </c>
      <c r="N473" s="90"/>
    </row>
    <row r="474" spans="1:14" s="91" customFormat="1" ht="24" x14ac:dyDescent="0.2">
      <c r="A474" s="97"/>
      <c r="B474" s="98"/>
      <c r="C474" s="99">
        <v>53391</v>
      </c>
      <c r="D474" s="112" t="s">
        <v>82</v>
      </c>
      <c r="E474" s="131">
        <v>0</v>
      </c>
      <c r="F474" s="131"/>
      <c r="G474" s="131">
        <v>0.1</v>
      </c>
      <c r="H474" s="131"/>
      <c r="I474" s="131">
        <v>0.1</v>
      </c>
      <c r="J474" s="131"/>
      <c r="K474" s="131">
        <f t="shared" si="90"/>
        <v>0.2</v>
      </c>
      <c r="L474" s="131"/>
      <c r="M474" s="131">
        <v>0</v>
      </c>
      <c r="N474" s="90"/>
    </row>
    <row r="475" spans="1:14" s="91" customFormat="1" ht="72" x14ac:dyDescent="0.2">
      <c r="A475" s="97"/>
      <c r="B475" s="98"/>
      <c r="C475" s="99">
        <v>54026</v>
      </c>
      <c r="D475" s="112" t="s">
        <v>186</v>
      </c>
      <c r="E475" s="131">
        <v>0.3</v>
      </c>
      <c r="F475" s="131"/>
      <c r="G475" s="131">
        <v>0</v>
      </c>
      <c r="H475" s="131"/>
      <c r="I475" s="131">
        <v>0</v>
      </c>
      <c r="J475" s="131"/>
      <c r="K475" s="131">
        <f t="shared" si="90"/>
        <v>0.3</v>
      </c>
      <c r="L475" s="131"/>
      <c r="M475" s="131">
        <v>0</v>
      </c>
      <c r="N475" s="90"/>
    </row>
    <row r="476" spans="1:14" s="91" customFormat="1" ht="60" x14ac:dyDescent="0.2">
      <c r="A476" s="97"/>
      <c r="B476" s="98"/>
      <c r="C476" s="99">
        <v>54026</v>
      </c>
      <c r="D476" s="112" t="s">
        <v>187</v>
      </c>
      <c r="E476" s="131">
        <v>0.3</v>
      </c>
      <c r="F476" s="131"/>
      <c r="G476" s="131">
        <v>0</v>
      </c>
      <c r="H476" s="131"/>
      <c r="I476" s="131">
        <v>0</v>
      </c>
      <c r="J476" s="131"/>
      <c r="K476" s="131">
        <f t="shared" si="90"/>
        <v>0.3</v>
      </c>
      <c r="L476" s="131"/>
      <c r="M476" s="131">
        <v>0</v>
      </c>
      <c r="N476" s="90"/>
    </row>
    <row r="477" spans="1:14" s="91" customFormat="1" ht="60" x14ac:dyDescent="0.2">
      <c r="A477" s="97"/>
      <c r="B477" s="98"/>
      <c r="C477" s="99">
        <v>54026</v>
      </c>
      <c r="D477" s="112" t="s">
        <v>163</v>
      </c>
      <c r="E477" s="131">
        <v>0.3</v>
      </c>
      <c r="F477" s="131"/>
      <c r="G477" s="131">
        <v>0</v>
      </c>
      <c r="H477" s="131"/>
      <c r="I477" s="131">
        <v>0</v>
      </c>
      <c r="J477" s="131"/>
      <c r="K477" s="131">
        <f t="shared" si="90"/>
        <v>0.3</v>
      </c>
      <c r="L477" s="131"/>
      <c r="M477" s="131">
        <v>0</v>
      </c>
      <c r="N477" s="90"/>
    </row>
    <row r="478" spans="1:14" s="91" customFormat="1" ht="48" x14ac:dyDescent="0.2">
      <c r="A478" s="97"/>
      <c r="B478" s="98"/>
      <c r="C478" s="99">
        <v>54026</v>
      </c>
      <c r="D478" s="112" t="s">
        <v>188</v>
      </c>
      <c r="E478" s="131">
        <v>0.25800000000000001</v>
      </c>
      <c r="F478" s="131"/>
      <c r="G478" s="131">
        <v>0</v>
      </c>
      <c r="H478" s="131"/>
      <c r="I478" s="131">
        <v>0</v>
      </c>
      <c r="J478" s="131"/>
      <c r="K478" s="131">
        <f t="shared" si="90"/>
        <v>0.25800000000000001</v>
      </c>
      <c r="L478" s="131"/>
      <c r="M478" s="131">
        <v>0</v>
      </c>
      <c r="N478" s="90"/>
    </row>
    <row r="479" spans="1:14" s="91" customFormat="1" ht="48" x14ac:dyDescent="0.2">
      <c r="A479" s="97"/>
      <c r="B479" s="98"/>
      <c r="C479" s="99">
        <v>54026</v>
      </c>
      <c r="D479" s="112" t="s">
        <v>164</v>
      </c>
      <c r="E479" s="131">
        <v>0.25800000000000001</v>
      </c>
      <c r="F479" s="131"/>
      <c r="G479" s="131">
        <v>0</v>
      </c>
      <c r="H479" s="131"/>
      <c r="I479" s="131">
        <v>0</v>
      </c>
      <c r="J479" s="131"/>
      <c r="K479" s="131">
        <f t="shared" si="90"/>
        <v>0.25800000000000001</v>
      </c>
      <c r="L479" s="131"/>
      <c r="M479" s="131">
        <v>0</v>
      </c>
      <c r="N479" s="90"/>
    </row>
    <row r="480" spans="1:14" s="91" customFormat="1" ht="60" x14ac:dyDescent="0.2">
      <c r="A480" s="97"/>
      <c r="B480" s="98"/>
      <c r="C480" s="99">
        <v>54026</v>
      </c>
      <c r="D480" s="112" t="s">
        <v>165</v>
      </c>
      <c r="E480" s="131">
        <v>0.25800000000000001</v>
      </c>
      <c r="F480" s="131"/>
      <c r="G480" s="131">
        <v>0</v>
      </c>
      <c r="H480" s="131"/>
      <c r="I480" s="131">
        <v>0</v>
      </c>
      <c r="J480" s="131"/>
      <c r="K480" s="131">
        <f t="shared" si="90"/>
        <v>0.25800000000000001</v>
      </c>
      <c r="L480" s="131"/>
      <c r="M480" s="131">
        <v>0</v>
      </c>
      <c r="N480" s="90"/>
    </row>
    <row r="481" spans="1:14" s="91" customFormat="1" ht="60" x14ac:dyDescent="0.2">
      <c r="A481" s="97"/>
      <c r="B481" s="98"/>
      <c r="C481" s="99">
        <v>54026</v>
      </c>
      <c r="D481" s="112" t="s">
        <v>166</v>
      </c>
      <c r="E481" s="131">
        <v>0.25800000000000001</v>
      </c>
      <c r="F481" s="131"/>
      <c r="G481" s="131">
        <v>0</v>
      </c>
      <c r="H481" s="131"/>
      <c r="I481" s="131">
        <v>0</v>
      </c>
      <c r="J481" s="131"/>
      <c r="K481" s="131">
        <f t="shared" si="90"/>
        <v>0.25800000000000001</v>
      </c>
      <c r="L481" s="131"/>
      <c r="M481" s="131">
        <v>0</v>
      </c>
      <c r="N481" s="93"/>
    </row>
    <row r="482" spans="1:14" s="91" customFormat="1" ht="24" x14ac:dyDescent="0.2">
      <c r="A482" s="97"/>
      <c r="B482" s="98"/>
      <c r="C482" s="99">
        <v>54027</v>
      </c>
      <c r="D482" s="112" t="s">
        <v>167</v>
      </c>
      <c r="E482" s="131">
        <v>0.8</v>
      </c>
      <c r="F482" s="131"/>
      <c r="G482" s="131">
        <v>0</v>
      </c>
      <c r="H482" s="131"/>
      <c r="I482" s="131">
        <v>0</v>
      </c>
      <c r="J482" s="131"/>
      <c r="K482" s="131">
        <f t="shared" si="90"/>
        <v>0.8</v>
      </c>
      <c r="L482" s="131"/>
      <c r="M482" s="131">
        <v>0</v>
      </c>
      <c r="N482" s="93"/>
    </row>
    <row r="483" spans="1:14" s="91" customFormat="1" ht="24" x14ac:dyDescent="0.2">
      <c r="A483" s="97"/>
      <c r="B483" s="98"/>
      <c r="C483" s="99">
        <v>54140</v>
      </c>
      <c r="D483" s="112" t="s">
        <v>168</v>
      </c>
      <c r="E483" s="131">
        <v>0.22500000000000001</v>
      </c>
      <c r="F483" s="131"/>
      <c r="G483" s="131">
        <v>0</v>
      </c>
      <c r="H483" s="131"/>
      <c r="I483" s="131">
        <v>0</v>
      </c>
      <c r="J483" s="131"/>
      <c r="K483" s="131">
        <f t="shared" si="90"/>
        <v>0.22500000000000001</v>
      </c>
      <c r="L483" s="131"/>
      <c r="M483" s="131">
        <v>0</v>
      </c>
      <c r="N483" s="93"/>
    </row>
    <row r="484" spans="1:14" s="91" customFormat="1" ht="24" x14ac:dyDescent="0.2">
      <c r="A484" s="97"/>
      <c r="B484" s="98"/>
      <c r="C484" s="99">
        <v>54357</v>
      </c>
      <c r="D484" s="112" t="s">
        <v>171</v>
      </c>
      <c r="E484" s="131">
        <v>0.1</v>
      </c>
      <c r="F484" s="131"/>
      <c r="G484" s="131">
        <v>0</v>
      </c>
      <c r="H484" s="131"/>
      <c r="I484" s="131">
        <v>0</v>
      </c>
      <c r="J484" s="131"/>
      <c r="K484" s="131">
        <f t="shared" si="90"/>
        <v>0.1</v>
      </c>
      <c r="L484" s="131"/>
      <c r="M484" s="131">
        <v>0</v>
      </c>
      <c r="N484" s="90"/>
    </row>
    <row r="485" spans="1:14" s="91" customFormat="1" ht="12" x14ac:dyDescent="0.2">
      <c r="A485" s="111"/>
      <c r="B485" s="113"/>
      <c r="C485" s="113" t="s">
        <v>390</v>
      </c>
      <c r="D485" s="114"/>
      <c r="E485" s="130">
        <f>SUM(E486:E487)</f>
        <v>0.25</v>
      </c>
      <c r="F485" s="130"/>
      <c r="G485" s="130">
        <f>SUM(G486:G487)</f>
        <v>0</v>
      </c>
      <c r="H485" s="130"/>
      <c r="I485" s="130">
        <f>SUM(I486:I487)</f>
        <v>0.1</v>
      </c>
      <c r="J485" s="130"/>
      <c r="K485" s="130">
        <f>SUM(E485:I485)</f>
        <v>0.35</v>
      </c>
      <c r="L485" s="130"/>
      <c r="M485" s="130">
        <f>SUM(M486:M487)</f>
        <v>0</v>
      </c>
      <c r="N485" s="90"/>
    </row>
    <row r="486" spans="1:14" s="91" customFormat="1" ht="24" x14ac:dyDescent="0.2">
      <c r="A486" s="97"/>
      <c r="B486" s="98"/>
      <c r="C486" s="99">
        <v>53031</v>
      </c>
      <c r="D486" s="115" t="s">
        <v>174</v>
      </c>
      <c r="E486" s="131">
        <v>0</v>
      </c>
      <c r="F486" s="131"/>
      <c r="G486" s="131">
        <v>0</v>
      </c>
      <c r="H486" s="131"/>
      <c r="I486" s="131">
        <v>0.1</v>
      </c>
      <c r="J486" s="131"/>
      <c r="K486" s="131">
        <f t="shared" si="90"/>
        <v>0.1</v>
      </c>
      <c r="L486" s="131"/>
      <c r="M486" s="131">
        <v>0</v>
      </c>
      <c r="N486" s="90"/>
    </row>
    <row r="487" spans="1:14" s="91" customFormat="1" ht="36" x14ac:dyDescent="0.2">
      <c r="A487" s="97"/>
      <c r="B487" s="98"/>
      <c r="C487" s="99">
        <v>54349</v>
      </c>
      <c r="D487" s="100" t="s">
        <v>175</v>
      </c>
      <c r="E487" s="131">
        <v>0.25</v>
      </c>
      <c r="F487" s="131"/>
      <c r="G487" s="131">
        <v>0</v>
      </c>
      <c r="H487" s="131"/>
      <c r="I487" s="131">
        <v>0</v>
      </c>
      <c r="J487" s="131"/>
      <c r="K487" s="131">
        <f t="shared" si="90"/>
        <v>0.25</v>
      </c>
      <c r="L487" s="131"/>
      <c r="M487" s="131">
        <v>0</v>
      </c>
      <c r="N487" s="90"/>
    </row>
    <row r="488" spans="1:14" s="91" customFormat="1" ht="12" x14ac:dyDescent="0.2">
      <c r="A488" s="111"/>
      <c r="B488" s="113"/>
      <c r="C488" s="113" t="s">
        <v>391</v>
      </c>
      <c r="D488" s="114"/>
      <c r="E488" s="130">
        <f>SUM(E489:E491)</f>
        <v>0.23799999999999999</v>
      </c>
      <c r="F488" s="130"/>
      <c r="G488" s="130">
        <f>SUM(G489:G491)</f>
        <v>0.75</v>
      </c>
      <c r="H488" s="130"/>
      <c r="I488" s="130">
        <f>SUM(I489:I491)</f>
        <v>1.2272727272727273</v>
      </c>
      <c r="J488" s="130"/>
      <c r="K488" s="130">
        <f>SUM(E488:I488)</f>
        <v>2.2152727272727271</v>
      </c>
      <c r="L488" s="130"/>
      <c r="M488" s="130">
        <f>SUM(M489:M491)</f>
        <v>0</v>
      </c>
      <c r="N488" s="90"/>
    </row>
    <row r="489" spans="1:14" s="91" customFormat="1" ht="12" x14ac:dyDescent="0.2">
      <c r="A489" s="97"/>
      <c r="B489" s="98"/>
      <c r="C489" s="99">
        <v>53224</v>
      </c>
      <c r="D489" s="112" t="s">
        <v>327</v>
      </c>
      <c r="E489" s="131">
        <v>0</v>
      </c>
      <c r="F489" s="131"/>
      <c r="G489" s="131">
        <v>0</v>
      </c>
      <c r="H489" s="131"/>
      <c r="I489" s="131">
        <v>1</v>
      </c>
      <c r="J489" s="131"/>
      <c r="K489" s="131">
        <f t="shared" si="90"/>
        <v>1</v>
      </c>
      <c r="L489" s="131"/>
      <c r="M489" s="131">
        <v>0</v>
      </c>
      <c r="N489" s="90"/>
    </row>
    <row r="490" spans="1:14" s="91" customFormat="1" ht="36" x14ac:dyDescent="0.2">
      <c r="A490" s="97"/>
      <c r="B490" s="98"/>
      <c r="C490" s="99">
        <v>54019</v>
      </c>
      <c r="D490" s="112" t="s">
        <v>278</v>
      </c>
      <c r="E490" s="131">
        <v>0</v>
      </c>
      <c r="F490" s="131"/>
      <c r="G490" s="131">
        <v>0</v>
      </c>
      <c r="H490" s="131"/>
      <c r="I490" s="131">
        <v>0.22727272727272727</v>
      </c>
      <c r="J490" s="131"/>
      <c r="K490" s="131">
        <f t="shared" si="90"/>
        <v>0.22727272727272727</v>
      </c>
      <c r="L490" s="131"/>
      <c r="M490" s="131">
        <v>0</v>
      </c>
      <c r="N490" s="90"/>
    </row>
    <row r="491" spans="1:14" s="91" customFormat="1" ht="24" x14ac:dyDescent="0.2">
      <c r="A491" s="97"/>
      <c r="B491" s="98"/>
      <c r="C491" s="99">
        <v>54024</v>
      </c>
      <c r="D491" s="112" t="s">
        <v>143</v>
      </c>
      <c r="E491" s="131">
        <v>0.23799999999999999</v>
      </c>
      <c r="F491" s="131"/>
      <c r="G491" s="131">
        <v>0.75</v>
      </c>
      <c r="H491" s="131"/>
      <c r="I491" s="131">
        <v>0</v>
      </c>
      <c r="J491" s="131"/>
      <c r="K491" s="131">
        <f t="shared" si="90"/>
        <v>0.98799999999999999</v>
      </c>
      <c r="L491" s="131"/>
      <c r="M491" s="131">
        <v>0</v>
      </c>
      <c r="N491" s="90"/>
    </row>
    <row r="492" spans="1:14" s="91" customFormat="1" ht="12" x14ac:dyDescent="0.2">
      <c r="A492" s="111"/>
      <c r="B492" s="113"/>
      <c r="C492" s="113" t="s">
        <v>392</v>
      </c>
      <c r="D492" s="114"/>
      <c r="E492" s="130">
        <f>SUM(E493:E501)</f>
        <v>0.62222300000000008</v>
      </c>
      <c r="F492" s="130"/>
      <c r="G492" s="130">
        <f t="shared" ref="G492:I492" si="100">SUM(G493:G501)</f>
        <v>1.0030000000000001</v>
      </c>
      <c r="H492" s="130"/>
      <c r="I492" s="130">
        <f t="shared" si="100"/>
        <v>0.34600000000000003</v>
      </c>
      <c r="J492" s="130"/>
      <c r="K492" s="130">
        <f>SUM(E492:I492)</f>
        <v>1.9712230000000002</v>
      </c>
      <c r="L492" s="130"/>
      <c r="M492" s="130">
        <f>SUM(M493:M501)</f>
        <v>9.0222999999999998E-2</v>
      </c>
      <c r="N492" s="90"/>
    </row>
    <row r="493" spans="1:14" s="91" customFormat="1" ht="24" x14ac:dyDescent="0.2">
      <c r="A493" s="97"/>
      <c r="B493" s="98"/>
      <c r="C493" s="99">
        <v>46920</v>
      </c>
      <c r="D493" s="115" t="s">
        <v>211</v>
      </c>
      <c r="E493" s="131">
        <v>2.2223E-2</v>
      </c>
      <c r="F493" s="131"/>
      <c r="G493" s="131">
        <v>0</v>
      </c>
      <c r="H493" s="131"/>
      <c r="I493" s="131">
        <v>0</v>
      </c>
      <c r="J493" s="131"/>
      <c r="K493" s="131">
        <f t="shared" si="90"/>
        <v>2.2223E-2</v>
      </c>
      <c r="L493" s="131"/>
      <c r="M493" s="131">
        <v>2.2223E-2</v>
      </c>
      <c r="N493" s="90"/>
    </row>
    <row r="494" spans="1:14" s="91" customFormat="1" ht="24" x14ac:dyDescent="0.2">
      <c r="A494" s="97"/>
      <c r="B494" s="98"/>
      <c r="C494" s="99">
        <v>50405</v>
      </c>
      <c r="D494" s="115" t="s">
        <v>144</v>
      </c>
      <c r="E494" s="131">
        <v>0</v>
      </c>
      <c r="F494" s="131"/>
      <c r="G494" s="131">
        <v>0</v>
      </c>
      <c r="H494" s="131"/>
      <c r="I494" s="131">
        <v>0.13200000000000001</v>
      </c>
      <c r="J494" s="131"/>
      <c r="K494" s="131">
        <f t="shared" si="90"/>
        <v>0.13200000000000001</v>
      </c>
      <c r="L494" s="131"/>
      <c r="M494" s="131">
        <v>0</v>
      </c>
      <c r="N494" s="90"/>
    </row>
    <row r="495" spans="1:14" s="91" customFormat="1" ht="24" x14ac:dyDescent="0.2">
      <c r="A495" s="97"/>
      <c r="B495" s="98"/>
      <c r="C495" s="99">
        <v>53198</v>
      </c>
      <c r="D495" s="115" t="s">
        <v>237</v>
      </c>
      <c r="E495" s="131">
        <v>6.8000000000000005E-2</v>
      </c>
      <c r="F495" s="131"/>
      <c r="G495" s="131">
        <v>0</v>
      </c>
      <c r="H495" s="131"/>
      <c r="I495" s="131">
        <v>0</v>
      </c>
      <c r="J495" s="131"/>
      <c r="K495" s="131">
        <f t="shared" si="90"/>
        <v>6.8000000000000005E-2</v>
      </c>
      <c r="L495" s="131"/>
      <c r="M495" s="131">
        <v>6.8000000000000005E-2</v>
      </c>
      <c r="N495" s="90"/>
    </row>
    <row r="496" spans="1:14" s="91" customFormat="1" ht="24" x14ac:dyDescent="0.2">
      <c r="A496" s="97"/>
      <c r="B496" s="98"/>
      <c r="C496" s="99">
        <v>53300</v>
      </c>
      <c r="D496" s="115" t="s">
        <v>145</v>
      </c>
      <c r="E496" s="131">
        <v>0</v>
      </c>
      <c r="F496" s="131"/>
      <c r="G496" s="131">
        <v>0</v>
      </c>
      <c r="H496" s="131"/>
      <c r="I496" s="131">
        <v>3.7999999999999999E-2</v>
      </c>
      <c r="J496" s="131"/>
      <c r="K496" s="131">
        <f t="shared" si="90"/>
        <v>3.7999999999999999E-2</v>
      </c>
      <c r="L496" s="131"/>
      <c r="M496" s="131">
        <v>0</v>
      </c>
      <c r="N496" s="90"/>
    </row>
    <row r="497" spans="1:14" s="91" customFormat="1" ht="24" x14ac:dyDescent="0.2">
      <c r="A497" s="97"/>
      <c r="B497" s="98"/>
      <c r="C497" s="99">
        <v>53394</v>
      </c>
      <c r="D497" s="115" t="s">
        <v>146</v>
      </c>
      <c r="E497" s="131">
        <v>0</v>
      </c>
      <c r="F497" s="131"/>
      <c r="G497" s="131">
        <v>0</v>
      </c>
      <c r="H497" s="131"/>
      <c r="I497" s="131">
        <v>3.7999999999999999E-2</v>
      </c>
      <c r="J497" s="131"/>
      <c r="K497" s="131">
        <f t="shared" si="90"/>
        <v>3.7999999999999999E-2</v>
      </c>
      <c r="L497" s="131"/>
      <c r="M497" s="131">
        <v>0</v>
      </c>
      <c r="N497" s="90"/>
    </row>
    <row r="498" spans="1:14" s="91" customFormat="1" ht="24" x14ac:dyDescent="0.2">
      <c r="A498" s="97"/>
      <c r="B498" s="98"/>
      <c r="C498" s="99">
        <v>54096</v>
      </c>
      <c r="D498" s="115" t="s">
        <v>147</v>
      </c>
      <c r="E498" s="131">
        <v>0</v>
      </c>
      <c r="F498" s="131"/>
      <c r="G498" s="131">
        <v>0</v>
      </c>
      <c r="H498" s="131"/>
      <c r="I498" s="131">
        <v>0.13800000000000001</v>
      </c>
      <c r="J498" s="131"/>
      <c r="K498" s="131">
        <f t="shared" si="90"/>
        <v>0.13800000000000001</v>
      </c>
      <c r="L498" s="131"/>
      <c r="M498" s="131">
        <v>0</v>
      </c>
      <c r="N498" s="93"/>
    </row>
    <row r="499" spans="1:14" s="91" customFormat="1" ht="12" x14ac:dyDescent="0.2">
      <c r="A499" s="97"/>
      <c r="B499" s="98"/>
      <c r="C499" s="99">
        <v>54120</v>
      </c>
      <c r="D499" s="115" t="s">
        <v>328</v>
      </c>
      <c r="E499" s="131">
        <v>0.497</v>
      </c>
      <c r="F499" s="131"/>
      <c r="G499" s="131">
        <v>1.0030000000000001</v>
      </c>
      <c r="H499" s="131"/>
      <c r="I499" s="131">
        <v>0</v>
      </c>
      <c r="J499" s="131"/>
      <c r="K499" s="131">
        <f t="shared" si="90"/>
        <v>1.5</v>
      </c>
      <c r="L499" s="131"/>
      <c r="M499" s="131">
        <v>0</v>
      </c>
      <c r="N499" s="90"/>
    </row>
    <row r="500" spans="1:14" s="89" customFormat="1" ht="24" x14ac:dyDescent="0.2">
      <c r="A500" s="97"/>
      <c r="B500" s="98"/>
      <c r="C500" s="99">
        <v>54344</v>
      </c>
      <c r="D500" s="115" t="s">
        <v>281</v>
      </c>
      <c r="E500" s="131">
        <v>0.01</v>
      </c>
      <c r="F500" s="131"/>
      <c r="G500" s="131">
        <v>0</v>
      </c>
      <c r="H500" s="131"/>
      <c r="I500" s="131">
        <v>0</v>
      </c>
      <c r="J500" s="131"/>
      <c r="K500" s="131">
        <f t="shared" si="90"/>
        <v>0.01</v>
      </c>
      <c r="L500" s="131"/>
      <c r="M500" s="131">
        <v>0</v>
      </c>
      <c r="N500" s="88"/>
    </row>
    <row r="501" spans="1:14" s="91" customFormat="1" ht="24" x14ac:dyDescent="0.2">
      <c r="A501" s="97"/>
      <c r="B501" s="98"/>
      <c r="C501" s="99">
        <v>54391</v>
      </c>
      <c r="D501" s="115" t="s">
        <v>229</v>
      </c>
      <c r="E501" s="131">
        <v>2.5000000000000001E-2</v>
      </c>
      <c r="F501" s="131"/>
      <c r="G501" s="131">
        <v>0</v>
      </c>
      <c r="H501" s="131"/>
      <c r="I501" s="131">
        <v>0</v>
      </c>
      <c r="J501" s="131"/>
      <c r="K501" s="131">
        <f t="shared" si="90"/>
        <v>2.5000000000000001E-2</v>
      </c>
      <c r="L501" s="131"/>
      <c r="M501" s="131">
        <v>0</v>
      </c>
      <c r="N501" s="90"/>
    </row>
    <row r="502" spans="1:14" s="91" customFormat="1" ht="12" x14ac:dyDescent="0.2">
      <c r="A502" s="97"/>
      <c r="B502" s="113"/>
      <c r="C502" s="113" t="s">
        <v>405</v>
      </c>
      <c r="D502" s="114"/>
      <c r="E502" s="130">
        <f>SUM(E503:E509)</f>
        <v>3.4583333399999998</v>
      </c>
      <c r="F502" s="130"/>
      <c r="G502" s="130">
        <f t="shared" ref="G502:I502" si="101">SUM(G503:G509)</f>
        <v>4.1666666666666664E-2</v>
      </c>
      <c r="H502" s="130"/>
      <c r="I502" s="130">
        <f t="shared" si="101"/>
        <v>3.6363636363636369E-2</v>
      </c>
      <c r="J502" s="130"/>
      <c r="K502" s="130">
        <f t="shared" ref="K502:K517" si="102">SUM(E502:I502)</f>
        <v>3.5363636430303025</v>
      </c>
      <c r="L502" s="130"/>
      <c r="M502" s="130">
        <f>SUM(M503:M509)</f>
        <v>2.5363636430303029</v>
      </c>
      <c r="N502" s="90"/>
    </row>
    <row r="503" spans="1:14" s="91" customFormat="1" ht="12" x14ac:dyDescent="0.2">
      <c r="A503" s="97"/>
      <c r="B503" s="98"/>
      <c r="C503" s="99">
        <v>51044</v>
      </c>
      <c r="D503" s="115" t="s">
        <v>421</v>
      </c>
      <c r="E503" s="131">
        <v>0.2</v>
      </c>
      <c r="F503" s="131"/>
      <c r="G503" s="131">
        <v>0</v>
      </c>
      <c r="H503" s="131"/>
      <c r="I503" s="131">
        <v>0</v>
      </c>
      <c r="J503" s="131"/>
      <c r="K503" s="131">
        <f t="shared" si="102"/>
        <v>0.2</v>
      </c>
      <c r="L503" s="131"/>
      <c r="M503" s="131">
        <v>0</v>
      </c>
      <c r="N503" s="90"/>
    </row>
    <row r="504" spans="1:14" s="91" customFormat="1" ht="24" x14ac:dyDescent="0.2">
      <c r="A504" s="97"/>
      <c r="B504" s="98"/>
      <c r="C504" s="99">
        <v>51151</v>
      </c>
      <c r="D504" s="115" t="s">
        <v>149</v>
      </c>
      <c r="E504" s="131">
        <v>1</v>
      </c>
      <c r="F504" s="131"/>
      <c r="G504" s="131">
        <v>0</v>
      </c>
      <c r="H504" s="131"/>
      <c r="I504" s="131">
        <v>0</v>
      </c>
      <c r="J504" s="131"/>
      <c r="K504" s="131">
        <f t="shared" si="102"/>
        <v>1</v>
      </c>
      <c r="L504" s="131"/>
      <c r="M504" s="131">
        <v>1</v>
      </c>
      <c r="N504" s="90"/>
    </row>
    <row r="505" spans="1:14" s="91" customFormat="1" ht="24" x14ac:dyDescent="0.2">
      <c r="A505" s="97"/>
      <c r="B505" s="98"/>
      <c r="C505" s="99">
        <v>54039</v>
      </c>
      <c r="D505" s="115" t="s">
        <v>150</v>
      </c>
      <c r="E505" s="131">
        <v>0.3</v>
      </c>
      <c r="F505" s="131"/>
      <c r="G505" s="131">
        <v>0</v>
      </c>
      <c r="H505" s="131"/>
      <c r="I505" s="131">
        <v>0</v>
      </c>
      <c r="J505" s="131"/>
      <c r="K505" s="131">
        <f t="shared" si="102"/>
        <v>0.3</v>
      </c>
      <c r="L505" s="131"/>
      <c r="M505" s="131">
        <v>0</v>
      </c>
      <c r="N505" s="90"/>
    </row>
    <row r="506" spans="1:14" s="91" customFormat="1" ht="24" x14ac:dyDescent="0.2">
      <c r="A506" s="97"/>
      <c r="B506" s="98"/>
      <c r="C506" s="99">
        <v>54067</v>
      </c>
      <c r="D506" s="115" t="s">
        <v>151</v>
      </c>
      <c r="E506" s="131">
        <v>0.25</v>
      </c>
      <c r="F506" s="131"/>
      <c r="G506" s="131">
        <v>0</v>
      </c>
      <c r="H506" s="131"/>
      <c r="I506" s="131">
        <v>0</v>
      </c>
      <c r="J506" s="131"/>
      <c r="K506" s="131">
        <f t="shared" si="102"/>
        <v>0.25</v>
      </c>
      <c r="L506" s="131"/>
      <c r="M506" s="131">
        <v>0</v>
      </c>
      <c r="N506" s="90"/>
    </row>
    <row r="507" spans="1:14" s="91" customFormat="1" ht="12" x14ac:dyDescent="0.2">
      <c r="A507" s="97"/>
      <c r="B507" s="98"/>
      <c r="C507" s="99">
        <v>54118</v>
      </c>
      <c r="D507" s="115" t="s">
        <v>172</v>
      </c>
      <c r="E507" s="131">
        <v>1.3</v>
      </c>
      <c r="F507" s="131"/>
      <c r="G507" s="131">
        <v>0</v>
      </c>
      <c r="H507" s="131"/>
      <c r="I507" s="131">
        <v>0</v>
      </c>
      <c r="J507" s="131"/>
      <c r="K507" s="131">
        <f t="shared" si="102"/>
        <v>1.3</v>
      </c>
      <c r="L507" s="131"/>
      <c r="M507" s="131">
        <v>1.3</v>
      </c>
      <c r="N507" s="90"/>
    </row>
    <row r="508" spans="1:14" s="91" customFormat="1" ht="24" x14ac:dyDescent="0.2">
      <c r="A508" s="97"/>
      <c r="B508" s="98"/>
      <c r="C508" s="99">
        <v>54124</v>
      </c>
      <c r="D508" s="115" t="s">
        <v>230</v>
      </c>
      <c r="E508" s="131">
        <v>0.15833333999999999</v>
      </c>
      <c r="F508" s="131"/>
      <c r="G508" s="131">
        <v>4.1666666666666664E-2</v>
      </c>
      <c r="H508" s="131"/>
      <c r="I508" s="131">
        <v>3.6363636363636369E-2</v>
      </c>
      <c r="J508" s="131"/>
      <c r="K508" s="131">
        <f t="shared" si="102"/>
        <v>0.23636364303030302</v>
      </c>
      <c r="L508" s="131"/>
      <c r="M508" s="131">
        <v>0.23636364303030302</v>
      </c>
      <c r="N508" s="90"/>
    </row>
    <row r="509" spans="1:14" s="91" customFormat="1" ht="36" x14ac:dyDescent="0.2">
      <c r="A509" s="97"/>
      <c r="B509" s="98"/>
      <c r="C509" s="99">
        <v>54347</v>
      </c>
      <c r="D509" s="115" t="s">
        <v>152</v>
      </c>
      <c r="E509" s="131">
        <v>0.25</v>
      </c>
      <c r="F509" s="131"/>
      <c r="G509" s="131">
        <v>0</v>
      </c>
      <c r="H509" s="131"/>
      <c r="I509" s="131">
        <v>0</v>
      </c>
      <c r="J509" s="131"/>
      <c r="K509" s="131">
        <f t="shared" si="102"/>
        <v>0.25</v>
      </c>
      <c r="L509" s="131"/>
      <c r="M509" s="131">
        <v>0</v>
      </c>
      <c r="N509" s="94"/>
    </row>
    <row r="510" spans="1:14" s="91" customFormat="1" ht="12" x14ac:dyDescent="0.2">
      <c r="A510" s="111"/>
      <c r="B510" s="113"/>
      <c r="C510" s="113" t="s">
        <v>393</v>
      </c>
      <c r="D510" s="114"/>
      <c r="E510" s="130">
        <f>SUM(E511:E514)</f>
        <v>0.54500000000000004</v>
      </c>
      <c r="F510" s="130"/>
      <c r="G510" s="130">
        <f t="shared" ref="G510:I510" si="103">SUM(G511:G514)</f>
        <v>0.45</v>
      </c>
      <c r="H510" s="130"/>
      <c r="I510" s="130">
        <f t="shared" si="103"/>
        <v>0.20312499000000001</v>
      </c>
      <c r="J510" s="130"/>
      <c r="K510" s="130">
        <f>SUM(E510:I510)</f>
        <v>1.1981249900000002</v>
      </c>
      <c r="L510" s="130"/>
      <c r="M510" s="130">
        <f>SUM(M511:M514)</f>
        <v>0</v>
      </c>
      <c r="N510" s="90"/>
    </row>
    <row r="511" spans="1:14" s="91" customFormat="1" ht="24" x14ac:dyDescent="0.2">
      <c r="A511" s="97"/>
      <c r="B511" s="98"/>
      <c r="C511" s="99">
        <v>52189</v>
      </c>
      <c r="D511" s="115" t="s">
        <v>238</v>
      </c>
      <c r="E511" s="131">
        <v>0</v>
      </c>
      <c r="F511" s="131"/>
      <c r="G511" s="131">
        <v>0</v>
      </c>
      <c r="H511" s="131"/>
      <c r="I511" s="131">
        <v>3.1250000000000002E-3</v>
      </c>
      <c r="J511" s="131"/>
      <c r="K511" s="131">
        <f t="shared" si="102"/>
        <v>3.1250000000000002E-3</v>
      </c>
      <c r="L511" s="131"/>
      <c r="M511" s="131">
        <v>0</v>
      </c>
      <c r="N511" s="90"/>
    </row>
    <row r="512" spans="1:14" s="91" customFormat="1" ht="24" x14ac:dyDescent="0.2">
      <c r="A512" s="97"/>
      <c r="B512" s="98"/>
      <c r="C512" s="99">
        <v>52370</v>
      </c>
      <c r="D512" s="115" t="s">
        <v>239</v>
      </c>
      <c r="E512" s="131">
        <v>4.4999999999999998E-2</v>
      </c>
      <c r="F512" s="131"/>
      <c r="G512" s="131">
        <v>0</v>
      </c>
      <c r="H512" s="131"/>
      <c r="I512" s="131">
        <v>9.0909089999999998E-2</v>
      </c>
      <c r="J512" s="131"/>
      <c r="K512" s="131">
        <f t="shared" si="102"/>
        <v>0.13590909000000001</v>
      </c>
      <c r="L512" s="131"/>
      <c r="M512" s="131">
        <v>0</v>
      </c>
      <c r="N512" s="90"/>
    </row>
    <row r="513" spans="1:14" s="91" customFormat="1" ht="36" x14ac:dyDescent="0.2">
      <c r="A513" s="97"/>
      <c r="B513" s="98"/>
      <c r="C513" s="99">
        <v>54070</v>
      </c>
      <c r="D513" s="115" t="s">
        <v>247</v>
      </c>
      <c r="E513" s="131">
        <v>0</v>
      </c>
      <c r="F513" s="131"/>
      <c r="G513" s="131">
        <v>0</v>
      </c>
      <c r="H513" s="131"/>
      <c r="I513" s="131">
        <v>0.1090909</v>
      </c>
      <c r="J513" s="131"/>
      <c r="K513" s="131">
        <f t="shared" si="102"/>
        <v>0.1090909</v>
      </c>
      <c r="L513" s="131"/>
      <c r="M513" s="131">
        <v>0</v>
      </c>
      <c r="N513" s="90"/>
    </row>
    <row r="514" spans="1:14" s="91" customFormat="1" ht="24" x14ac:dyDescent="0.2">
      <c r="A514" s="97"/>
      <c r="B514" s="98"/>
      <c r="C514" s="99">
        <v>54086</v>
      </c>
      <c r="D514" s="115" t="s">
        <v>153</v>
      </c>
      <c r="E514" s="131">
        <v>0.5</v>
      </c>
      <c r="F514" s="131"/>
      <c r="G514" s="131">
        <v>0.45</v>
      </c>
      <c r="H514" s="131"/>
      <c r="I514" s="131">
        <v>0</v>
      </c>
      <c r="J514" s="131"/>
      <c r="K514" s="131">
        <f t="shared" si="102"/>
        <v>0.95</v>
      </c>
      <c r="L514" s="131"/>
      <c r="M514" s="131">
        <v>0</v>
      </c>
      <c r="N514" s="90"/>
    </row>
    <row r="515" spans="1:14" s="91" customFormat="1" ht="12" x14ac:dyDescent="0.2">
      <c r="A515" s="111"/>
      <c r="B515" s="113"/>
      <c r="C515" s="113" t="s">
        <v>407</v>
      </c>
      <c r="D515" s="114"/>
      <c r="E515" s="130">
        <f>SUM(E516:E517)</f>
        <v>9.5454000000000011E-2</v>
      </c>
      <c r="F515" s="130"/>
      <c r="G515" s="130">
        <f t="shared" ref="G515:I515" si="104">SUM(G516:G517)</f>
        <v>0</v>
      </c>
      <c r="H515" s="130"/>
      <c r="I515" s="130">
        <f t="shared" si="104"/>
        <v>7.9600886917960093E-2</v>
      </c>
      <c r="J515" s="130"/>
      <c r="K515" s="130">
        <f>SUM(E515:I515)</f>
        <v>0.17505488691796012</v>
      </c>
      <c r="L515" s="130"/>
      <c r="M515" s="130">
        <f t="shared" ref="M515" si="105">SUM(M516:M517)</f>
        <v>7.2726727272727276E-2</v>
      </c>
      <c r="N515" s="90"/>
    </row>
    <row r="516" spans="1:14" s="91" customFormat="1" ht="12" x14ac:dyDescent="0.2">
      <c r="A516" s="97"/>
      <c r="B516" s="98"/>
      <c r="C516" s="99">
        <v>54055</v>
      </c>
      <c r="D516" s="115" t="s">
        <v>363</v>
      </c>
      <c r="E516" s="131">
        <v>0.05</v>
      </c>
      <c r="F516" s="131"/>
      <c r="G516" s="131">
        <v>0</v>
      </c>
      <c r="H516" s="131"/>
      <c r="I516" s="131">
        <v>3.414634146341463E-2</v>
      </c>
      <c r="J516" s="131"/>
      <c r="K516" s="131">
        <f t="shared" si="102"/>
        <v>8.4146341463414626E-2</v>
      </c>
      <c r="L516" s="131"/>
      <c r="M516" s="131">
        <v>0</v>
      </c>
      <c r="N516" s="90"/>
    </row>
    <row r="517" spans="1:14" s="91" customFormat="1" ht="24" x14ac:dyDescent="0.2">
      <c r="A517" s="97"/>
      <c r="B517" s="98"/>
      <c r="C517" s="99">
        <v>54341</v>
      </c>
      <c r="D517" s="115" t="s">
        <v>240</v>
      </c>
      <c r="E517" s="131">
        <v>4.5454000000000001E-2</v>
      </c>
      <c r="F517" s="131"/>
      <c r="G517" s="131">
        <v>0</v>
      </c>
      <c r="H517" s="131"/>
      <c r="I517" s="131">
        <v>4.5454545454545463E-2</v>
      </c>
      <c r="J517" s="131"/>
      <c r="K517" s="131">
        <f t="shared" si="102"/>
        <v>9.0908545454545464E-2</v>
      </c>
      <c r="L517" s="131"/>
      <c r="M517" s="131">
        <v>7.2726727272727276E-2</v>
      </c>
      <c r="N517" s="90"/>
    </row>
    <row r="518" spans="1:14" s="91" customFormat="1" ht="12" x14ac:dyDescent="0.2">
      <c r="A518" s="97"/>
      <c r="B518" s="98"/>
      <c r="C518" s="113" t="s">
        <v>409</v>
      </c>
      <c r="D518" s="114"/>
      <c r="E518" s="130">
        <f>SUM(E519)</f>
        <v>9.1463000000000003E-2</v>
      </c>
      <c r="F518" s="130"/>
      <c r="G518" s="130">
        <f t="shared" ref="G518:M518" si="106">SUM(G519)</f>
        <v>0</v>
      </c>
      <c r="H518" s="130"/>
      <c r="I518" s="130">
        <f t="shared" si="106"/>
        <v>0</v>
      </c>
      <c r="J518" s="130"/>
      <c r="K518" s="130">
        <f>SUM(E518:I518)</f>
        <v>9.1463000000000003E-2</v>
      </c>
      <c r="L518" s="130"/>
      <c r="M518" s="130">
        <f t="shared" si="106"/>
        <v>0</v>
      </c>
      <c r="N518" s="90"/>
    </row>
    <row r="519" spans="1:14" s="91" customFormat="1" ht="24" x14ac:dyDescent="0.2">
      <c r="A519" s="97"/>
      <c r="B519" s="98"/>
      <c r="C519" s="99">
        <v>54023</v>
      </c>
      <c r="D519" s="100" t="s">
        <v>250</v>
      </c>
      <c r="E519" s="131">
        <v>9.1463000000000003E-2</v>
      </c>
      <c r="F519" s="131"/>
      <c r="G519" s="131">
        <v>0</v>
      </c>
      <c r="H519" s="131"/>
      <c r="I519" s="131">
        <v>0</v>
      </c>
      <c r="J519" s="131"/>
      <c r="K519" s="131">
        <f t="shared" ref="K519" si="107">SUM(E519:I519)</f>
        <v>9.1463000000000003E-2</v>
      </c>
      <c r="L519" s="131"/>
      <c r="M519" s="131">
        <v>0</v>
      </c>
      <c r="N519" s="90"/>
    </row>
    <row r="520" spans="1:14" s="91" customFormat="1" ht="12" x14ac:dyDescent="0.2">
      <c r="A520" s="97"/>
      <c r="B520" s="98"/>
      <c r="C520" s="113" t="s">
        <v>394</v>
      </c>
      <c r="D520" s="114"/>
      <c r="E520" s="130">
        <f>SUM(E521:E524)</f>
        <v>0.91700000000000004</v>
      </c>
      <c r="F520" s="130"/>
      <c r="G520" s="130">
        <f t="shared" ref="G520:I520" si="108">SUM(G521:G524)</f>
        <v>1.5007503751875937E-2</v>
      </c>
      <c r="H520" s="130"/>
      <c r="I520" s="130">
        <f t="shared" si="108"/>
        <v>0</v>
      </c>
      <c r="J520" s="130"/>
      <c r="K520" s="130">
        <f>SUM(E520:I520)</f>
        <v>0.93200750375187602</v>
      </c>
      <c r="L520" s="130"/>
      <c r="M520" s="130">
        <f>SUM(M521:M524)</f>
        <v>0</v>
      </c>
      <c r="N520" s="90"/>
    </row>
    <row r="521" spans="1:14" s="91" customFormat="1" ht="24" x14ac:dyDescent="0.2">
      <c r="A521" s="97"/>
      <c r="B521" s="98"/>
      <c r="C521" s="99">
        <v>46534</v>
      </c>
      <c r="D521" s="115" t="s">
        <v>214</v>
      </c>
      <c r="E521" s="131">
        <v>1.7000000000000001E-2</v>
      </c>
      <c r="F521" s="131"/>
      <c r="G521" s="131">
        <v>0</v>
      </c>
      <c r="H521" s="131"/>
      <c r="I521" s="131">
        <v>0</v>
      </c>
      <c r="J521" s="131"/>
      <c r="K521" s="131">
        <f t="shared" ref="K521:K524" si="109">SUM(E521:I521)</f>
        <v>1.7000000000000001E-2</v>
      </c>
      <c r="L521" s="131"/>
      <c r="M521" s="131">
        <v>0</v>
      </c>
      <c r="N521" s="90"/>
    </row>
    <row r="522" spans="1:14" s="91" customFormat="1" ht="12" x14ac:dyDescent="0.2">
      <c r="A522" s="97"/>
      <c r="B522" s="98"/>
      <c r="C522" s="99">
        <v>54038</v>
      </c>
      <c r="D522" s="116" t="s">
        <v>329</v>
      </c>
      <c r="E522" s="131">
        <v>0.3</v>
      </c>
      <c r="F522" s="131"/>
      <c r="G522" s="131">
        <v>0</v>
      </c>
      <c r="H522" s="131"/>
      <c r="I522" s="131">
        <v>0</v>
      </c>
      <c r="J522" s="131"/>
      <c r="K522" s="131">
        <f t="shared" si="109"/>
        <v>0.3</v>
      </c>
      <c r="L522" s="131"/>
      <c r="M522" s="131">
        <v>0</v>
      </c>
      <c r="N522" s="90"/>
    </row>
    <row r="523" spans="1:14" s="91" customFormat="1" ht="24" x14ac:dyDescent="0.2">
      <c r="A523" s="97"/>
      <c r="B523" s="98"/>
      <c r="C523" s="99">
        <v>54085</v>
      </c>
      <c r="D523" s="115" t="s">
        <v>154</v>
      </c>
      <c r="E523" s="131">
        <v>0.6</v>
      </c>
      <c r="F523" s="131"/>
      <c r="G523" s="131">
        <v>0</v>
      </c>
      <c r="H523" s="131"/>
      <c r="I523" s="131">
        <v>0</v>
      </c>
      <c r="J523" s="131"/>
      <c r="K523" s="131">
        <f t="shared" si="109"/>
        <v>0.6</v>
      </c>
      <c r="L523" s="131"/>
      <c r="M523" s="131">
        <v>0</v>
      </c>
      <c r="N523" s="90"/>
    </row>
    <row r="524" spans="1:14" s="91" customFormat="1" ht="24" x14ac:dyDescent="0.2">
      <c r="A524" s="97"/>
      <c r="B524" s="98"/>
      <c r="C524" s="99">
        <v>54176</v>
      </c>
      <c r="D524" s="115" t="s">
        <v>257</v>
      </c>
      <c r="E524" s="131">
        <v>0</v>
      </c>
      <c r="F524" s="131"/>
      <c r="G524" s="131">
        <v>1.5007503751875937E-2</v>
      </c>
      <c r="H524" s="131"/>
      <c r="I524" s="131">
        <v>0</v>
      </c>
      <c r="J524" s="131"/>
      <c r="K524" s="131">
        <f t="shared" si="109"/>
        <v>1.5007503751875937E-2</v>
      </c>
      <c r="L524" s="131"/>
      <c r="M524" s="131">
        <v>0</v>
      </c>
      <c r="N524" s="90"/>
    </row>
    <row r="525" spans="1:14" s="91" customFormat="1" ht="12" x14ac:dyDescent="0.2">
      <c r="A525" s="97"/>
      <c r="B525" s="98"/>
      <c r="C525" s="113" t="s">
        <v>403</v>
      </c>
      <c r="D525" s="114"/>
      <c r="E525" s="130">
        <f>SUM(E526:E527)</f>
        <v>5.5500000000000001E-2</v>
      </c>
      <c r="F525" s="130"/>
      <c r="G525" s="130">
        <f t="shared" ref="G525:I525" si="110">SUM(G526:G527)</f>
        <v>0.13600000000000001</v>
      </c>
      <c r="H525" s="130"/>
      <c r="I525" s="130">
        <f t="shared" si="110"/>
        <v>0</v>
      </c>
      <c r="J525" s="130"/>
      <c r="K525" s="130">
        <f>SUM(E525:I525)</f>
        <v>0.1915</v>
      </c>
      <c r="L525" s="130"/>
      <c r="M525" s="130">
        <f t="shared" ref="M525" si="111">SUM(M526:M527)</f>
        <v>2.775E-2</v>
      </c>
      <c r="N525" s="90"/>
    </row>
    <row r="526" spans="1:14" s="91" customFormat="1" ht="24" x14ac:dyDescent="0.2">
      <c r="A526" s="97"/>
      <c r="B526" s="98"/>
      <c r="C526" s="99">
        <v>48033</v>
      </c>
      <c r="D526" s="115" t="s">
        <v>226</v>
      </c>
      <c r="E526" s="131">
        <v>0</v>
      </c>
      <c r="F526" s="131"/>
      <c r="G526" s="131">
        <v>0.13600000000000001</v>
      </c>
      <c r="H526" s="131"/>
      <c r="I526" s="131">
        <v>0</v>
      </c>
      <c r="J526" s="131"/>
      <c r="K526" s="131">
        <f t="shared" ref="K526:K527" si="112">SUM(E526:I526)</f>
        <v>0.13600000000000001</v>
      </c>
      <c r="L526" s="131"/>
      <c r="M526" s="131">
        <v>0</v>
      </c>
      <c r="N526" s="90"/>
    </row>
    <row r="527" spans="1:14" s="91" customFormat="1" ht="24" x14ac:dyDescent="0.2">
      <c r="A527" s="97"/>
      <c r="B527" s="98"/>
      <c r="C527" s="99">
        <v>54369</v>
      </c>
      <c r="D527" s="115" t="s">
        <v>155</v>
      </c>
      <c r="E527" s="131">
        <v>5.5500000000000001E-2</v>
      </c>
      <c r="F527" s="131"/>
      <c r="G527" s="131">
        <v>0</v>
      </c>
      <c r="H527" s="131"/>
      <c r="I527" s="131">
        <v>0</v>
      </c>
      <c r="J527" s="131"/>
      <c r="K527" s="131">
        <f t="shared" si="112"/>
        <v>5.5500000000000001E-2</v>
      </c>
      <c r="L527" s="131"/>
      <c r="M527" s="131">
        <v>2.775E-2</v>
      </c>
      <c r="N527" s="90"/>
    </row>
    <row r="528" spans="1:14" s="91" customFormat="1" ht="12" x14ac:dyDescent="0.2">
      <c r="A528" s="97"/>
      <c r="B528" s="98"/>
      <c r="C528" s="113" t="s">
        <v>404</v>
      </c>
      <c r="D528" s="114"/>
      <c r="E528" s="130">
        <f>SUM(E529:E531)</f>
        <v>1.1728560000000001</v>
      </c>
      <c r="F528" s="130"/>
      <c r="G528" s="130">
        <f t="shared" ref="G528:I528" si="113">SUM(G529:G531)</f>
        <v>0</v>
      </c>
      <c r="H528" s="130"/>
      <c r="I528" s="130">
        <f t="shared" si="113"/>
        <v>0</v>
      </c>
      <c r="J528" s="130"/>
      <c r="K528" s="130">
        <f>SUM(E528:I528)</f>
        <v>1.1728560000000001</v>
      </c>
      <c r="L528" s="130"/>
      <c r="M528" s="130">
        <f>SUM(M529:M531)</f>
        <v>0.10585600000000001</v>
      </c>
      <c r="N528" s="90"/>
    </row>
    <row r="529" spans="1:14" s="91" customFormat="1" ht="36" x14ac:dyDescent="0.2">
      <c r="A529" s="97"/>
      <c r="B529" s="98"/>
      <c r="C529" s="99">
        <v>54036</v>
      </c>
      <c r="D529" s="115" t="s">
        <v>216</v>
      </c>
      <c r="E529" s="131">
        <v>0.10585600000000001</v>
      </c>
      <c r="F529" s="131"/>
      <c r="G529" s="131">
        <v>0</v>
      </c>
      <c r="H529" s="131"/>
      <c r="I529" s="131">
        <v>0</v>
      </c>
      <c r="J529" s="131"/>
      <c r="K529" s="131">
        <f t="shared" ref="K529:K531" si="114">SUM(E529:I529)</f>
        <v>0.10585600000000001</v>
      </c>
      <c r="L529" s="131"/>
      <c r="M529" s="131">
        <v>0.10585600000000001</v>
      </c>
      <c r="N529" s="90"/>
    </row>
    <row r="530" spans="1:14" s="91" customFormat="1" ht="24" x14ac:dyDescent="0.2">
      <c r="A530" s="97"/>
      <c r="B530" s="98"/>
      <c r="C530" s="99">
        <v>54037</v>
      </c>
      <c r="D530" s="115" t="s">
        <v>156</v>
      </c>
      <c r="E530" s="131">
        <v>0.4</v>
      </c>
      <c r="F530" s="131"/>
      <c r="G530" s="131">
        <v>0</v>
      </c>
      <c r="H530" s="131"/>
      <c r="I530" s="131">
        <v>0</v>
      </c>
      <c r="J530" s="131"/>
      <c r="K530" s="131">
        <f t="shared" si="114"/>
        <v>0.4</v>
      </c>
      <c r="L530" s="131"/>
      <c r="M530" s="131">
        <v>0</v>
      </c>
      <c r="N530" s="90"/>
    </row>
    <row r="531" spans="1:14" s="91" customFormat="1" ht="12" x14ac:dyDescent="0.2">
      <c r="A531" s="97"/>
      <c r="B531" s="98"/>
      <c r="C531" s="99">
        <v>54065</v>
      </c>
      <c r="D531" s="115" t="s">
        <v>330</v>
      </c>
      <c r="E531" s="131">
        <v>0.66700000000000004</v>
      </c>
      <c r="F531" s="131"/>
      <c r="G531" s="131">
        <v>0</v>
      </c>
      <c r="H531" s="131"/>
      <c r="I531" s="131">
        <v>0</v>
      </c>
      <c r="J531" s="131"/>
      <c r="K531" s="131">
        <f t="shared" si="114"/>
        <v>0.66700000000000004</v>
      </c>
      <c r="L531" s="131"/>
      <c r="M531" s="131">
        <v>0</v>
      </c>
      <c r="N531" s="90"/>
    </row>
    <row r="532" spans="1:14" s="91" customFormat="1" ht="12" x14ac:dyDescent="0.2">
      <c r="A532" s="111"/>
      <c r="B532" s="113" t="s">
        <v>396</v>
      </c>
      <c r="C532" s="113"/>
      <c r="D532" s="114"/>
      <c r="E532" s="130">
        <f>E533+E539+E543+E549+E557+E563+E566+E568+E577+E581</f>
        <v>8.6728321506553172</v>
      </c>
      <c r="F532" s="130"/>
      <c r="G532" s="130">
        <f t="shared" ref="G532:I532" si="115">G533+G539+G543+G549+G557+G563+G566+G568+G577+G581</f>
        <v>0.14634233783558445</v>
      </c>
      <c r="H532" s="130"/>
      <c r="I532" s="130">
        <f t="shared" si="115"/>
        <v>7.1238405105543228</v>
      </c>
      <c r="J532" s="130"/>
      <c r="K532" s="130">
        <f>SUM(E532:I532)</f>
        <v>15.943014999045225</v>
      </c>
      <c r="L532" s="130"/>
      <c r="M532" s="130">
        <f>M533+M539+M543+M549+M557+M563+M566+M568+M577+M581</f>
        <v>3.7163221809583473</v>
      </c>
      <c r="N532" s="90"/>
    </row>
    <row r="533" spans="1:14" s="91" customFormat="1" ht="12" x14ac:dyDescent="0.2">
      <c r="A533" s="111"/>
      <c r="B533" s="113"/>
      <c r="C533" s="113" t="s">
        <v>417</v>
      </c>
      <c r="D533" s="114"/>
      <c r="E533" s="130">
        <f>SUM(E534:E538)</f>
        <v>1.75</v>
      </c>
      <c r="F533" s="130"/>
      <c r="G533" s="130">
        <f t="shared" ref="G533:I533" si="116">SUM(G534:G538)</f>
        <v>0</v>
      </c>
      <c r="H533" s="130"/>
      <c r="I533" s="130">
        <f t="shared" si="116"/>
        <v>2.9</v>
      </c>
      <c r="J533" s="130"/>
      <c r="K533" s="130">
        <f>SUM(E533:I533)</f>
        <v>4.6500000000000004</v>
      </c>
      <c r="L533" s="130"/>
      <c r="M533" s="130">
        <f t="shared" ref="M533" si="117">SUM(M534:M538)</f>
        <v>0.95000000000000007</v>
      </c>
      <c r="N533" s="90"/>
    </row>
    <row r="534" spans="1:14" s="91" customFormat="1" ht="12" x14ac:dyDescent="0.2">
      <c r="A534" s="97"/>
      <c r="B534" s="98"/>
      <c r="C534" s="99">
        <v>51422</v>
      </c>
      <c r="D534" s="115" t="s">
        <v>331</v>
      </c>
      <c r="E534" s="131">
        <v>0.8</v>
      </c>
      <c r="F534" s="131"/>
      <c r="G534" s="131">
        <v>0</v>
      </c>
      <c r="H534" s="131"/>
      <c r="I534" s="131">
        <v>0</v>
      </c>
      <c r="J534" s="131"/>
      <c r="K534" s="131">
        <f>SUM(E534:I534)</f>
        <v>0.8</v>
      </c>
      <c r="L534" s="131"/>
      <c r="M534" s="131">
        <v>0</v>
      </c>
      <c r="N534" s="90"/>
    </row>
    <row r="535" spans="1:14" s="91" customFormat="1" ht="24" x14ac:dyDescent="0.2">
      <c r="A535" s="97"/>
      <c r="B535" s="98"/>
      <c r="C535" s="99">
        <v>52021</v>
      </c>
      <c r="D535" s="115" t="s">
        <v>157</v>
      </c>
      <c r="E535" s="131">
        <v>0</v>
      </c>
      <c r="F535" s="131"/>
      <c r="G535" s="131">
        <v>0</v>
      </c>
      <c r="H535" s="131"/>
      <c r="I535" s="131">
        <v>2</v>
      </c>
      <c r="J535" s="131"/>
      <c r="K535" s="131">
        <f t="shared" ref="K535:K567" si="118">SUM(E535:I535)</f>
        <v>2</v>
      </c>
      <c r="L535" s="131"/>
      <c r="M535" s="131">
        <v>0</v>
      </c>
      <c r="N535" s="90"/>
    </row>
    <row r="536" spans="1:14" s="91" customFormat="1" ht="12" x14ac:dyDescent="0.2">
      <c r="A536" s="97"/>
      <c r="B536" s="98"/>
      <c r="C536" s="99">
        <v>53035</v>
      </c>
      <c r="D536" s="115" t="s">
        <v>332</v>
      </c>
      <c r="E536" s="131">
        <v>0</v>
      </c>
      <c r="F536" s="131"/>
      <c r="G536" s="131">
        <v>0</v>
      </c>
      <c r="H536" s="131"/>
      <c r="I536" s="131">
        <v>0.4</v>
      </c>
      <c r="J536" s="131"/>
      <c r="K536" s="131">
        <f t="shared" si="118"/>
        <v>0.4</v>
      </c>
      <c r="L536" s="131"/>
      <c r="M536" s="131">
        <v>0</v>
      </c>
      <c r="N536" s="90"/>
    </row>
    <row r="537" spans="1:14" s="91" customFormat="1" ht="24" x14ac:dyDescent="0.2">
      <c r="A537" s="97"/>
      <c r="B537" s="98"/>
      <c r="C537" s="99">
        <v>53039</v>
      </c>
      <c r="D537" s="115" t="s">
        <v>158</v>
      </c>
      <c r="E537" s="131">
        <v>0.55000000000000004</v>
      </c>
      <c r="F537" s="131"/>
      <c r="G537" s="131">
        <v>0</v>
      </c>
      <c r="H537" s="131"/>
      <c r="I537" s="131">
        <v>0.5</v>
      </c>
      <c r="J537" s="131"/>
      <c r="K537" s="131">
        <f t="shared" si="118"/>
        <v>1.05</v>
      </c>
      <c r="L537" s="131"/>
      <c r="M537" s="131">
        <v>0.55000000000000004</v>
      </c>
      <c r="N537" s="90"/>
    </row>
    <row r="538" spans="1:14" s="91" customFormat="1" ht="24" x14ac:dyDescent="0.2">
      <c r="A538" s="97"/>
      <c r="B538" s="98"/>
      <c r="C538" s="99">
        <v>54317</v>
      </c>
      <c r="D538" s="115" t="s">
        <v>159</v>
      </c>
      <c r="E538" s="131">
        <v>0.4</v>
      </c>
      <c r="F538" s="131"/>
      <c r="G538" s="131">
        <v>0</v>
      </c>
      <c r="H538" s="131"/>
      <c r="I538" s="131">
        <v>0</v>
      </c>
      <c r="J538" s="131"/>
      <c r="K538" s="131">
        <f t="shared" si="118"/>
        <v>0.4</v>
      </c>
      <c r="L538" s="131"/>
      <c r="M538" s="131">
        <v>0.4</v>
      </c>
      <c r="N538" s="90"/>
    </row>
    <row r="539" spans="1:14" s="91" customFormat="1" ht="12" x14ac:dyDescent="0.2">
      <c r="A539" s="111"/>
      <c r="B539" s="113"/>
      <c r="C539" s="113" t="s">
        <v>391</v>
      </c>
      <c r="D539" s="114"/>
      <c r="E539" s="130">
        <f>SUM(E540:E542)</f>
        <v>0</v>
      </c>
      <c r="F539" s="130"/>
      <c r="G539" s="130">
        <f t="shared" ref="G539:I539" si="119">SUM(G540:G542)</f>
        <v>0</v>
      </c>
      <c r="H539" s="130"/>
      <c r="I539" s="130">
        <f t="shared" si="119"/>
        <v>2.5272727272727269</v>
      </c>
      <c r="J539" s="130"/>
      <c r="K539" s="130">
        <f>SUM(E539:I539)</f>
        <v>2.5272727272727269</v>
      </c>
      <c r="L539" s="130"/>
      <c r="M539" s="130">
        <f>SUM(M540:M542)</f>
        <v>0</v>
      </c>
      <c r="N539" s="90"/>
    </row>
    <row r="540" spans="1:14" s="91" customFormat="1" ht="12" x14ac:dyDescent="0.2">
      <c r="A540" s="97"/>
      <c r="B540" s="98"/>
      <c r="C540" s="99">
        <v>51285</v>
      </c>
      <c r="D540" s="115" t="s">
        <v>333</v>
      </c>
      <c r="E540" s="131">
        <v>0</v>
      </c>
      <c r="F540" s="131"/>
      <c r="G540" s="131">
        <v>0</v>
      </c>
      <c r="H540" s="131"/>
      <c r="I540" s="131">
        <v>1</v>
      </c>
      <c r="J540" s="131"/>
      <c r="K540" s="131">
        <f t="shared" si="118"/>
        <v>1</v>
      </c>
      <c r="L540" s="131"/>
      <c r="M540" s="131">
        <v>0</v>
      </c>
      <c r="N540" s="90"/>
    </row>
    <row r="541" spans="1:14" s="91" customFormat="1" ht="12" x14ac:dyDescent="0.2">
      <c r="A541" s="97"/>
      <c r="B541" s="98"/>
      <c r="C541" s="99">
        <v>52240</v>
      </c>
      <c r="D541" s="115" t="s">
        <v>334</v>
      </c>
      <c r="E541" s="131">
        <v>0</v>
      </c>
      <c r="F541" s="131"/>
      <c r="G541" s="131">
        <v>0</v>
      </c>
      <c r="H541" s="131"/>
      <c r="I541" s="131">
        <v>1.3</v>
      </c>
      <c r="J541" s="131"/>
      <c r="K541" s="131">
        <f t="shared" si="118"/>
        <v>1.3</v>
      </c>
      <c r="L541" s="131"/>
      <c r="M541" s="131">
        <v>0</v>
      </c>
      <c r="N541" s="90"/>
    </row>
    <row r="542" spans="1:14" s="91" customFormat="1" ht="36" x14ac:dyDescent="0.2">
      <c r="A542" s="97"/>
      <c r="B542" s="98"/>
      <c r="C542" s="99">
        <v>54019</v>
      </c>
      <c r="D542" s="115" t="s">
        <v>278</v>
      </c>
      <c r="E542" s="131">
        <v>0</v>
      </c>
      <c r="F542" s="131"/>
      <c r="G542" s="131">
        <v>0</v>
      </c>
      <c r="H542" s="131"/>
      <c r="I542" s="131">
        <v>0.22727272727272727</v>
      </c>
      <c r="J542" s="131"/>
      <c r="K542" s="131">
        <f t="shared" si="118"/>
        <v>0.22727272727272727</v>
      </c>
      <c r="L542" s="131"/>
      <c r="M542" s="131">
        <v>0</v>
      </c>
      <c r="N542" s="90"/>
    </row>
    <row r="543" spans="1:14" s="91" customFormat="1" ht="12" x14ac:dyDescent="0.2">
      <c r="A543" s="111"/>
      <c r="B543" s="113"/>
      <c r="C543" s="113" t="s">
        <v>392</v>
      </c>
      <c r="D543" s="114"/>
      <c r="E543" s="130">
        <f>SUM(E544:E548)</f>
        <v>0.88083299999999998</v>
      </c>
      <c r="F543" s="130"/>
      <c r="G543" s="130">
        <f t="shared" ref="G543:I543" si="120">SUM(G544:G548)</f>
        <v>0</v>
      </c>
      <c r="H543" s="130"/>
      <c r="I543" s="130">
        <f t="shared" si="120"/>
        <v>9.9999999999999992E-2</v>
      </c>
      <c r="J543" s="130"/>
      <c r="K543" s="130">
        <f>SUM(E543:I543)</f>
        <v>0.98083299999999995</v>
      </c>
      <c r="L543" s="130"/>
      <c r="M543" s="130">
        <f>SUM(M544:M548)</f>
        <v>6.8333000000000005E-2</v>
      </c>
      <c r="N543" s="90"/>
    </row>
    <row r="544" spans="1:14" s="91" customFormat="1" ht="12" x14ac:dyDescent="0.2">
      <c r="A544" s="97"/>
      <c r="B544" s="98"/>
      <c r="C544" s="99">
        <v>51415</v>
      </c>
      <c r="D544" s="115" t="s">
        <v>335</v>
      </c>
      <c r="E544" s="131">
        <v>0.75</v>
      </c>
      <c r="F544" s="131"/>
      <c r="G544" s="131">
        <v>0</v>
      </c>
      <c r="H544" s="131"/>
      <c r="I544" s="131">
        <v>0</v>
      </c>
      <c r="J544" s="131"/>
      <c r="K544" s="131">
        <f t="shared" si="118"/>
        <v>0.75</v>
      </c>
      <c r="L544" s="131"/>
      <c r="M544" s="131">
        <v>0</v>
      </c>
      <c r="N544" s="90"/>
    </row>
    <row r="545" spans="1:14" s="91" customFormat="1" ht="24" x14ac:dyDescent="0.2">
      <c r="A545" s="97"/>
      <c r="B545" s="98"/>
      <c r="C545" s="99">
        <v>53198</v>
      </c>
      <c r="D545" s="115" t="s">
        <v>237</v>
      </c>
      <c r="E545" s="131">
        <v>6.8333000000000005E-2</v>
      </c>
      <c r="F545" s="131"/>
      <c r="G545" s="131">
        <v>0</v>
      </c>
      <c r="H545" s="131"/>
      <c r="I545" s="131">
        <v>0</v>
      </c>
      <c r="J545" s="131"/>
      <c r="K545" s="131">
        <f t="shared" si="118"/>
        <v>6.8333000000000005E-2</v>
      </c>
      <c r="L545" s="131"/>
      <c r="M545" s="131">
        <v>6.8333000000000005E-2</v>
      </c>
      <c r="N545" s="90"/>
    </row>
    <row r="546" spans="1:14" s="91" customFormat="1" ht="24" x14ac:dyDescent="0.2">
      <c r="A546" s="97"/>
      <c r="B546" s="98"/>
      <c r="C546" s="99">
        <v>53317</v>
      </c>
      <c r="D546" s="115" t="s">
        <v>160</v>
      </c>
      <c r="E546" s="131">
        <v>1.2500000000000001E-2</v>
      </c>
      <c r="F546" s="131"/>
      <c r="G546" s="131">
        <v>0</v>
      </c>
      <c r="H546" s="131"/>
      <c r="I546" s="131">
        <v>9.9999999999999992E-2</v>
      </c>
      <c r="J546" s="131"/>
      <c r="K546" s="131">
        <f t="shared" si="118"/>
        <v>0.11249999999999999</v>
      </c>
      <c r="L546" s="131"/>
      <c r="M546" s="131">
        <v>0</v>
      </c>
      <c r="N546" s="90"/>
    </row>
    <row r="547" spans="1:14" s="91" customFormat="1" ht="24" x14ac:dyDescent="0.2">
      <c r="A547" s="97"/>
      <c r="B547" s="98"/>
      <c r="C547" s="99">
        <v>54344</v>
      </c>
      <c r="D547" s="115" t="s">
        <v>281</v>
      </c>
      <c r="E547" s="131">
        <v>2.5000000000000001E-2</v>
      </c>
      <c r="F547" s="131"/>
      <c r="G547" s="131">
        <v>0</v>
      </c>
      <c r="H547" s="131"/>
      <c r="I547" s="131">
        <v>0</v>
      </c>
      <c r="J547" s="131"/>
      <c r="K547" s="131">
        <f t="shared" si="118"/>
        <v>2.5000000000000001E-2</v>
      </c>
      <c r="L547" s="131"/>
      <c r="M547" s="131">
        <v>0</v>
      </c>
      <c r="N547" s="90"/>
    </row>
    <row r="548" spans="1:14" s="91" customFormat="1" ht="24" x14ac:dyDescent="0.2">
      <c r="A548" s="97"/>
      <c r="B548" s="98"/>
      <c r="C548" s="99">
        <v>54391</v>
      </c>
      <c r="D548" s="115" t="s">
        <v>370</v>
      </c>
      <c r="E548" s="131">
        <v>2.5000000000000001E-2</v>
      </c>
      <c r="F548" s="131"/>
      <c r="G548" s="131">
        <v>0</v>
      </c>
      <c r="H548" s="131"/>
      <c r="I548" s="131">
        <v>0</v>
      </c>
      <c r="J548" s="131"/>
      <c r="K548" s="131">
        <f t="shared" si="118"/>
        <v>2.5000000000000001E-2</v>
      </c>
      <c r="L548" s="131"/>
      <c r="M548" s="131">
        <v>0</v>
      </c>
      <c r="N548" s="90"/>
    </row>
    <row r="549" spans="1:14" s="91" customFormat="1" ht="12" x14ac:dyDescent="0.2">
      <c r="A549" s="111"/>
      <c r="B549" s="113"/>
      <c r="C549" s="113" t="s">
        <v>405</v>
      </c>
      <c r="D549" s="114"/>
      <c r="E549" s="130">
        <f>SUM(E550:E556)</f>
        <v>3.1093851506553167</v>
      </c>
      <c r="F549" s="130"/>
      <c r="G549" s="130">
        <f t="shared" ref="G549:I549" si="121">SUM(G550:G556)</f>
        <v>4.1666666666666664E-2</v>
      </c>
      <c r="H549" s="130"/>
      <c r="I549" s="130">
        <f t="shared" si="121"/>
        <v>0.23636363636363639</v>
      </c>
      <c r="J549" s="130"/>
      <c r="K549" s="130">
        <f>SUM(E549:I549)</f>
        <v>3.3874154536856196</v>
      </c>
      <c r="L549" s="130"/>
      <c r="M549" s="130">
        <f>SUM(M550:M556)</f>
        <v>2.0154154536856197</v>
      </c>
      <c r="N549" s="90"/>
    </row>
    <row r="550" spans="1:14" s="91" customFormat="1" ht="24" x14ac:dyDescent="0.2">
      <c r="A550" s="97"/>
      <c r="B550" s="98"/>
      <c r="C550" s="99">
        <v>51386</v>
      </c>
      <c r="D550" s="100" t="s">
        <v>161</v>
      </c>
      <c r="E550" s="131">
        <v>0.13500000000000001</v>
      </c>
      <c r="F550" s="131"/>
      <c r="G550" s="131">
        <v>0</v>
      </c>
      <c r="H550" s="131"/>
      <c r="I550" s="131">
        <v>0</v>
      </c>
      <c r="J550" s="131"/>
      <c r="K550" s="131">
        <f t="shared" si="118"/>
        <v>0.13500000000000001</v>
      </c>
      <c r="L550" s="131"/>
      <c r="M550" s="131">
        <v>0</v>
      </c>
      <c r="N550" s="90"/>
    </row>
    <row r="551" spans="1:14" s="91" customFormat="1" ht="24" x14ac:dyDescent="0.2">
      <c r="A551" s="97"/>
      <c r="B551" s="98"/>
      <c r="C551" s="99">
        <v>53061</v>
      </c>
      <c r="D551" s="100" t="s">
        <v>162</v>
      </c>
      <c r="E551" s="131">
        <v>0.93700000000000006</v>
      </c>
      <c r="F551" s="131"/>
      <c r="G551" s="131">
        <v>0</v>
      </c>
      <c r="H551" s="131"/>
      <c r="I551" s="131">
        <v>0</v>
      </c>
      <c r="J551" s="131"/>
      <c r="K551" s="131">
        <f t="shared" si="118"/>
        <v>0.93700000000000006</v>
      </c>
      <c r="L551" s="131"/>
      <c r="M551" s="131">
        <v>0</v>
      </c>
      <c r="N551" s="90"/>
    </row>
    <row r="552" spans="1:14" s="91" customFormat="1" ht="24" x14ac:dyDescent="0.2">
      <c r="A552" s="97"/>
      <c r="B552" s="98"/>
      <c r="C552" s="99">
        <v>53370</v>
      </c>
      <c r="D552" s="100" t="s">
        <v>125</v>
      </c>
      <c r="E552" s="131">
        <v>0.2</v>
      </c>
      <c r="F552" s="131"/>
      <c r="G552" s="131">
        <v>0</v>
      </c>
      <c r="H552" s="131"/>
      <c r="I552" s="131">
        <v>0.1</v>
      </c>
      <c r="J552" s="131"/>
      <c r="K552" s="131">
        <f t="shared" si="118"/>
        <v>0.30000000000000004</v>
      </c>
      <c r="L552" s="131"/>
      <c r="M552" s="131">
        <v>0</v>
      </c>
      <c r="N552" s="90"/>
    </row>
    <row r="553" spans="1:14" s="91" customFormat="1" ht="36" x14ac:dyDescent="0.2">
      <c r="A553" s="97"/>
      <c r="B553" s="98"/>
      <c r="C553" s="99">
        <v>54079</v>
      </c>
      <c r="D553" s="100" t="s">
        <v>282</v>
      </c>
      <c r="E553" s="131">
        <v>0.84988515065531667</v>
      </c>
      <c r="F553" s="131"/>
      <c r="G553" s="131">
        <v>0</v>
      </c>
      <c r="H553" s="131"/>
      <c r="I553" s="131">
        <v>0.1</v>
      </c>
      <c r="J553" s="131"/>
      <c r="K553" s="131">
        <f t="shared" si="118"/>
        <v>0.94988515065531665</v>
      </c>
      <c r="L553" s="131"/>
      <c r="M553" s="131">
        <v>0.94988515065531665</v>
      </c>
      <c r="N553" s="90"/>
    </row>
    <row r="554" spans="1:14" s="91" customFormat="1" ht="24" x14ac:dyDescent="0.2">
      <c r="A554" s="97"/>
      <c r="B554" s="98"/>
      <c r="C554" s="99">
        <v>54102</v>
      </c>
      <c r="D554" s="100" t="s">
        <v>126</v>
      </c>
      <c r="E554" s="131">
        <v>0.22500000000000001</v>
      </c>
      <c r="F554" s="131"/>
      <c r="G554" s="131">
        <v>0</v>
      </c>
      <c r="H554" s="131"/>
      <c r="I554" s="131">
        <v>0</v>
      </c>
      <c r="J554" s="131"/>
      <c r="K554" s="131">
        <f t="shared" si="118"/>
        <v>0.22500000000000001</v>
      </c>
      <c r="L554" s="131"/>
      <c r="M554" s="131">
        <v>0.22500000000000001</v>
      </c>
      <c r="N554" s="90"/>
    </row>
    <row r="555" spans="1:14" s="91" customFormat="1" ht="24" x14ac:dyDescent="0.2">
      <c r="A555" s="97"/>
      <c r="B555" s="98"/>
      <c r="C555" s="99">
        <v>54124</v>
      </c>
      <c r="D555" s="100" t="s">
        <v>230</v>
      </c>
      <c r="E555" s="131">
        <v>0.41249999999999998</v>
      </c>
      <c r="F555" s="131"/>
      <c r="G555" s="131">
        <v>4.1666666666666664E-2</v>
      </c>
      <c r="H555" s="131"/>
      <c r="I555" s="131">
        <v>3.6363636363636369E-2</v>
      </c>
      <c r="J555" s="131"/>
      <c r="K555" s="131">
        <f t="shared" si="118"/>
        <v>0.49053030303030304</v>
      </c>
      <c r="L555" s="131"/>
      <c r="M555" s="131">
        <v>0.49053030303030304</v>
      </c>
      <c r="N555" s="90"/>
    </row>
    <row r="556" spans="1:14" s="91" customFormat="1" ht="12" x14ac:dyDescent="0.2">
      <c r="A556" s="97"/>
      <c r="B556" s="98"/>
      <c r="C556" s="99">
        <v>54226</v>
      </c>
      <c r="D556" s="100" t="s">
        <v>336</v>
      </c>
      <c r="E556" s="131">
        <v>0.35</v>
      </c>
      <c r="F556" s="131"/>
      <c r="G556" s="131">
        <v>0</v>
      </c>
      <c r="H556" s="131"/>
      <c r="I556" s="131">
        <v>0</v>
      </c>
      <c r="J556" s="131"/>
      <c r="K556" s="131">
        <f t="shared" si="118"/>
        <v>0.35</v>
      </c>
      <c r="L556" s="131"/>
      <c r="M556" s="131">
        <v>0.35</v>
      </c>
      <c r="N556" s="90"/>
    </row>
    <row r="557" spans="1:14" s="91" customFormat="1" ht="12" x14ac:dyDescent="0.2">
      <c r="A557" s="111"/>
      <c r="B557" s="113"/>
      <c r="C557" s="113" t="s">
        <v>393</v>
      </c>
      <c r="D557" s="114"/>
      <c r="E557" s="130">
        <f>SUM(E558:E562)</f>
        <v>0.28484600000000004</v>
      </c>
      <c r="F557" s="130"/>
      <c r="G557" s="130">
        <f>SUM(G558:G562)</f>
        <v>0</v>
      </c>
      <c r="H557" s="130"/>
      <c r="I557" s="130">
        <f>SUM(I558:I562)</f>
        <v>0.203125</v>
      </c>
      <c r="J557" s="130"/>
      <c r="K557" s="130">
        <f>SUM(E557:I557)</f>
        <v>0.48797100000000004</v>
      </c>
      <c r="L557" s="130"/>
      <c r="M557" s="130">
        <f>SUM(M558:M562)</f>
        <v>0.209846</v>
      </c>
      <c r="N557" s="90"/>
    </row>
    <row r="558" spans="1:14" s="91" customFormat="1" ht="24" x14ac:dyDescent="0.2">
      <c r="A558" s="97"/>
      <c r="B558" s="98"/>
      <c r="C558" s="99">
        <v>37909</v>
      </c>
      <c r="D558" s="115" t="s">
        <v>244</v>
      </c>
      <c r="E558" s="131">
        <v>0.209846</v>
      </c>
      <c r="F558" s="131"/>
      <c r="G558" s="131">
        <v>0</v>
      </c>
      <c r="H558" s="131"/>
      <c r="I558" s="131">
        <v>0</v>
      </c>
      <c r="J558" s="131"/>
      <c r="K558" s="131">
        <f t="shared" si="118"/>
        <v>0.209846</v>
      </c>
      <c r="L558" s="131"/>
      <c r="M558" s="131">
        <v>0.209846</v>
      </c>
      <c r="N558" s="90"/>
    </row>
    <row r="559" spans="1:14" s="91" customFormat="1" ht="24" x14ac:dyDescent="0.2">
      <c r="A559" s="97"/>
      <c r="B559" s="98"/>
      <c r="C559" s="99">
        <v>51412</v>
      </c>
      <c r="D559" s="100" t="s">
        <v>127</v>
      </c>
      <c r="E559" s="131">
        <v>0.05</v>
      </c>
      <c r="F559" s="131"/>
      <c r="G559" s="131">
        <v>0</v>
      </c>
      <c r="H559" s="131"/>
      <c r="I559" s="131">
        <v>0</v>
      </c>
      <c r="J559" s="131"/>
      <c r="K559" s="131">
        <f t="shared" si="118"/>
        <v>0.05</v>
      </c>
      <c r="L559" s="131"/>
      <c r="M559" s="131">
        <v>0</v>
      </c>
      <c r="N559" s="90"/>
    </row>
    <row r="560" spans="1:14" s="91" customFormat="1" ht="24" x14ac:dyDescent="0.2">
      <c r="A560" s="97"/>
      <c r="B560" s="98"/>
      <c r="C560" s="99">
        <v>52189</v>
      </c>
      <c r="D560" s="100" t="s">
        <v>238</v>
      </c>
      <c r="E560" s="131">
        <v>0</v>
      </c>
      <c r="F560" s="131"/>
      <c r="G560" s="131">
        <v>0</v>
      </c>
      <c r="H560" s="131"/>
      <c r="I560" s="131">
        <v>3.1250000000000002E-3</v>
      </c>
      <c r="J560" s="131"/>
      <c r="K560" s="131">
        <f t="shared" si="118"/>
        <v>3.1250000000000002E-3</v>
      </c>
      <c r="L560" s="131"/>
      <c r="M560" s="131">
        <v>0</v>
      </c>
      <c r="N560" s="90"/>
    </row>
    <row r="561" spans="1:14" s="91" customFormat="1" ht="24" x14ac:dyDescent="0.2">
      <c r="A561" s="97"/>
      <c r="B561" s="98"/>
      <c r="C561" s="99">
        <v>52370</v>
      </c>
      <c r="D561" s="115" t="s">
        <v>239</v>
      </c>
      <c r="E561" s="131">
        <v>2.5000000000000001E-2</v>
      </c>
      <c r="F561" s="131"/>
      <c r="G561" s="131">
        <v>0</v>
      </c>
      <c r="H561" s="131"/>
      <c r="I561" s="131">
        <v>9.0909089999999998E-2</v>
      </c>
      <c r="J561" s="131"/>
      <c r="K561" s="131">
        <f t="shared" si="118"/>
        <v>0.11590908999999999</v>
      </c>
      <c r="L561" s="131"/>
      <c r="M561" s="131">
        <v>0</v>
      </c>
      <c r="N561" s="90"/>
    </row>
    <row r="562" spans="1:14" s="91" customFormat="1" ht="36" x14ac:dyDescent="0.2">
      <c r="A562" s="97"/>
      <c r="B562" s="98"/>
      <c r="C562" s="99">
        <v>54070</v>
      </c>
      <c r="D562" s="100" t="s">
        <v>247</v>
      </c>
      <c r="E562" s="131">
        <v>0</v>
      </c>
      <c r="F562" s="131"/>
      <c r="G562" s="131">
        <v>0</v>
      </c>
      <c r="H562" s="131"/>
      <c r="I562" s="131">
        <v>0.10909091000000001</v>
      </c>
      <c r="J562" s="131"/>
      <c r="K562" s="131">
        <f t="shared" si="118"/>
        <v>0.10909091000000001</v>
      </c>
      <c r="L562" s="131"/>
      <c r="M562" s="131">
        <v>0</v>
      </c>
      <c r="N562" s="90"/>
    </row>
    <row r="563" spans="1:14" s="91" customFormat="1" ht="12" x14ac:dyDescent="0.2">
      <c r="A563" s="111"/>
      <c r="B563" s="113"/>
      <c r="C563" s="113" t="s">
        <v>407</v>
      </c>
      <c r="D563" s="114"/>
      <c r="E563" s="130">
        <f>SUM(E564:E565)</f>
        <v>9.5455000000000012E-2</v>
      </c>
      <c r="F563" s="130"/>
      <c r="G563" s="130">
        <f t="shared" ref="G563:I563" si="122">SUM(G564:G565)</f>
        <v>0</v>
      </c>
      <c r="H563" s="130"/>
      <c r="I563" s="130">
        <f t="shared" si="122"/>
        <v>0.1336008869179601</v>
      </c>
      <c r="J563" s="130"/>
      <c r="K563" s="130">
        <f>SUM(E563:I563)</f>
        <v>0.22905588691796011</v>
      </c>
      <c r="L563" s="130"/>
      <c r="M563" s="130">
        <f t="shared" ref="M563" si="123">SUM(M564:M565)</f>
        <v>7.2727727272727277E-2</v>
      </c>
      <c r="N563" s="90"/>
    </row>
    <row r="564" spans="1:14" s="91" customFormat="1" ht="12" x14ac:dyDescent="0.2">
      <c r="A564" s="97"/>
      <c r="B564" s="98"/>
      <c r="C564" s="99">
        <v>54055</v>
      </c>
      <c r="D564" s="100" t="s">
        <v>363</v>
      </c>
      <c r="E564" s="131">
        <v>0.05</v>
      </c>
      <c r="F564" s="131"/>
      <c r="G564" s="131">
        <v>0</v>
      </c>
      <c r="H564" s="131"/>
      <c r="I564" s="131">
        <v>8.8146341463414629E-2</v>
      </c>
      <c r="J564" s="131"/>
      <c r="K564" s="131">
        <f t="shared" si="118"/>
        <v>0.13814634146341465</v>
      </c>
      <c r="L564" s="131"/>
      <c r="M564" s="131">
        <v>0</v>
      </c>
      <c r="N564" s="90"/>
    </row>
    <row r="565" spans="1:14" s="91" customFormat="1" ht="24" x14ac:dyDescent="0.2">
      <c r="A565" s="97"/>
      <c r="B565" s="98"/>
      <c r="C565" s="99">
        <v>54341</v>
      </c>
      <c r="D565" s="100" t="s">
        <v>240</v>
      </c>
      <c r="E565" s="131">
        <v>4.5455000000000002E-2</v>
      </c>
      <c r="F565" s="131"/>
      <c r="G565" s="131">
        <v>0</v>
      </c>
      <c r="H565" s="131"/>
      <c r="I565" s="131">
        <v>4.5454545454545463E-2</v>
      </c>
      <c r="J565" s="131"/>
      <c r="K565" s="131">
        <f t="shared" si="118"/>
        <v>9.0909545454545465E-2</v>
      </c>
      <c r="L565" s="131"/>
      <c r="M565" s="131">
        <v>7.2727727272727277E-2</v>
      </c>
      <c r="N565" s="90"/>
    </row>
    <row r="566" spans="1:14" s="91" customFormat="1" ht="12" x14ac:dyDescent="0.2">
      <c r="A566" s="97"/>
      <c r="B566" s="98"/>
      <c r="C566" s="113" t="s">
        <v>409</v>
      </c>
      <c r="D566" s="114"/>
      <c r="E566" s="130">
        <f>SUM(E567)</f>
        <v>0.131463</v>
      </c>
      <c r="F566" s="130"/>
      <c r="G566" s="130">
        <f t="shared" ref="G566:M566" si="124">SUM(G567)</f>
        <v>0</v>
      </c>
      <c r="H566" s="130"/>
      <c r="I566" s="130">
        <f t="shared" si="124"/>
        <v>0</v>
      </c>
      <c r="J566" s="130"/>
      <c r="K566" s="130">
        <f t="shared" si="118"/>
        <v>0.131463</v>
      </c>
      <c r="L566" s="130"/>
      <c r="M566" s="130">
        <f t="shared" si="124"/>
        <v>0</v>
      </c>
      <c r="N566" s="90"/>
    </row>
    <row r="567" spans="1:14" s="91" customFormat="1" ht="24" x14ac:dyDescent="0.2">
      <c r="A567" s="97"/>
      <c r="B567" s="98"/>
      <c r="C567" s="99">
        <v>54023</v>
      </c>
      <c r="D567" s="100" t="s">
        <v>250</v>
      </c>
      <c r="E567" s="131">
        <v>0.131463</v>
      </c>
      <c r="F567" s="131"/>
      <c r="G567" s="131">
        <v>0</v>
      </c>
      <c r="H567" s="131"/>
      <c r="I567" s="131">
        <v>0</v>
      </c>
      <c r="J567" s="131"/>
      <c r="K567" s="131">
        <f t="shared" si="118"/>
        <v>0.131463</v>
      </c>
      <c r="L567" s="131"/>
      <c r="M567" s="131">
        <v>0</v>
      </c>
      <c r="N567" s="90"/>
    </row>
    <row r="568" spans="1:14" s="91" customFormat="1" ht="12" x14ac:dyDescent="0.2">
      <c r="A568" s="97"/>
      <c r="B568" s="98"/>
      <c r="C568" s="113" t="s">
        <v>394</v>
      </c>
      <c r="D568" s="114"/>
      <c r="E568" s="130">
        <f>SUM(E569:E576)</f>
        <v>1.6258500000000002</v>
      </c>
      <c r="F568" s="130"/>
      <c r="G568" s="130">
        <f t="shared" ref="G568:I568" si="125">SUM(G569:G576)</f>
        <v>1.8009004502251125E-2</v>
      </c>
      <c r="H568" s="130"/>
      <c r="I568" s="130">
        <f t="shared" si="125"/>
        <v>0.5</v>
      </c>
      <c r="J568" s="130"/>
      <c r="K568" s="130">
        <f>SUM(E568:I568)</f>
        <v>2.1438590045022514</v>
      </c>
      <c r="L568" s="130"/>
      <c r="M568" s="130">
        <f>SUM(M569:M576)</f>
        <v>0.4</v>
      </c>
      <c r="N568" s="90"/>
    </row>
    <row r="569" spans="1:14" s="91" customFormat="1" ht="24" x14ac:dyDescent="0.2">
      <c r="A569" s="97"/>
      <c r="B569" s="98"/>
      <c r="C569" s="99">
        <v>46534</v>
      </c>
      <c r="D569" s="115" t="s">
        <v>214</v>
      </c>
      <c r="E569" s="131">
        <v>1.2E-2</v>
      </c>
      <c r="F569" s="131"/>
      <c r="G569" s="131">
        <v>0</v>
      </c>
      <c r="H569" s="131"/>
      <c r="I569" s="131">
        <v>0</v>
      </c>
      <c r="J569" s="131"/>
      <c r="K569" s="131">
        <f t="shared" ref="K569:K576" si="126">SUM(E569:I569)</f>
        <v>1.2E-2</v>
      </c>
      <c r="L569" s="131"/>
      <c r="M569" s="131">
        <v>0</v>
      </c>
      <c r="N569" s="90"/>
    </row>
    <row r="570" spans="1:14" s="91" customFormat="1" ht="48" x14ac:dyDescent="0.2">
      <c r="A570" s="97"/>
      <c r="B570" s="98"/>
      <c r="C570" s="99">
        <v>53354</v>
      </c>
      <c r="D570" s="115" t="s">
        <v>233</v>
      </c>
      <c r="E570" s="131">
        <v>0.15</v>
      </c>
      <c r="F570" s="131"/>
      <c r="G570" s="131">
        <v>0</v>
      </c>
      <c r="H570" s="131"/>
      <c r="I570" s="131">
        <v>0</v>
      </c>
      <c r="J570" s="131"/>
      <c r="K570" s="131">
        <f t="shared" si="126"/>
        <v>0.15</v>
      </c>
      <c r="L570" s="131"/>
      <c r="M570" s="131">
        <v>0</v>
      </c>
      <c r="N570" s="90"/>
    </row>
    <row r="571" spans="1:14" s="91" customFormat="1" ht="12" x14ac:dyDescent="0.2">
      <c r="A571" s="97"/>
      <c r="B571" s="98"/>
      <c r="C571" s="99">
        <v>54082</v>
      </c>
      <c r="D571" s="100" t="s">
        <v>337</v>
      </c>
      <c r="E571" s="131">
        <v>0.75</v>
      </c>
      <c r="F571" s="131"/>
      <c r="G571" s="131">
        <v>0</v>
      </c>
      <c r="H571" s="131"/>
      <c r="I571" s="131">
        <v>0</v>
      </c>
      <c r="J571" s="131"/>
      <c r="K571" s="131">
        <f t="shared" si="126"/>
        <v>0.75</v>
      </c>
      <c r="L571" s="131"/>
      <c r="M571" s="131">
        <v>0</v>
      </c>
      <c r="N571" s="90"/>
    </row>
    <row r="572" spans="1:14" s="91" customFormat="1" ht="24" x14ac:dyDescent="0.2">
      <c r="A572" s="97"/>
      <c r="B572" s="98"/>
      <c r="C572" s="99">
        <v>54176</v>
      </c>
      <c r="D572" s="115" t="s">
        <v>257</v>
      </c>
      <c r="E572" s="131">
        <v>0</v>
      </c>
      <c r="F572" s="131"/>
      <c r="G572" s="131">
        <v>1.8009004502251125E-2</v>
      </c>
      <c r="H572" s="131"/>
      <c r="I572" s="131">
        <v>0</v>
      </c>
      <c r="J572" s="131"/>
      <c r="K572" s="131">
        <f t="shared" si="126"/>
        <v>1.8009004502251125E-2</v>
      </c>
      <c r="L572" s="131"/>
      <c r="M572" s="131">
        <v>0</v>
      </c>
      <c r="N572" s="90"/>
    </row>
    <row r="573" spans="1:14" s="91" customFormat="1" ht="24" x14ac:dyDescent="0.2">
      <c r="A573" s="97"/>
      <c r="B573" s="98"/>
      <c r="C573" s="99">
        <v>54209</v>
      </c>
      <c r="D573" s="100" t="s">
        <v>128</v>
      </c>
      <c r="E573" s="131">
        <v>0.4</v>
      </c>
      <c r="F573" s="131"/>
      <c r="G573" s="131">
        <v>0</v>
      </c>
      <c r="H573" s="131"/>
      <c r="I573" s="131">
        <v>0</v>
      </c>
      <c r="J573" s="131"/>
      <c r="K573" s="131">
        <f t="shared" si="126"/>
        <v>0.4</v>
      </c>
      <c r="L573" s="131"/>
      <c r="M573" s="131">
        <v>0.4</v>
      </c>
      <c r="N573" s="90"/>
    </row>
    <row r="574" spans="1:14" s="91" customFormat="1" ht="36" x14ac:dyDescent="0.2">
      <c r="A574" s="97"/>
      <c r="B574" s="98"/>
      <c r="C574" s="99">
        <v>54258</v>
      </c>
      <c r="D574" s="115" t="s">
        <v>170</v>
      </c>
      <c r="E574" s="131">
        <v>8.8849999999999998E-2</v>
      </c>
      <c r="F574" s="131"/>
      <c r="G574" s="131">
        <v>0</v>
      </c>
      <c r="H574" s="131"/>
      <c r="I574" s="131">
        <v>0</v>
      </c>
      <c r="J574" s="131"/>
      <c r="K574" s="131">
        <f t="shared" si="126"/>
        <v>8.8849999999999998E-2</v>
      </c>
      <c r="L574" s="131"/>
      <c r="M574" s="131">
        <v>0</v>
      </c>
      <c r="N574" s="90"/>
    </row>
    <row r="575" spans="1:14" s="91" customFormat="1" ht="24" x14ac:dyDescent="0.2">
      <c r="A575" s="97"/>
      <c r="B575" s="98"/>
      <c r="C575" s="99">
        <v>54412</v>
      </c>
      <c r="D575" s="100" t="s">
        <v>234</v>
      </c>
      <c r="E575" s="131">
        <v>0</v>
      </c>
      <c r="F575" s="131"/>
      <c r="G575" s="131">
        <v>0</v>
      </c>
      <c r="H575" s="131"/>
      <c r="I575" s="131">
        <v>0.5</v>
      </c>
      <c r="J575" s="131"/>
      <c r="K575" s="131">
        <f t="shared" si="126"/>
        <v>0.5</v>
      </c>
      <c r="L575" s="131"/>
      <c r="M575" s="131">
        <v>0</v>
      </c>
      <c r="N575" s="90"/>
    </row>
    <row r="576" spans="1:14" s="91" customFormat="1" ht="12" x14ac:dyDescent="0.2">
      <c r="A576" s="97"/>
      <c r="B576" s="98"/>
      <c r="C576" s="99">
        <v>54415</v>
      </c>
      <c r="D576" s="100" t="s">
        <v>338</v>
      </c>
      <c r="E576" s="131">
        <v>0.22500000000000001</v>
      </c>
      <c r="F576" s="131"/>
      <c r="G576" s="131">
        <v>0</v>
      </c>
      <c r="H576" s="131"/>
      <c r="I576" s="131">
        <v>0</v>
      </c>
      <c r="J576" s="131"/>
      <c r="K576" s="131">
        <f t="shared" si="126"/>
        <v>0.22500000000000001</v>
      </c>
      <c r="L576" s="131"/>
      <c r="M576" s="131">
        <v>0</v>
      </c>
      <c r="N576" s="90"/>
    </row>
    <row r="577" spans="1:14" s="91" customFormat="1" ht="12" x14ac:dyDescent="0.2">
      <c r="A577" s="97"/>
      <c r="B577" s="98"/>
      <c r="C577" s="113" t="s">
        <v>403</v>
      </c>
      <c r="D577" s="114"/>
      <c r="E577" s="130">
        <f>SUM(E578:E580)</f>
        <v>0.05</v>
      </c>
      <c r="F577" s="130"/>
      <c r="G577" s="130">
        <f t="shared" ref="G577:I577" si="127">SUM(G578:G580)</f>
        <v>8.666666666666667E-2</v>
      </c>
      <c r="H577" s="130"/>
      <c r="I577" s="130">
        <f t="shared" si="127"/>
        <v>0.52347825999999997</v>
      </c>
      <c r="J577" s="130"/>
      <c r="K577" s="130">
        <f>SUM(E577:I577)</f>
        <v>0.66014492666666658</v>
      </c>
      <c r="L577" s="130"/>
      <c r="M577" s="130">
        <f>SUM(M578:M580)</f>
        <v>0</v>
      </c>
      <c r="N577" s="90"/>
    </row>
    <row r="578" spans="1:14" s="91" customFormat="1" ht="24" x14ac:dyDescent="0.2">
      <c r="A578" s="97"/>
      <c r="B578" s="98"/>
      <c r="C578" s="99">
        <v>48033</v>
      </c>
      <c r="D578" s="115" t="s">
        <v>226</v>
      </c>
      <c r="E578" s="131">
        <v>0.05</v>
      </c>
      <c r="F578" s="131"/>
      <c r="G578" s="131">
        <v>8.666666666666667E-2</v>
      </c>
      <c r="H578" s="131"/>
      <c r="I578" s="131">
        <v>0</v>
      </c>
      <c r="J578" s="131"/>
      <c r="K578" s="131">
        <f t="shared" ref="K578:K580" si="128">SUM(E578:I578)</f>
        <v>0.13666666666666666</v>
      </c>
      <c r="L578" s="131"/>
      <c r="M578" s="131">
        <v>0</v>
      </c>
      <c r="N578" s="90"/>
    </row>
    <row r="579" spans="1:14" s="91" customFormat="1" ht="24" x14ac:dyDescent="0.2">
      <c r="A579" s="97"/>
      <c r="B579" s="98"/>
      <c r="C579" s="99">
        <v>50370</v>
      </c>
      <c r="D579" s="115" t="s">
        <v>227</v>
      </c>
      <c r="E579" s="131">
        <v>0</v>
      </c>
      <c r="F579" s="131"/>
      <c r="G579" s="131">
        <v>0</v>
      </c>
      <c r="H579" s="131"/>
      <c r="I579" s="131">
        <v>2.3478260000000001E-2</v>
      </c>
      <c r="J579" s="131"/>
      <c r="K579" s="131">
        <f t="shared" si="128"/>
        <v>2.3478260000000001E-2</v>
      </c>
      <c r="L579" s="131"/>
      <c r="M579" s="131">
        <v>0</v>
      </c>
      <c r="N579" s="90"/>
    </row>
    <row r="580" spans="1:14" s="91" customFormat="1" ht="12" x14ac:dyDescent="0.2">
      <c r="A580" s="97"/>
      <c r="B580" s="98"/>
      <c r="C580" s="99">
        <v>52374</v>
      </c>
      <c r="D580" s="100" t="s">
        <v>339</v>
      </c>
      <c r="E580" s="131">
        <v>0</v>
      </c>
      <c r="F580" s="131"/>
      <c r="G580" s="131">
        <v>0</v>
      </c>
      <c r="H580" s="131"/>
      <c r="I580" s="131">
        <v>0.5</v>
      </c>
      <c r="J580" s="131"/>
      <c r="K580" s="131">
        <f t="shared" si="128"/>
        <v>0.5</v>
      </c>
      <c r="L580" s="131"/>
      <c r="M580" s="131">
        <v>0</v>
      </c>
      <c r="N580" s="90"/>
    </row>
    <row r="581" spans="1:14" s="91" customFormat="1" ht="12" x14ac:dyDescent="0.2">
      <c r="A581" s="97"/>
      <c r="B581" s="98"/>
      <c r="C581" s="113" t="s">
        <v>404</v>
      </c>
      <c r="D581" s="114"/>
      <c r="E581" s="130">
        <f>SUM(E582)</f>
        <v>0.745</v>
      </c>
      <c r="F581" s="130"/>
      <c r="G581" s="130">
        <f t="shared" ref="G581:M581" si="129">SUM(G582)</f>
        <v>0</v>
      </c>
      <c r="H581" s="130"/>
      <c r="I581" s="130">
        <f t="shared" si="129"/>
        <v>0</v>
      </c>
      <c r="J581" s="130"/>
      <c r="K581" s="130">
        <f>SUM(E581:I581)</f>
        <v>0.745</v>
      </c>
      <c r="L581" s="130"/>
      <c r="M581" s="130">
        <f t="shared" si="129"/>
        <v>0</v>
      </c>
      <c r="N581" s="90"/>
    </row>
    <row r="582" spans="1:14" s="91" customFormat="1" ht="24" x14ac:dyDescent="0.2">
      <c r="A582" s="97"/>
      <c r="B582" s="98"/>
      <c r="C582" s="99">
        <v>54008</v>
      </c>
      <c r="D582" s="100" t="s">
        <v>129</v>
      </c>
      <c r="E582" s="131">
        <v>0.745</v>
      </c>
      <c r="F582" s="131"/>
      <c r="G582" s="131">
        <v>0</v>
      </c>
      <c r="H582" s="131"/>
      <c r="I582" s="131">
        <v>0</v>
      </c>
      <c r="J582" s="131"/>
      <c r="K582" s="131">
        <f>SUM(E582:I582)</f>
        <v>0.745</v>
      </c>
      <c r="L582" s="131"/>
      <c r="M582" s="131">
        <v>0</v>
      </c>
      <c r="N582" s="90"/>
    </row>
    <row r="583" spans="1:14" s="91" customFormat="1" ht="12" x14ac:dyDescent="0.2">
      <c r="A583" s="111"/>
      <c r="B583" s="113" t="s">
        <v>340</v>
      </c>
      <c r="C583" s="113"/>
      <c r="D583" s="114"/>
      <c r="E583" s="130">
        <f>E584</f>
        <v>0</v>
      </c>
      <c r="F583" s="130"/>
      <c r="G583" s="130">
        <f t="shared" ref="G583:I583" si="130">G584</f>
        <v>0</v>
      </c>
      <c r="H583" s="130"/>
      <c r="I583" s="130">
        <f t="shared" si="130"/>
        <v>0.35000000000000003</v>
      </c>
      <c r="J583" s="130"/>
      <c r="K583" s="130">
        <f>SUM(E583:I583)</f>
        <v>0.35000000000000003</v>
      </c>
      <c r="L583" s="130"/>
      <c r="M583" s="130">
        <f>M584</f>
        <v>0</v>
      </c>
      <c r="N583" s="90"/>
    </row>
    <row r="584" spans="1:14" s="91" customFormat="1" ht="12" x14ac:dyDescent="0.2">
      <c r="A584" s="111"/>
      <c r="B584" s="113"/>
      <c r="C584" s="113" t="s">
        <v>392</v>
      </c>
      <c r="D584" s="114"/>
      <c r="E584" s="130">
        <f>SUM(E585:E588)</f>
        <v>0</v>
      </c>
      <c r="F584" s="130"/>
      <c r="G584" s="130">
        <f>SUM(G585:G588)</f>
        <v>0</v>
      </c>
      <c r="H584" s="130"/>
      <c r="I584" s="130">
        <f>SUM(I585:I588)</f>
        <v>0.35000000000000003</v>
      </c>
      <c r="J584" s="130"/>
      <c r="K584" s="130">
        <f>SUM(E584:I584)</f>
        <v>0.35000000000000003</v>
      </c>
      <c r="L584" s="130"/>
      <c r="M584" s="130">
        <f>SUM(M585:M588)</f>
        <v>0</v>
      </c>
      <c r="N584" s="90"/>
    </row>
    <row r="585" spans="1:14" s="91" customFormat="1" ht="24" x14ac:dyDescent="0.2">
      <c r="A585" s="97"/>
      <c r="B585" s="98"/>
      <c r="C585" s="99">
        <v>50405</v>
      </c>
      <c r="D585" s="100" t="s">
        <v>144</v>
      </c>
      <c r="E585" s="131">
        <v>0</v>
      </c>
      <c r="F585" s="131"/>
      <c r="G585" s="131">
        <v>0</v>
      </c>
      <c r="H585" s="131"/>
      <c r="I585" s="131">
        <v>0.13600000000000001</v>
      </c>
      <c r="J585" s="131"/>
      <c r="K585" s="131">
        <f t="shared" ref="K585:K648" si="131">SUM(E585:I585)</f>
        <v>0.13600000000000001</v>
      </c>
      <c r="L585" s="131"/>
      <c r="M585" s="131">
        <v>0</v>
      </c>
      <c r="N585" s="90"/>
    </row>
    <row r="586" spans="1:14" s="91" customFormat="1" ht="24" x14ac:dyDescent="0.2">
      <c r="A586" s="97"/>
      <c r="B586" s="98"/>
      <c r="C586" s="99">
        <v>53300</v>
      </c>
      <c r="D586" s="100" t="s">
        <v>145</v>
      </c>
      <c r="E586" s="131">
        <v>0</v>
      </c>
      <c r="F586" s="131"/>
      <c r="G586" s="131">
        <v>0</v>
      </c>
      <c r="H586" s="131"/>
      <c r="I586" s="131">
        <v>3.7999999999999999E-2</v>
      </c>
      <c r="J586" s="131"/>
      <c r="K586" s="131">
        <f t="shared" si="131"/>
        <v>3.7999999999999999E-2</v>
      </c>
      <c r="L586" s="131"/>
      <c r="M586" s="131">
        <v>0</v>
      </c>
      <c r="N586" s="90"/>
    </row>
    <row r="587" spans="1:14" s="91" customFormat="1" ht="24" x14ac:dyDescent="0.2">
      <c r="A587" s="97"/>
      <c r="B587" s="98"/>
      <c r="C587" s="99">
        <v>53394</v>
      </c>
      <c r="D587" s="100" t="s">
        <v>146</v>
      </c>
      <c r="E587" s="131">
        <v>0</v>
      </c>
      <c r="F587" s="131"/>
      <c r="G587" s="131">
        <v>0</v>
      </c>
      <c r="H587" s="131"/>
      <c r="I587" s="131">
        <v>3.7999999999999999E-2</v>
      </c>
      <c r="J587" s="131"/>
      <c r="K587" s="131">
        <f t="shared" si="131"/>
        <v>3.7999999999999999E-2</v>
      </c>
      <c r="L587" s="131"/>
      <c r="M587" s="131">
        <v>0</v>
      </c>
      <c r="N587" s="90"/>
    </row>
    <row r="588" spans="1:14" s="91" customFormat="1" ht="24" x14ac:dyDescent="0.2">
      <c r="A588" s="97"/>
      <c r="B588" s="98"/>
      <c r="C588" s="99">
        <v>54096</v>
      </c>
      <c r="D588" s="100" t="s">
        <v>147</v>
      </c>
      <c r="E588" s="131">
        <v>0</v>
      </c>
      <c r="F588" s="131"/>
      <c r="G588" s="131">
        <v>0</v>
      </c>
      <c r="H588" s="131"/>
      <c r="I588" s="131">
        <v>0.13800000000000001</v>
      </c>
      <c r="J588" s="131"/>
      <c r="K588" s="131">
        <f t="shared" si="131"/>
        <v>0.13800000000000001</v>
      </c>
      <c r="L588" s="131"/>
      <c r="M588" s="131">
        <v>0</v>
      </c>
      <c r="N588" s="90"/>
    </row>
    <row r="589" spans="1:14" s="91" customFormat="1" ht="12" x14ac:dyDescent="0.2">
      <c r="A589" s="111" t="s">
        <v>400</v>
      </c>
      <c r="B589" s="113"/>
      <c r="C589" s="113"/>
      <c r="D589" s="114"/>
      <c r="E589" s="130">
        <f>E590+E623+E658+E694+E730+E765+E798+E824+E859+E901+E937+E975+E1011+E1046</f>
        <v>48.847653195213795</v>
      </c>
      <c r="F589" s="130"/>
      <c r="G589" s="130">
        <f>G590+G623+G658+G694+G730+G765+G798+G824+G859+G901+G937+G975+G1011+G1046</f>
        <v>2.1791645822911456</v>
      </c>
      <c r="H589" s="130"/>
      <c r="I589" s="130">
        <f>I590+I623+I658+I694+I730+I765+I798+I824+I859+I901+I937+I975+I1011+I1046</f>
        <v>27.81085084564323</v>
      </c>
      <c r="J589" s="130"/>
      <c r="K589" s="130">
        <f t="shared" si="131"/>
        <v>78.837668623148176</v>
      </c>
      <c r="L589" s="130"/>
      <c r="M589" s="130">
        <f>M590+M623+M658+M694+M730+M765+M798+M824+M859+M901+M937+M975+M1011+M1046</f>
        <v>30.203709983658598</v>
      </c>
      <c r="N589" s="90"/>
    </row>
    <row r="590" spans="1:14" s="91" customFormat="1" ht="12" x14ac:dyDescent="0.2">
      <c r="A590" s="111"/>
      <c r="B590" s="113" t="s">
        <v>484</v>
      </c>
      <c r="C590" s="113"/>
      <c r="D590" s="114"/>
      <c r="E590" s="130">
        <f>E591+E593+E596+E599+E602+E604+E606+E616+E619</f>
        <v>3.793320800407332</v>
      </c>
      <c r="F590" s="130"/>
      <c r="G590" s="130">
        <f t="shared" ref="G590:I590" si="132">G591+G593+G596+G599+G602+G604+G606+G616+G619</f>
        <v>0.44244050525262629</v>
      </c>
      <c r="H590" s="130"/>
      <c r="I590" s="130">
        <f t="shared" si="132"/>
        <v>1.7151940014634146</v>
      </c>
      <c r="J590" s="130"/>
      <c r="K590" s="130">
        <f t="shared" si="131"/>
        <v>5.9509553071233725</v>
      </c>
      <c r="L590" s="130"/>
      <c r="M590" s="130">
        <f>M591+M593+M596+M599+M602+M604+M606+M616+M619</f>
        <v>2.061677800407332</v>
      </c>
      <c r="N590" s="90"/>
    </row>
    <row r="591" spans="1:14" s="91" customFormat="1" ht="12" x14ac:dyDescent="0.2">
      <c r="A591" s="111"/>
      <c r="B591" s="113"/>
      <c r="C591" s="113" t="s">
        <v>391</v>
      </c>
      <c r="D591" s="114"/>
      <c r="E591" s="130">
        <f>SUM(E592)</f>
        <v>0</v>
      </c>
      <c r="F591" s="130"/>
      <c r="G591" s="130">
        <f t="shared" ref="G591:M591" si="133">SUM(G592)</f>
        <v>0</v>
      </c>
      <c r="H591" s="130"/>
      <c r="I591" s="130">
        <f t="shared" si="133"/>
        <v>2.5000000000000001E-2</v>
      </c>
      <c r="J591" s="130"/>
      <c r="K591" s="130">
        <f t="shared" si="131"/>
        <v>2.5000000000000001E-2</v>
      </c>
      <c r="L591" s="130"/>
      <c r="M591" s="130">
        <f t="shared" si="133"/>
        <v>0</v>
      </c>
      <c r="N591" s="90"/>
    </row>
    <row r="592" spans="1:14" s="91" customFormat="1" ht="24" x14ac:dyDescent="0.2">
      <c r="A592" s="97"/>
      <c r="B592" s="98"/>
      <c r="C592" s="99">
        <v>49450</v>
      </c>
      <c r="D592" s="100" t="s">
        <v>130</v>
      </c>
      <c r="E592" s="131">
        <v>0</v>
      </c>
      <c r="F592" s="131"/>
      <c r="G592" s="131">
        <v>0</v>
      </c>
      <c r="H592" s="131"/>
      <c r="I592" s="131">
        <v>2.5000000000000001E-2</v>
      </c>
      <c r="J592" s="131"/>
      <c r="K592" s="131">
        <f t="shared" si="131"/>
        <v>2.5000000000000001E-2</v>
      </c>
      <c r="L592" s="131"/>
      <c r="M592" s="131">
        <v>0</v>
      </c>
      <c r="N592" s="90"/>
    </row>
    <row r="593" spans="1:14" s="91" customFormat="1" ht="12" x14ac:dyDescent="0.2">
      <c r="A593" s="111"/>
      <c r="B593" s="113"/>
      <c r="C593" s="113" t="s">
        <v>392</v>
      </c>
      <c r="D593" s="114"/>
      <c r="E593" s="130">
        <f>SUM(E594:E595)</f>
        <v>0.5</v>
      </c>
      <c r="F593" s="130"/>
      <c r="G593" s="130">
        <f t="shared" ref="G593:I593" si="134">SUM(G594:G595)</f>
        <v>0</v>
      </c>
      <c r="H593" s="130"/>
      <c r="I593" s="130">
        <f t="shared" si="134"/>
        <v>0.28571428999999998</v>
      </c>
      <c r="J593" s="130"/>
      <c r="K593" s="130">
        <f t="shared" si="131"/>
        <v>0.78571429000000004</v>
      </c>
      <c r="L593" s="130"/>
      <c r="M593" s="130">
        <f>SUM(M594:M595)</f>
        <v>0.5</v>
      </c>
      <c r="N593" s="90"/>
    </row>
    <row r="594" spans="1:14" s="91" customFormat="1" ht="24" x14ac:dyDescent="0.2">
      <c r="A594" s="97"/>
      <c r="B594" s="98"/>
      <c r="C594" s="99">
        <v>53072</v>
      </c>
      <c r="D594" s="100" t="s">
        <v>131</v>
      </c>
      <c r="E594" s="131">
        <v>0</v>
      </c>
      <c r="F594" s="131"/>
      <c r="G594" s="131">
        <v>0</v>
      </c>
      <c r="H594" s="131"/>
      <c r="I594" s="131">
        <v>0.28571428999999998</v>
      </c>
      <c r="J594" s="131"/>
      <c r="K594" s="131">
        <f t="shared" si="131"/>
        <v>0.28571428999999998</v>
      </c>
      <c r="L594" s="131"/>
      <c r="M594" s="131">
        <v>0</v>
      </c>
      <c r="N594" s="90"/>
    </row>
    <row r="595" spans="1:14" s="91" customFormat="1" ht="36" x14ac:dyDescent="0.2">
      <c r="A595" s="97"/>
      <c r="B595" s="98"/>
      <c r="C595" s="99">
        <v>54257</v>
      </c>
      <c r="D595" s="100" t="s">
        <v>132</v>
      </c>
      <c r="E595" s="131">
        <v>0.5</v>
      </c>
      <c r="F595" s="131"/>
      <c r="G595" s="131">
        <v>0</v>
      </c>
      <c r="H595" s="131"/>
      <c r="I595" s="131">
        <v>0</v>
      </c>
      <c r="J595" s="131"/>
      <c r="K595" s="131">
        <f t="shared" si="131"/>
        <v>0.5</v>
      </c>
      <c r="L595" s="131"/>
      <c r="M595" s="131">
        <v>0.5</v>
      </c>
      <c r="N595" s="90"/>
    </row>
    <row r="596" spans="1:14" s="91" customFormat="1" ht="12" x14ac:dyDescent="0.2">
      <c r="A596" s="111"/>
      <c r="B596" s="113"/>
      <c r="C596" s="113" t="s">
        <v>405</v>
      </c>
      <c r="D596" s="114"/>
      <c r="E596" s="130">
        <f>SUM(E597:E598)</f>
        <v>0.769877800407332</v>
      </c>
      <c r="F596" s="130"/>
      <c r="G596" s="130">
        <f t="shared" ref="G596:I596" si="135">SUM(G597:G598)</f>
        <v>0</v>
      </c>
      <c r="H596" s="130"/>
      <c r="I596" s="130">
        <f t="shared" si="135"/>
        <v>0.11000000000000001</v>
      </c>
      <c r="J596" s="130"/>
      <c r="K596" s="130">
        <f t="shared" si="131"/>
        <v>0.87987780040733199</v>
      </c>
      <c r="L596" s="130"/>
      <c r="M596" s="130">
        <f>SUM(M597:M598)</f>
        <v>0.87987780040733199</v>
      </c>
      <c r="N596" s="90"/>
    </row>
    <row r="597" spans="1:14" s="91" customFormat="1" ht="12" x14ac:dyDescent="0.2">
      <c r="A597" s="97"/>
      <c r="B597" s="98"/>
      <c r="C597" s="99">
        <v>52037</v>
      </c>
      <c r="D597" s="100" t="s">
        <v>342</v>
      </c>
      <c r="E597" s="131">
        <v>0.11</v>
      </c>
      <c r="F597" s="131"/>
      <c r="G597" s="131">
        <v>0</v>
      </c>
      <c r="H597" s="131"/>
      <c r="I597" s="131">
        <v>0</v>
      </c>
      <c r="J597" s="131"/>
      <c r="K597" s="131">
        <f t="shared" si="131"/>
        <v>0.11</v>
      </c>
      <c r="L597" s="131"/>
      <c r="M597" s="131">
        <v>0.11</v>
      </c>
      <c r="N597" s="90"/>
    </row>
    <row r="598" spans="1:14" s="91" customFormat="1" ht="36" x14ac:dyDescent="0.2">
      <c r="A598" s="97"/>
      <c r="B598" s="98"/>
      <c r="C598" s="99">
        <v>54079</v>
      </c>
      <c r="D598" s="100" t="s">
        <v>282</v>
      </c>
      <c r="E598" s="131">
        <v>0.65987780040733202</v>
      </c>
      <c r="F598" s="131"/>
      <c r="G598" s="131">
        <v>0</v>
      </c>
      <c r="H598" s="131"/>
      <c r="I598" s="131">
        <v>0.11000000000000001</v>
      </c>
      <c r="J598" s="131"/>
      <c r="K598" s="131">
        <f t="shared" si="131"/>
        <v>0.769877800407332</v>
      </c>
      <c r="L598" s="131"/>
      <c r="M598" s="131">
        <v>0.769877800407332</v>
      </c>
      <c r="N598" s="90"/>
    </row>
    <row r="599" spans="1:14" s="91" customFormat="1" ht="12" x14ac:dyDescent="0.2">
      <c r="A599" s="111"/>
      <c r="B599" s="113"/>
      <c r="C599" s="113" t="s">
        <v>393</v>
      </c>
      <c r="D599" s="114"/>
      <c r="E599" s="130">
        <f>SUM(E600:E601)</f>
        <v>7.4999999999999997E-2</v>
      </c>
      <c r="F599" s="130"/>
      <c r="G599" s="130">
        <f t="shared" ref="G599:I599" si="136">SUM(G600:G601)</f>
        <v>0</v>
      </c>
      <c r="H599" s="130"/>
      <c r="I599" s="130">
        <f t="shared" si="136"/>
        <v>3.1250000000000002E-3</v>
      </c>
      <c r="J599" s="130"/>
      <c r="K599" s="130">
        <f t="shared" si="131"/>
        <v>7.8125E-2</v>
      </c>
      <c r="L599" s="130"/>
      <c r="M599" s="130">
        <f>SUM(M600:M601)</f>
        <v>0</v>
      </c>
      <c r="N599" s="90"/>
    </row>
    <row r="600" spans="1:14" s="91" customFormat="1" ht="24" x14ac:dyDescent="0.2">
      <c r="A600" s="97"/>
      <c r="B600" s="98"/>
      <c r="C600" s="99">
        <v>52189</v>
      </c>
      <c r="D600" s="100" t="s">
        <v>238</v>
      </c>
      <c r="E600" s="131">
        <v>0</v>
      </c>
      <c r="F600" s="131"/>
      <c r="G600" s="131">
        <v>0</v>
      </c>
      <c r="H600" s="131"/>
      <c r="I600" s="131">
        <v>3.1250000000000002E-3</v>
      </c>
      <c r="J600" s="131"/>
      <c r="K600" s="131">
        <f t="shared" si="131"/>
        <v>3.1250000000000002E-3</v>
      </c>
      <c r="L600" s="131"/>
      <c r="M600" s="131">
        <v>0</v>
      </c>
      <c r="N600" s="90"/>
    </row>
    <row r="601" spans="1:14" s="91" customFormat="1" ht="36" x14ac:dyDescent="0.2">
      <c r="A601" s="97"/>
      <c r="B601" s="98"/>
      <c r="C601" s="99">
        <v>53373</v>
      </c>
      <c r="D601" s="100" t="s">
        <v>133</v>
      </c>
      <c r="E601" s="131">
        <v>7.4999999999999997E-2</v>
      </c>
      <c r="F601" s="131"/>
      <c r="G601" s="131">
        <v>0</v>
      </c>
      <c r="H601" s="131"/>
      <c r="I601" s="131">
        <v>0</v>
      </c>
      <c r="J601" s="131"/>
      <c r="K601" s="131">
        <f t="shared" si="131"/>
        <v>7.4999999999999997E-2</v>
      </c>
      <c r="L601" s="131"/>
      <c r="M601" s="131">
        <v>0</v>
      </c>
      <c r="N601" s="90"/>
    </row>
    <row r="602" spans="1:14" s="91" customFormat="1" ht="12" x14ac:dyDescent="0.2">
      <c r="A602" s="111"/>
      <c r="B602" s="113"/>
      <c r="C602" s="113" t="s">
        <v>407</v>
      </c>
      <c r="D602" s="114"/>
      <c r="E602" s="130">
        <f>SUM(E603)</f>
        <v>0.05</v>
      </c>
      <c r="F602" s="130"/>
      <c r="G602" s="130">
        <f t="shared" ref="G602:M604" si="137">SUM(G603)</f>
        <v>0</v>
      </c>
      <c r="H602" s="130"/>
      <c r="I602" s="130">
        <f t="shared" si="137"/>
        <v>3.414634146341463E-2</v>
      </c>
      <c r="J602" s="130"/>
      <c r="K602" s="130">
        <f t="shared" si="131"/>
        <v>8.4146341463414626E-2</v>
      </c>
      <c r="L602" s="130"/>
      <c r="M602" s="130">
        <f t="shared" si="137"/>
        <v>0</v>
      </c>
      <c r="N602" s="90"/>
    </row>
    <row r="603" spans="1:14" s="91" customFormat="1" ht="12" x14ac:dyDescent="0.2">
      <c r="A603" s="97"/>
      <c r="B603" s="98"/>
      <c r="C603" s="99">
        <v>54055</v>
      </c>
      <c r="D603" s="100" t="s">
        <v>363</v>
      </c>
      <c r="E603" s="131">
        <v>0.05</v>
      </c>
      <c r="F603" s="131"/>
      <c r="G603" s="131">
        <v>0</v>
      </c>
      <c r="H603" s="131"/>
      <c r="I603" s="131">
        <v>3.414634146341463E-2</v>
      </c>
      <c r="J603" s="131"/>
      <c r="K603" s="131">
        <f t="shared" si="131"/>
        <v>8.4146341463414626E-2</v>
      </c>
      <c r="L603" s="131"/>
      <c r="M603" s="131">
        <v>0</v>
      </c>
      <c r="N603" s="90"/>
    </row>
    <row r="604" spans="1:14" s="91" customFormat="1" ht="12" x14ac:dyDescent="0.2">
      <c r="A604" s="111"/>
      <c r="B604" s="113"/>
      <c r="C604" s="113" t="s">
        <v>409</v>
      </c>
      <c r="D604" s="114"/>
      <c r="E604" s="130">
        <f>SUM(E605)</f>
        <v>9.1463000000000003E-2</v>
      </c>
      <c r="F604" s="130"/>
      <c r="G604" s="130">
        <f t="shared" si="137"/>
        <v>0</v>
      </c>
      <c r="H604" s="130"/>
      <c r="I604" s="130">
        <f t="shared" si="137"/>
        <v>0</v>
      </c>
      <c r="J604" s="130"/>
      <c r="K604" s="130">
        <f t="shared" si="131"/>
        <v>9.1463000000000003E-2</v>
      </c>
      <c r="L604" s="130"/>
      <c r="M604" s="130">
        <f t="shared" si="137"/>
        <v>0</v>
      </c>
      <c r="N604" s="90"/>
    </row>
    <row r="605" spans="1:14" s="91" customFormat="1" ht="24" x14ac:dyDescent="0.2">
      <c r="A605" s="97"/>
      <c r="B605" s="98"/>
      <c r="C605" s="99">
        <v>54023</v>
      </c>
      <c r="D605" s="100" t="s">
        <v>250</v>
      </c>
      <c r="E605" s="131">
        <v>9.1463000000000003E-2</v>
      </c>
      <c r="F605" s="131"/>
      <c r="G605" s="131">
        <v>0</v>
      </c>
      <c r="H605" s="131"/>
      <c r="I605" s="131">
        <v>0</v>
      </c>
      <c r="J605" s="131"/>
      <c r="K605" s="131">
        <f t="shared" si="131"/>
        <v>9.1463000000000003E-2</v>
      </c>
      <c r="L605" s="131"/>
      <c r="M605" s="131">
        <v>0</v>
      </c>
      <c r="N605" s="90"/>
    </row>
    <row r="606" spans="1:14" s="91" customFormat="1" ht="12" x14ac:dyDescent="0.2">
      <c r="A606" s="111"/>
      <c r="B606" s="113"/>
      <c r="C606" s="113" t="s">
        <v>394</v>
      </c>
      <c r="D606" s="114"/>
      <c r="E606" s="130">
        <f>SUM(E607:E615)</f>
        <v>1.01698</v>
      </c>
      <c r="F606" s="130"/>
      <c r="G606" s="130">
        <f t="shared" ref="G606:I606" si="138">SUM(G607:G615)</f>
        <v>9.2440505252626315E-2</v>
      </c>
      <c r="H606" s="130"/>
      <c r="I606" s="130">
        <f t="shared" si="138"/>
        <v>0.5</v>
      </c>
      <c r="J606" s="130"/>
      <c r="K606" s="130">
        <f t="shared" si="131"/>
        <v>1.6094205052526263</v>
      </c>
      <c r="L606" s="130"/>
      <c r="M606" s="130">
        <f>SUM(M607:M615)</f>
        <v>0.63180000000000003</v>
      </c>
      <c r="N606" s="90"/>
    </row>
    <row r="607" spans="1:14" s="91" customFormat="1" ht="12" x14ac:dyDescent="0.2">
      <c r="A607" s="97"/>
      <c r="B607" s="98"/>
      <c r="C607" s="99">
        <v>49444</v>
      </c>
      <c r="D607" s="118" t="s">
        <v>343</v>
      </c>
      <c r="E607" s="131">
        <v>0.32874999999999999</v>
      </c>
      <c r="F607" s="131"/>
      <c r="G607" s="131">
        <v>0</v>
      </c>
      <c r="H607" s="131"/>
      <c r="I607" s="131">
        <v>0</v>
      </c>
      <c r="J607" s="131"/>
      <c r="K607" s="131">
        <f t="shared" si="131"/>
        <v>0.32874999999999999</v>
      </c>
      <c r="L607" s="131"/>
      <c r="M607" s="131">
        <v>0</v>
      </c>
      <c r="N607" s="90"/>
    </row>
    <row r="608" spans="1:14" s="91" customFormat="1" ht="12" x14ac:dyDescent="0.2">
      <c r="A608" s="97"/>
      <c r="B608" s="98"/>
      <c r="C608" s="99">
        <v>50028</v>
      </c>
      <c r="D608" s="100" t="s">
        <v>344</v>
      </c>
      <c r="E608" s="131">
        <v>0</v>
      </c>
      <c r="F608" s="131"/>
      <c r="G608" s="131">
        <v>0</v>
      </c>
      <c r="H608" s="131"/>
      <c r="I608" s="131">
        <v>0.1</v>
      </c>
      <c r="J608" s="131"/>
      <c r="K608" s="131">
        <f t="shared" si="131"/>
        <v>0.1</v>
      </c>
      <c r="L608" s="131"/>
      <c r="M608" s="131">
        <v>5.0000000000000001E-3</v>
      </c>
      <c r="N608" s="90"/>
    </row>
    <row r="609" spans="1:14" s="91" customFormat="1" ht="12" x14ac:dyDescent="0.2">
      <c r="A609" s="97"/>
      <c r="B609" s="98"/>
      <c r="C609" s="99">
        <v>52357</v>
      </c>
      <c r="D609" s="100" t="s">
        <v>345</v>
      </c>
      <c r="E609" s="131">
        <v>0.1668</v>
      </c>
      <c r="F609" s="131"/>
      <c r="G609" s="131">
        <v>0</v>
      </c>
      <c r="H609" s="131"/>
      <c r="I609" s="131">
        <v>0</v>
      </c>
      <c r="J609" s="131"/>
      <c r="K609" s="131">
        <f t="shared" si="131"/>
        <v>0.1668</v>
      </c>
      <c r="L609" s="131"/>
      <c r="M609" s="131">
        <v>0.1668</v>
      </c>
      <c r="N609" s="90"/>
    </row>
    <row r="610" spans="1:14" s="91" customFormat="1" ht="12" x14ac:dyDescent="0.2">
      <c r="A610" s="97"/>
      <c r="B610" s="98"/>
      <c r="C610" s="99">
        <v>53371</v>
      </c>
      <c r="D610" s="100" t="s">
        <v>346</v>
      </c>
      <c r="E610" s="131">
        <v>0.1</v>
      </c>
      <c r="F610" s="131"/>
      <c r="G610" s="131">
        <v>0</v>
      </c>
      <c r="H610" s="131"/>
      <c r="I610" s="131">
        <v>0.4</v>
      </c>
      <c r="J610" s="131"/>
      <c r="K610" s="131">
        <f t="shared" si="131"/>
        <v>0.5</v>
      </c>
      <c r="L610" s="131"/>
      <c r="M610" s="131">
        <v>0.30000000000000004</v>
      </c>
      <c r="N610" s="90"/>
    </row>
    <row r="611" spans="1:14" s="91" customFormat="1" ht="12" x14ac:dyDescent="0.2">
      <c r="A611" s="97"/>
      <c r="B611" s="98"/>
      <c r="C611" s="99">
        <v>54060</v>
      </c>
      <c r="D611" s="100" t="s">
        <v>347</v>
      </c>
      <c r="E611" s="131">
        <v>0.2</v>
      </c>
      <c r="F611" s="131"/>
      <c r="G611" s="131">
        <v>0</v>
      </c>
      <c r="H611" s="131"/>
      <c r="I611" s="131">
        <v>0</v>
      </c>
      <c r="J611" s="131"/>
      <c r="K611" s="131">
        <f t="shared" si="131"/>
        <v>0.2</v>
      </c>
      <c r="L611" s="131"/>
      <c r="M611" s="131">
        <v>0.06</v>
      </c>
      <c r="N611" s="90"/>
    </row>
    <row r="612" spans="1:14" s="91" customFormat="1" ht="12" x14ac:dyDescent="0.2">
      <c r="A612" s="97"/>
      <c r="B612" s="98"/>
      <c r="C612" s="99">
        <v>54068</v>
      </c>
      <c r="D612" s="100" t="s">
        <v>348</v>
      </c>
      <c r="E612" s="131">
        <v>7.1429999999999993E-2</v>
      </c>
      <c r="F612" s="131"/>
      <c r="G612" s="131">
        <v>7.1429999999999993E-2</v>
      </c>
      <c r="H612" s="131"/>
      <c r="I612" s="131">
        <v>0</v>
      </c>
      <c r="J612" s="131"/>
      <c r="K612" s="131">
        <f t="shared" si="131"/>
        <v>0.14285999999999999</v>
      </c>
      <c r="L612" s="131"/>
      <c r="M612" s="131">
        <v>0</v>
      </c>
      <c r="N612" s="90"/>
    </row>
    <row r="613" spans="1:14" s="91" customFormat="1" ht="24" x14ac:dyDescent="0.2">
      <c r="A613" s="97"/>
      <c r="B613" s="98"/>
      <c r="C613" s="99">
        <v>54176</v>
      </c>
      <c r="D613" s="115" t="s">
        <v>257</v>
      </c>
      <c r="E613" s="131">
        <v>0</v>
      </c>
      <c r="F613" s="131"/>
      <c r="G613" s="131">
        <v>2.1010505252626314E-2</v>
      </c>
      <c r="H613" s="131"/>
      <c r="I613" s="131">
        <v>0</v>
      </c>
      <c r="J613" s="131"/>
      <c r="K613" s="131">
        <f t="shared" si="131"/>
        <v>2.1010505252626314E-2</v>
      </c>
      <c r="L613" s="131"/>
      <c r="M613" s="131">
        <v>0</v>
      </c>
      <c r="N613" s="90"/>
    </row>
    <row r="614" spans="1:14" s="91" customFormat="1" ht="24" x14ac:dyDescent="0.2">
      <c r="A614" s="97"/>
      <c r="B614" s="98"/>
      <c r="C614" s="99">
        <v>54247</v>
      </c>
      <c r="D614" s="100" t="s">
        <v>134</v>
      </c>
      <c r="E614" s="131">
        <v>0.1</v>
      </c>
      <c r="F614" s="131"/>
      <c r="G614" s="131">
        <v>0</v>
      </c>
      <c r="H614" s="131"/>
      <c r="I614" s="131">
        <v>0</v>
      </c>
      <c r="J614" s="131"/>
      <c r="K614" s="131">
        <f t="shared" si="131"/>
        <v>0.1</v>
      </c>
      <c r="L614" s="131"/>
      <c r="M614" s="131">
        <v>0.1</v>
      </c>
      <c r="N614" s="90"/>
    </row>
    <row r="615" spans="1:14" s="91" customFormat="1" ht="24" x14ac:dyDescent="0.2">
      <c r="A615" s="97"/>
      <c r="B615" s="98"/>
      <c r="C615" s="99">
        <v>54260</v>
      </c>
      <c r="D615" s="100" t="s">
        <v>258</v>
      </c>
      <c r="E615" s="131">
        <v>0.05</v>
      </c>
      <c r="F615" s="131"/>
      <c r="G615" s="131">
        <v>0</v>
      </c>
      <c r="H615" s="131"/>
      <c r="I615" s="131">
        <v>0</v>
      </c>
      <c r="J615" s="131"/>
      <c r="K615" s="131">
        <f t="shared" si="131"/>
        <v>0.05</v>
      </c>
      <c r="L615" s="131"/>
      <c r="M615" s="131">
        <v>0</v>
      </c>
      <c r="N615" s="90"/>
    </row>
    <row r="616" spans="1:14" s="91" customFormat="1" ht="12" x14ac:dyDescent="0.2">
      <c r="A616" s="97"/>
      <c r="B616" s="98"/>
      <c r="C616" s="113" t="s">
        <v>403</v>
      </c>
      <c r="D616" s="114"/>
      <c r="E616" s="130">
        <f>SUM(E617:E618)</f>
        <v>0.8</v>
      </c>
      <c r="F616" s="130"/>
      <c r="G616" s="130">
        <f>SUM(G617:G618)</f>
        <v>0.35</v>
      </c>
      <c r="H616" s="130"/>
      <c r="I616" s="130">
        <f>SUM(I617:I618)</f>
        <v>0.75720837000000007</v>
      </c>
      <c r="J616" s="130"/>
      <c r="K616" s="130">
        <f t="shared" si="131"/>
        <v>1.90720837</v>
      </c>
      <c r="L616" s="130"/>
      <c r="M616" s="130">
        <f>SUM(M617:M618)</f>
        <v>0</v>
      </c>
      <c r="N616" s="90"/>
    </row>
    <row r="617" spans="1:14" s="91" customFormat="1" ht="36" x14ac:dyDescent="0.2">
      <c r="A617" s="97"/>
      <c r="B617" s="98"/>
      <c r="C617" s="99">
        <v>53103</v>
      </c>
      <c r="D617" s="115" t="s">
        <v>135</v>
      </c>
      <c r="E617" s="131">
        <v>0</v>
      </c>
      <c r="F617" s="131"/>
      <c r="G617" s="131">
        <v>0</v>
      </c>
      <c r="H617" s="131"/>
      <c r="I617" s="131">
        <v>0.25720837000000002</v>
      </c>
      <c r="J617" s="131"/>
      <c r="K617" s="131">
        <f t="shared" si="131"/>
        <v>0.25720837000000002</v>
      </c>
      <c r="L617" s="131"/>
      <c r="M617" s="131">
        <v>0</v>
      </c>
      <c r="N617" s="90"/>
    </row>
    <row r="618" spans="1:14" s="91" customFormat="1" ht="24" x14ac:dyDescent="0.2">
      <c r="A618" s="97"/>
      <c r="B618" s="98"/>
      <c r="C618" s="99">
        <v>53182</v>
      </c>
      <c r="D618" s="115" t="s">
        <v>136</v>
      </c>
      <c r="E618" s="131">
        <v>0.8</v>
      </c>
      <c r="F618" s="131"/>
      <c r="G618" s="131">
        <v>0.35</v>
      </c>
      <c r="H618" s="131"/>
      <c r="I618" s="131">
        <v>0.5</v>
      </c>
      <c r="J618" s="131"/>
      <c r="K618" s="131">
        <f t="shared" si="131"/>
        <v>1.65</v>
      </c>
      <c r="L618" s="131"/>
      <c r="M618" s="131">
        <v>0</v>
      </c>
      <c r="N618" s="90"/>
    </row>
    <row r="619" spans="1:14" s="91" customFormat="1" ht="12" x14ac:dyDescent="0.2">
      <c r="A619" s="97"/>
      <c r="B619" s="98"/>
      <c r="C619" s="113" t="s">
        <v>404</v>
      </c>
      <c r="D619" s="114"/>
      <c r="E619" s="130">
        <f>SUM(E620:E622)</f>
        <v>0.49</v>
      </c>
      <c r="F619" s="130"/>
      <c r="G619" s="130">
        <f t="shared" ref="G619:I619" si="139">SUM(G620:G622)</f>
        <v>0</v>
      </c>
      <c r="H619" s="130"/>
      <c r="I619" s="130">
        <f t="shared" si="139"/>
        <v>0</v>
      </c>
      <c r="J619" s="130"/>
      <c r="K619" s="130">
        <f t="shared" si="131"/>
        <v>0.49</v>
      </c>
      <c r="L619" s="130"/>
      <c r="M619" s="130">
        <f>SUM(M620:M622)</f>
        <v>0.05</v>
      </c>
      <c r="N619" s="90"/>
    </row>
    <row r="620" spans="1:14" s="91" customFormat="1" ht="24" x14ac:dyDescent="0.2">
      <c r="A620" s="97"/>
      <c r="B620" s="98"/>
      <c r="C620" s="99">
        <v>54010</v>
      </c>
      <c r="D620" s="115" t="s">
        <v>137</v>
      </c>
      <c r="E620" s="131">
        <v>0.4</v>
      </c>
      <c r="F620" s="131"/>
      <c r="G620" s="131">
        <v>0</v>
      </c>
      <c r="H620" s="131"/>
      <c r="I620" s="131">
        <v>0</v>
      </c>
      <c r="J620" s="131"/>
      <c r="K620" s="131">
        <f t="shared" si="131"/>
        <v>0.4</v>
      </c>
      <c r="L620" s="131"/>
      <c r="M620" s="131">
        <v>0</v>
      </c>
      <c r="N620" s="90"/>
    </row>
    <row r="621" spans="1:14" s="91" customFormat="1" ht="12" x14ac:dyDescent="0.2">
      <c r="A621" s="97"/>
      <c r="B621" s="98"/>
      <c r="C621" s="99">
        <v>54071</v>
      </c>
      <c r="D621" s="115" t="s">
        <v>349</v>
      </c>
      <c r="E621" s="131">
        <v>0.04</v>
      </c>
      <c r="F621" s="131"/>
      <c r="G621" s="131">
        <v>0</v>
      </c>
      <c r="H621" s="131"/>
      <c r="I621" s="131">
        <v>0</v>
      </c>
      <c r="J621" s="131"/>
      <c r="K621" s="131">
        <f t="shared" si="131"/>
        <v>0.04</v>
      </c>
      <c r="L621" s="131"/>
      <c r="M621" s="131">
        <v>0</v>
      </c>
      <c r="N621" s="90"/>
    </row>
    <row r="622" spans="1:14" s="91" customFormat="1" ht="24" x14ac:dyDescent="0.2">
      <c r="A622" s="97"/>
      <c r="B622" s="98"/>
      <c r="C622" s="99">
        <v>54227</v>
      </c>
      <c r="D622" s="115" t="s">
        <v>138</v>
      </c>
      <c r="E622" s="131">
        <v>0.05</v>
      </c>
      <c r="F622" s="131"/>
      <c r="G622" s="131">
        <v>0</v>
      </c>
      <c r="H622" s="131"/>
      <c r="I622" s="131">
        <v>0</v>
      </c>
      <c r="J622" s="131"/>
      <c r="K622" s="131">
        <f t="shared" si="131"/>
        <v>0.05</v>
      </c>
      <c r="L622" s="131"/>
      <c r="M622" s="131">
        <v>0.05</v>
      </c>
      <c r="N622" s="90"/>
    </row>
    <row r="623" spans="1:14" s="91" customFormat="1" ht="12" x14ac:dyDescent="0.2">
      <c r="A623" s="111"/>
      <c r="B623" s="113" t="s">
        <v>488</v>
      </c>
      <c r="C623" s="113"/>
      <c r="D623" s="114"/>
      <c r="E623" s="130">
        <f>E624+E627+E629+E632+E636+E638+E641+E651+E654</f>
        <v>3.063935765977571</v>
      </c>
      <c r="F623" s="130"/>
      <c r="G623" s="130">
        <f t="shared" ref="G623:I623" si="140">G624+G627+G629+G632+G636+G638+G641+G651+G654</f>
        <v>0.103444008004002</v>
      </c>
      <c r="H623" s="130"/>
      <c r="I623" s="130">
        <f t="shared" si="140"/>
        <v>0.92256025146341458</v>
      </c>
      <c r="J623" s="130"/>
      <c r="K623" s="130">
        <f t="shared" si="131"/>
        <v>4.0899400254449878</v>
      </c>
      <c r="L623" s="130"/>
      <c r="M623" s="130">
        <f>M624+M627+M629+M632+M636+M638+M641+M651+M654</f>
        <v>1.5726547659775707</v>
      </c>
      <c r="N623" s="90"/>
    </row>
    <row r="624" spans="1:14" s="91" customFormat="1" ht="12" x14ac:dyDescent="0.2">
      <c r="A624" s="97"/>
      <c r="B624" s="98"/>
      <c r="C624" s="113" t="s">
        <v>391</v>
      </c>
      <c r="D624" s="114"/>
      <c r="E624" s="130">
        <f>SUM(E625:E626)</f>
        <v>7.0000000000000007E-2</v>
      </c>
      <c r="F624" s="130"/>
      <c r="G624" s="130">
        <f>SUM(G625:G626)</f>
        <v>0</v>
      </c>
      <c r="H624" s="130"/>
      <c r="I624" s="130">
        <f>SUM(I625:I626)</f>
        <v>2.5000000000000001E-2</v>
      </c>
      <c r="J624" s="130"/>
      <c r="K624" s="130">
        <f t="shared" si="131"/>
        <v>9.5000000000000001E-2</v>
      </c>
      <c r="L624" s="130"/>
      <c r="M624" s="130">
        <f>SUM(M625:M626)</f>
        <v>0</v>
      </c>
      <c r="N624" s="90"/>
    </row>
    <row r="625" spans="1:14" s="91" customFormat="1" ht="24" x14ac:dyDescent="0.2">
      <c r="A625" s="97"/>
      <c r="B625" s="98"/>
      <c r="C625" s="99">
        <v>49450</v>
      </c>
      <c r="D625" s="115" t="s">
        <v>139</v>
      </c>
      <c r="E625" s="131">
        <v>7.0000000000000007E-2</v>
      </c>
      <c r="F625" s="131"/>
      <c r="G625" s="131">
        <v>0</v>
      </c>
      <c r="H625" s="131"/>
      <c r="I625" s="131">
        <v>0</v>
      </c>
      <c r="J625" s="131"/>
      <c r="K625" s="131">
        <f t="shared" si="131"/>
        <v>7.0000000000000007E-2</v>
      </c>
      <c r="L625" s="131"/>
      <c r="M625" s="131">
        <v>0</v>
      </c>
      <c r="N625" s="90"/>
    </row>
    <row r="626" spans="1:14" s="91" customFormat="1" ht="24" x14ac:dyDescent="0.2">
      <c r="A626" s="97"/>
      <c r="B626" s="98"/>
      <c r="C626" s="99">
        <v>49450</v>
      </c>
      <c r="D626" s="115" t="s">
        <v>130</v>
      </c>
      <c r="E626" s="131">
        <v>0</v>
      </c>
      <c r="F626" s="131"/>
      <c r="G626" s="131">
        <v>0</v>
      </c>
      <c r="H626" s="131"/>
      <c r="I626" s="131">
        <v>2.5000000000000001E-2</v>
      </c>
      <c r="J626" s="131"/>
      <c r="K626" s="131">
        <f t="shared" si="131"/>
        <v>2.5000000000000001E-2</v>
      </c>
      <c r="L626" s="131"/>
      <c r="M626" s="131">
        <v>0</v>
      </c>
      <c r="N626" s="90"/>
    </row>
    <row r="627" spans="1:14" s="91" customFormat="1" ht="12" x14ac:dyDescent="0.2">
      <c r="A627" s="97"/>
      <c r="B627" s="98"/>
      <c r="C627" s="113" t="s">
        <v>392</v>
      </c>
      <c r="D627" s="114"/>
      <c r="E627" s="130">
        <f>SUM(E628)</f>
        <v>0</v>
      </c>
      <c r="F627" s="130"/>
      <c r="G627" s="130">
        <f t="shared" ref="G627:M627" si="141">SUM(G628)</f>
        <v>0</v>
      </c>
      <c r="H627" s="130"/>
      <c r="I627" s="130">
        <f t="shared" si="141"/>
        <v>0.28571428999999998</v>
      </c>
      <c r="J627" s="130"/>
      <c r="K627" s="130">
        <f t="shared" si="131"/>
        <v>0.28571428999999998</v>
      </c>
      <c r="L627" s="130"/>
      <c r="M627" s="130">
        <f t="shared" si="141"/>
        <v>0</v>
      </c>
      <c r="N627" s="90"/>
    </row>
    <row r="628" spans="1:14" s="91" customFormat="1" ht="24" x14ac:dyDescent="0.2">
      <c r="A628" s="97"/>
      <c r="B628" s="98"/>
      <c r="C628" s="99">
        <v>53072</v>
      </c>
      <c r="D628" s="100" t="s">
        <v>131</v>
      </c>
      <c r="E628" s="131">
        <v>0</v>
      </c>
      <c r="F628" s="131"/>
      <c r="G628" s="131">
        <v>0</v>
      </c>
      <c r="H628" s="131"/>
      <c r="I628" s="131">
        <v>0.28571428999999998</v>
      </c>
      <c r="J628" s="131"/>
      <c r="K628" s="131">
        <f t="shared" si="131"/>
        <v>0.28571428999999998</v>
      </c>
      <c r="L628" s="131"/>
      <c r="M628" s="131">
        <v>0</v>
      </c>
      <c r="N628" s="90"/>
    </row>
    <row r="629" spans="1:14" s="91" customFormat="1" ht="12" x14ac:dyDescent="0.2">
      <c r="A629" s="97"/>
      <c r="B629" s="98"/>
      <c r="C629" s="113" t="s">
        <v>405</v>
      </c>
      <c r="D629" s="114"/>
      <c r="E629" s="130">
        <f>SUM(E630:E631)</f>
        <v>0.63402276597757057</v>
      </c>
      <c r="F629" s="130"/>
      <c r="G629" s="130">
        <f>SUM(G630:G631)</f>
        <v>0</v>
      </c>
      <c r="H629" s="130"/>
      <c r="I629" s="130">
        <f>SUM(I630:I631)</f>
        <v>0.10500000000000001</v>
      </c>
      <c r="J629" s="130"/>
      <c r="K629" s="130">
        <f t="shared" si="131"/>
        <v>0.73902276597757055</v>
      </c>
      <c r="L629" s="130"/>
      <c r="M629" s="130">
        <f>SUM(M630:M631)</f>
        <v>0.73902276597757055</v>
      </c>
      <c r="N629" s="90"/>
    </row>
    <row r="630" spans="1:14" s="91" customFormat="1" ht="12" x14ac:dyDescent="0.2">
      <c r="A630" s="97"/>
      <c r="B630" s="98"/>
      <c r="C630" s="99">
        <v>52037</v>
      </c>
      <c r="D630" s="115" t="s">
        <v>342</v>
      </c>
      <c r="E630" s="131">
        <v>0.12909100000000001</v>
      </c>
      <c r="F630" s="131"/>
      <c r="G630" s="131">
        <v>0</v>
      </c>
      <c r="H630" s="131"/>
      <c r="I630" s="131">
        <v>0</v>
      </c>
      <c r="J630" s="131"/>
      <c r="K630" s="131">
        <f t="shared" si="131"/>
        <v>0.12909100000000001</v>
      </c>
      <c r="L630" s="131"/>
      <c r="M630" s="131">
        <v>0.12909100000000001</v>
      </c>
      <c r="N630" s="90"/>
    </row>
    <row r="631" spans="1:14" s="91" customFormat="1" ht="36" x14ac:dyDescent="0.2">
      <c r="A631" s="97"/>
      <c r="B631" s="98"/>
      <c r="C631" s="99">
        <v>54079</v>
      </c>
      <c r="D631" s="115" t="s">
        <v>282</v>
      </c>
      <c r="E631" s="131">
        <v>0.50493176597757061</v>
      </c>
      <c r="F631" s="131"/>
      <c r="G631" s="131">
        <v>0</v>
      </c>
      <c r="H631" s="131"/>
      <c r="I631" s="131">
        <v>0.10500000000000001</v>
      </c>
      <c r="J631" s="131"/>
      <c r="K631" s="131">
        <f t="shared" si="131"/>
        <v>0.60993176597757059</v>
      </c>
      <c r="L631" s="131"/>
      <c r="M631" s="131">
        <v>0.60993176597757059</v>
      </c>
      <c r="N631" s="90"/>
    </row>
    <row r="632" spans="1:14" s="91" customFormat="1" ht="12" x14ac:dyDescent="0.2">
      <c r="A632" s="97"/>
      <c r="B632" s="98"/>
      <c r="C632" s="113" t="s">
        <v>393</v>
      </c>
      <c r="D632" s="114"/>
      <c r="E632" s="130">
        <f>SUM(E633:E635)</f>
        <v>0.14000000000000001</v>
      </c>
      <c r="F632" s="130"/>
      <c r="G632" s="130">
        <f t="shared" ref="G632:I632" si="142">SUM(G633:G635)</f>
        <v>0</v>
      </c>
      <c r="H632" s="130"/>
      <c r="I632" s="130">
        <f t="shared" si="142"/>
        <v>3.1250000000000002E-3</v>
      </c>
      <c r="J632" s="130"/>
      <c r="K632" s="130">
        <f t="shared" si="131"/>
        <v>0.143125</v>
      </c>
      <c r="L632" s="130"/>
      <c r="M632" s="130">
        <f>SUM(M633:M635)</f>
        <v>0</v>
      </c>
      <c r="N632" s="90"/>
    </row>
    <row r="633" spans="1:14" s="91" customFormat="1" ht="24" x14ac:dyDescent="0.2">
      <c r="A633" s="97"/>
      <c r="B633" s="98"/>
      <c r="C633" s="99">
        <v>52189</v>
      </c>
      <c r="D633" s="115" t="s">
        <v>238</v>
      </c>
      <c r="E633" s="131">
        <v>0</v>
      </c>
      <c r="F633" s="131"/>
      <c r="G633" s="131">
        <v>0</v>
      </c>
      <c r="H633" s="131"/>
      <c r="I633" s="131">
        <v>3.1250000000000002E-3</v>
      </c>
      <c r="J633" s="131"/>
      <c r="K633" s="131">
        <f t="shared" si="131"/>
        <v>3.1250000000000002E-3</v>
      </c>
      <c r="L633" s="131"/>
      <c r="M633" s="131">
        <v>0</v>
      </c>
      <c r="N633" s="90"/>
    </row>
    <row r="634" spans="1:14" s="91" customFormat="1" ht="36" x14ac:dyDescent="0.2">
      <c r="A634" s="97"/>
      <c r="B634" s="98"/>
      <c r="C634" s="99">
        <v>53373</v>
      </c>
      <c r="D634" s="115" t="s">
        <v>140</v>
      </c>
      <c r="E634" s="131">
        <v>6.5000000000000002E-2</v>
      </c>
      <c r="F634" s="131"/>
      <c r="G634" s="131">
        <v>0</v>
      </c>
      <c r="H634" s="131"/>
      <c r="I634" s="131">
        <v>0</v>
      </c>
      <c r="J634" s="131"/>
      <c r="K634" s="131">
        <f t="shared" si="131"/>
        <v>6.5000000000000002E-2</v>
      </c>
      <c r="L634" s="131"/>
      <c r="M634" s="131">
        <v>0</v>
      </c>
      <c r="N634" s="90"/>
    </row>
    <row r="635" spans="1:14" s="91" customFormat="1" ht="12" x14ac:dyDescent="0.2">
      <c r="A635" s="97"/>
      <c r="B635" s="98"/>
      <c r="C635" s="99">
        <v>54327</v>
      </c>
      <c r="D635" s="115" t="s">
        <v>350</v>
      </c>
      <c r="E635" s="131">
        <v>7.4999999999999997E-2</v>
      </c>
      <c r="F635" s="131"/>
      <c r="G635" s="131">
        <v>0</v>
      </c>
      <c r="H635" s="131"/>
      <c r="I635" s="131">
        <v>0</v>
      </c>
      <c r="J635" s="131"/>
      <c r="K635" s="131">
        <f t="shared" si="131"/>
        <v>7.4999999999999997E-2</v>
      </c>
      <c r="L635" s="131"/>
      <c r="M635" s="131">
        <v>0</v>
      </c>
      <c r="N635" s="90"/>
    </row>
    <row r="636" spans="1:14" s="91" customFormat="1" ht="12" x14ac:dyDescent="0.2">
      <c r="A636" s="97"/>
      <c r="B636" s="98"/>
      <c r="C636" s="113" t="s">
        <v>407</v>
      </c>
      <c r="D636" s="114"/>
      <c r="E636" s="130">
        <f>SUM(E637)</f>
        <v>0.05</v>
      </c>
      <c r="F636" s="130"/>
      <c r="G636" s="130">
        <f t="shared" ref="G636:M636" si="143">SUM(G637)</f>
        <v>0</v>
      </c>
      <c r="H636" s="130"/>
      <c r="I636" s="130">
        <f t="shared" si="143"/>
        <v>3.414634146341463E-2</v>
      </c>
      <c r="J636" s="130"/>
      <c r="K636" s="130">
        <f t="shared" si="131"/>
        <v>8.4146341463414626E-2</v>
      </c>
      <c r="L636" s="130"/>
      <c r="M636" s="130">
        <f t="shared" si="143"/>
        <v>0</v>
      </c>
      <c r="N636" s="90"/>
    </row>
    <row r="637" spans="1:14" s="91" customFormat="1" ht="12" x14ac:dyDescent="0.2">
      <c r="A637" s="97"/>
      <c r="B637" s="98"/>
      <c r="C637" s="99">
        <v>54055</v>
      </c>
      <c r="D637" s="100" t="s">
        <v>363</v>
      </c>
      <c r="E637" s="131">
        <v>0.05</v>
      </c>
      <c r="F637" s="131"/>
      <c r="G637" s="131">
        <v>0</v>
      </c>
      <c r="H637" s="131"/>
      <c r="I637" s="131">
        <v>3.414634146341463E-2</v>
      </c>
      <c r="J637" s="131"/>
      <c r="K637" s="131">
        <f t="shared" si="131"/>
        <v>8.4146341463414626E-2</v>
      </c>
      <c r="L637" s="131"/>
      <c r="M637" s="131">
        <v>0</v>
      </c>
      <c r="N637" s="90"/>
    </row>
    <row r="638" spans="1:14" s="91" customFormat="1" ht="12" x14ac:dyDescent="0.2">
      <c r="A638" s="97"/>
      <c r="B638" s="98"/>
      <c r="C638" s="113" t="s">
        <v>409</v>
      </c>
      <c r="D638" s="114"/>
      <c r="E638" s="130">
        <f>SUM(E639:E640)</f>
        <v>0.39646400000000004</v>
      </c>
      <c r="F638" s="130"/>
      <c r="G638" s="130">
        <f>SUM(G639:G640)</f>
        <v>0</v>
      </c>
      <c r="H638" s="130"/>
      <c r="I638" s="130">
        <f>SUM(I639:I640)</f>
        <v>0</v>
      </c>
      <c r="J638" s="130"/>
      <c r="K638" s="130">
        <f t="shared" si="131"/>
        <v>0.39646400000000004</v>
      </c>
      <c r="L638" s="130"/>
      <c r="M638" s="130">
        <f>SUM(M639:M640)</f>
        <v>0</v>
      </c>
      <c r="N638" s="90"/>
    </row>
    <row r="639" spans="1:14" s="91" customFormat="1" ht="24" x14ac:dyDescent="0.2">
      <c r="A639" s="97"/>
      <c r="B639" s="98"/>
      <c r="C639" s="99">
        <v>54023</v>
      </c>
      <c r="D639" s="115" t="s">
        <v>250</v>
      </c>
      <c r="E639" s="131">
        <v>0.131464</v>
      </c>
      <c r="F639" s="131"/>
      <c r="G639" s="131">
        <v>0</v>
      </c>
      <c r="H639" s="131"/>
      <c r="I639" s="131">
        <v>0</v>
      </c>
      <c r="J639" s="131"/>
      <c r="K639" s="131">
        <f t="shared" si="131"/>
        <v>0.131464</v>
      </c>
      <c r="L639" s="131"/>
      <c r="M639" s="131">
        <v>0</v>
      </c>
      <c r="N639" s="90"/>
    </row>
    <row r="640" spans="1:14" s="91" customFormat="1" ht="24" x14ac:dyDescent="0.2">
      <c r="A640" s="97"/>
      <c r="B640" s="98"/>
      <c r="C640" s="99">
        <v>54041</v>
      </c>
      <c r="D640" s="115" t="s">
        <v>251</v>
      </c>
      <c r="E640" s="131">
        <v>0.26500000000000001</v>
      </c>
      <c r="F640" s="131"/>
      <c r="G640" s="131">
        <v>0</v>
      </c>
      <c r="H640" s="131"/>
      <c r="I640" s="131">
        <v>0</v>
      </c>
      <c r="J640" s="131"/>
      <c r="K640" s="131">
        <f t="shared" si="131"/>
        <v>0.26500000000000001</v>
      </c>
      <c r="L640" s="131"/>
      <c r="M640" s="131">
        <v>0</v>
      </c>
      <c r="N640" s="90"/>
    </row>
    <row r="641" spans="1:14" s="91" customFormat="1" ht="12" x14ac:dyDescent="0.2">
      <c r="A641" s="97"/>
      <c r="B641" s="98"/>
      <c r="C641" s="113" t="s">
        <v>394</v>
      </c>
      <c r="D641" s="114"/>
      <c r="E641" s="130">
        <f>SUM(E642:E650)</f>
        <v>1.007449</v>
      </c>
      <c r="F641" s="130"/>
      <c r="G641" s="130">
        <f t="shared" ref="G641:I641" si="144">SUM(G642:G650)</f>
        <v>0.103444008004002</v>
      </c>
      <c r="H641" s="130"/>
      <c r="I641" s="130">
        <f t="shared" si="144"/>
        <v>0.188888</v>
      </c>
      <c r="J641" s="130"/>
      <c r="K641" s="130">
        <f t="shared" si="131"/>
        <v>1.299781008004002</v>
      </c>
      <c r="L641" s="130"/>
      <c r="M641" s="130">
        <f>SUM(M642:M650)</f>
        <v>0.48363200000000001</v>
      </c>
      <c r="N641" s="90"/>
    </row>
    <row r="642" spans="1:14" s="91" customFormat="1" ht="12" x14ac:dyDescent="0.2">
      <c r="A642" s="97"/>
      <c r="B642" s="98"/>
      <c r="C642" s="99">
        <v>49444</v>
      </c>
      <c r="D642" s="117" t="s">
        <v>343</v>
      </c>
      <c r="E642" s="131">
        <v>0.36849999999999999</v>
      </c>
      <c r="F642" s="131"/>
      <c r="G642" s="131">
        <v>0</v>
      </c>
      <c r="H642" s="131"/>
      <c r="I642" s="131">
        <v>0</v>
      </c>
      <c r="J642" s="131"/>
      <c r="K642" s="131">
        <f t="shared" si="131"/>
        <v>0.36849999999999999</v>
      </c>
      <c r="L642" s="131"/>
      <c r="M642" s="131">
        <v>0</v>
      </c>
      <c r="N642" s="90"/>
    </row>
    <row r="643" spans="1:14" s="91" customFormat="1" ht="12" x14ac:dyDescent="0.2">
      <c r="A643" s="97"/>
      <c r="B643" s="98"/>
      <c r="C643" s="99">
        <v>50028</v>
      </c>
      <c r="D643" s="100" t="s">
        <v>344</v>
      </c>
      <c r="E643" s="131">
        <v>0</v>
      </c>
      <c r="F643" s="131"/>
      <c r="G643" s="131">
        <v>0</v>
      </c>
      <c r="H643" s="131"/>
      <c r="I643" s="131">
        <v>0.1</v>
      </c>
      <c r="J643" s="131"/>
      <c r="K643" s="131">
        <f t="shared" si="131"/>
        <v>0.1</v>
      </c>
      <c r="L643" s="131"/>
      <c r="M643" s="131">
        <v>5.0000000000000001E-3</v>
      </c>
      <c r="N643" s="90"/>
    </row>
    <row r="644" spans="1:14" s="91" customFormat="1" ht="12" x14ac:dyDescent="0.2">
      <c r="A644" s="97"/>
      <c r="B644" s="98"/>
      <c r="C644" s="99">
        <v>52357</v>
      </c>
      <c r="D644" s="100" t="s">
        <v>345</v>
      </c>
      <c r="E644" s="131">
        <v>0.1363</v>
      </c>
      <c r="F644" s="131"/>
      <c r="G644" s="131">
        <v>0</v>
      </c>
      <c r="H644" s="131"/>
      <c r="I644" s="131">
        <v>0</v>
      </c>
      <c r="J644" s="131"/>
      <c r="K644" s="131">
        <f t="shared" si="131"/>
        <v>0.1363</v>
      </c>
      <c r="L644" s="131"/>
      <c r="M644" s="131">
        <v>0.1363</v>
      </c>
      <c r="N644" s="90"/>
    </row>
    <row r="645" spans="1:14" s="91" customFormat="1" ht="12" x14ac:dyDescent="0.2">
      <c r="A645" s="97"/>
      <c r="B645" s="98"/>
      <c r="C645" s="99">
        <v>53371</v>
      </c>
      <c r="D645" s="100" t="s">
        <v>346</v>
      </c>
      <c r="E645" s="131">
        <v>2.2221999999999999E-2</v>
      </c>
      <c r="F645" s="131"/>
      <c r="G645" s="131">
        <v>0</v>
      </c>
      <c r="H645" s="131"/>
      <c r="I645" s="131">
        <v>8.8887999999999995E-2</v>
      </c>
      <c r="J645" s="131"/>
      <c r="K645" s="131">
        <f t="shared" si="131"/>
        <v>0.11110999999999999</v>
      </c>
      <c r="L645" s="131"/>
      <c r="M645" s="131">
        <v>6.6666000000000003E-2</v>
      </c>
      <c r="N645" s="90"/>
    </row>
    <row r="646" spans="1:14" s="91" customFormat="1" ht="24" x14ac:dyDescent="0.2">
      <c r="A646" s="97"/>
      <c r="B646" s="98"/>
      <c r="C646" s="99">
        <v>54059</v>
      </c>
      <c r="D646" s="100" t="s">
        <v>141</v>
      </c>
      <c r="E646" s="131">
        <v>0.24999900000000003</v>
      </c>
      <c r="F646" s="131"/>
      <c r="G646" s="131">
        <v>0</v>
      </c>
      <c r="H646" s="131"/>
      <c r="I646" s="131">
        <v>0</v>
      </c>
      <c r="J646" s="131"/>
      <c r="K646" s="131">
        <f t="shared" si="131"/>
        <v>0.24999900000000003</v>
      </c>
      <c r="L646" s="131"/>
      <c r="M646" s="131">
        <v>0.16666600000000001</v>
      </c>
      <c r="N646" s="90"/>
    </row>
    <row r="647" spans="1:14" s="91" customFormat="1" ht="12" x14ac:dyDescent="0.2">
      <c r="A647" s="97"/>
      <c r="B647" s="98"/>
      <c r="C647" s="99">
        <v>54068</v>
      </c>
      <c r="D647" s="100" t="s">
        <v>348</v>
      </c>
      <c r="E647" s="131">
        <v>7.1428000000000005E-2</v>
      </c>
      <c r="F647" s="131"/>
      <c r="G647" s="131">
        <v>7.1428000000000005E-2</v>
      </c>
      <c r="H647" s="131"/>
      <c r="I647" s="131">
        <v>0</v>
      </c>
      <c r="J647" s="131"/>
      <c r="K647" s="131">
        <f t="shared" si="131"/>
        <v>0.14285600000000001</v>
      </c>
      <c r="L647" s="131"/>
      <c r="M647" s="131">
        <v>0</v>
      </c>
      <c r="N647" s="90"/>
    </row>
    <row r="648" spans="1:14" s="91" customFormat="1" ht="24" x14ac:dyDescent="0.2">
      <c r="A648" s="97"/>
      <c r="B648" s="98"/>
      <c r="C648" s="99">
        <v>54176</v>
      </c>
      <c r="D648" s="115" t="s">
        <v>257</v>
      </c>
      <c r="E648" s="131">
        <v>0</v>
      </c>
      <c r="F648" s="131"/>
      <c r="G648" s="131">
        <v>3.2016008004001999E-2</v>
      </c>
      <c r="H648" s="131"/>
      <c r="I648" s="131">
        <v>0</v>
      </c>
      <c r="J648" s="131"/>
      <c r="K648" s="131">
        <f t="shared" si="131"/>
        <v>3.2016008004001999E-2</v>
      </c>
      <c r="L648" s="131"/>
      <c r="M648" s="131">
        <v>0</v>
      </c>
      <c r="N648" s="90"/>
    </row>
    <row r="649" spans="1:14" s="91" customFormat="1" ht="24" x14ac:dyDescent="0.2">
      <c r="A649" s="97"/>
      <c r="B649" s="98"/>
      <c r="C649" s="99">
        <v>54247</v>
      </c>
      <c r="D649" s="100" t="s">
        <v>134</v>
      </c>
      <c r="E649" s="131">
        <v>0.109</v>
      </c>
      <c r="F649" s="131"/>
      <c r="G649" s="131">
        <v>0</v>
      </c>
      <c r="H649" s="131"/>
      <c r="I649" s="131">
        <v>0</v>
      </c>
      <c r="J649" s="131"/>
      <c r="K649" s="131">
        <f t="shared" ref="K649:K657" si="145">SUM(E649:I649)</f>
        <v>0.109</v>
      </c>
      <c r="L649" s="131"/>
      <c r="M649" s="131">
        <v>0.109</v>
      </c>
      <c r="N649" s="90"/>
    </row>
    <row r="650" spans="1:14" s="91" customFormat="1" ht="24" x14ac:dyDescent="0.2">
      <c r="A650" s="97"/>
      <c r="B650" s="98"/>
      <c r="C650" s="99">
        <v>54260</v>
      </c>
      <c r="D650" s="100" t="s">
        <v>258</v>
      </c>
      <c r="E650" s="131">
        <v>0.05</v>
      </c>
      <c r="F650" s="131"/>
      <c r="G650" s="131">
        <v>0</v>
      </c>
      <c r="H650" s="131"/>
      <c r="I650" s="131">
        <v>0</v>
      </c>
      <c r="J650" s="131"/>
      <c r="K650" s="131">
        <f t="shared" si="145"/>
        <v>0.05</v>
      </c>
      <c r="L650" s="131"/>
      <c r="M650" s="131">
        <v>0</v>
      </c>
      <c r="N650" s="90"/>
    </row>
    <row r="651" spans="1:14" s="91" customFormat="1" ht="12" x14ac:dyDescent="0.2">
      <c r="A651" s="97"/>
      <c r="B651" s="98"/>
      <c r="C651" s="113" t="s">
        <v>403</v>
      </c>
      <c r="D651" s="114"/>
      <c r="E651" s="130">
        <f>SUM(E652:E653)</f>
        <v>0</v>
      </c>
      <c r="F651" s="130"/>
      <c r="G651" s="130">
        <f>SUM(G652:G653)</f>
        <v>0</v>
      </c>
      <c r="H651" s="130"/>
      <c r="I651" s="130">
        <f>SUM(I652:I653)</f>
        <v>0.28068662</v>
      </c>
      <c r="J651" s="130"/>
      <c r="K651" s="130">
        <f t="shared" si="145"/>
        <v>0.28068662</v>
      </c>
      <c r="L651" s="130"/>
      <c r="M651" s="130">
        <f>SUM(M652:M653)</f>
        <v>0</v>
      </c>
      <c r="N651" s="90"/>
    </row>
    <row r="652" spans="1:14" s="91" customFormat="1" ht="24" x14ac:dyDescent="0.2">
      <c r="A652" s="97"/>
      <c r="B652" s="98"/>
      <c r="C652" s="99">
        <v>50370</v>
      </c>
      <c r="D652" s="115" t="s">
        <v>227</v>
      </c>
      <c r="E652" s="131">
        <v>0</v>
      </c>
      <c r="F652" s="131"/>
      <c r="G652" s="131">
        <v>0</v>
      </c>
      <c r="H652" s="131"/>
      <c r="I652" s="131">
        <v>2.3478260000000001E-2</v>
      </c>
      <c r="J652" s="131"/>
      <c r="K652" s="131">
        <f t="shared" si="145"/>
        <v>2.3478260000000001E-2</v>
      </c>
      <c r="L652" s="131"/>
      <c r="M652" s="131">
        <v>0</v>
      </c>
      <c r="N652" s="90"/>
    </row>
    <row r="653" spans="1:14" s="91" customFormat="1" ht="36" x14ac:dyDescent="0.2">
      <c r="A653" s="97"/>
      <c r="B653" s="98"/>
      <c r="C653" s="99">
        <v>53103</v>
      </c>
      <c r="D653" s="115" t="s">
        <v>135</v>
      </c>
      <c r="E653" s="131">
        <v>0</v>
      </c>
      <c r="F653" s="131"/>
      <c r="G653" s="131">
        <v>0</v>
      </c>
      <c r="H653" s="131"/>
      <c r="I653" s="131">
        <v>0.25720836000000002</v>
      </c>
      <c r="J653" s="131"/>
      <c r="K653" s="131">
        <f t="shared" si="145"/>
        <v>0.25720836000000002</v>
      </c>
      <c r="L653" s="131"/>
      <c r="M653" s="131">
        <v>0</v>
      </c>
      <c r="N653" s="90"/>
    </row>
    <row r="654" spans="1:14" s="91" customFormat="1" ht="12" x14ac:dyDescent="0.2">
      <c r="A654" s="97"/>
      <c r="B654" s="98"/>
      <c r="C654" s="113" t="s">
        <v>404</v>
      </c>
      <c r="D654" s="114"/>
      <c r="E654" s="130">
        <f>SUM(E655:E657)</f>
        <v>0.76600000000000001</v>
      </c>
      <c r="F654" s="130"/>
      <c r="G654" s="130">
        <f t="shared" ref="G654:I654" si="146">SUM(G655:G657)</f>
        <v>0</v>
      </c>
      <c r="H654" s="130"/>
      <c r="I654" s="130">
        <f t="shared" si="146"/>
        <v>0</v>
      </c>
      <c r="J654" s="130"/>
      <c r="K654" s="130">
        <f t="shared" si="145"/>
        <v>0.76600000000000001</v>
      </c>
      <c r="L654" s="130"/>
      <c r="M654" s="130">
        <f>SUM(M655:M657)</f>
        <v>0.35</v>
      </c>
      <c r="N654" s="90"/>
    </row>
    <row r="655" spans="1:14" s="91" customFormat="1" ht="24" x14ac:dyDescent="0.2">
      <c r="A655" s="97"/>
      <c r="B655" s="98"/>
      <c r="C655" s="99">
        <v>54010</v>
      </c>
      <c r="D655" s="115" t="s">
        <v>137</v>
      </c>
      <c r="E655" s="131">
        <v>0.36599999999999999</v>
      </c>
      <c r="F655" s="131"/>
      <c r="G655" s="131">
        <v>0</v>
      </c>
      <c r="H655" s="131"/>
      <c r="I655" s="131">
        <v>0</v>
      </c>
      <c r="J655" s="131"/>
      <c r="K655" s="131">
        <f t="shared" si="145"/>
        <v>0.36599999999999999</v>
      </c>
      <c r="L655" s="131"/>
      <c r="M655" s="131">
        <v>0</v>
      </c>
      <c r="N655" s="90"/>
    </row>
    <row r="656" spans="1:14" s="91" customFormat="1" ht="12" x14ac:dyDescent="0.2">
      <c r="A656" s="97"/>
      <c r="B656" s="98"/>
      <c r="C656" s="99">
        <v>54071</v>
      </c>
      <c r="D656" s="115" t="s">
        <v>349</v>
      </c>
      <c r="E656" s="131">
        <v>0.05</v>
      </c>
      <c r="F656" s="131"/>
      <c r="G656" s="131">
        <v>0</v>
      </c>
      <c r="H656" s="131"/>
      <c r="I656" s="131">
        <v>0</v>
      </c>
      <c r="J656" s="131"/>
      <c r="K656" s="131">
        <f t="shared" si="145"/>
        <v>0.05</v>
      </c>
      <c r="L656" s="131"/>
      <c r="M656" s="131">
        <v>0</v>
      </c>
      <c r="N656" s="90"/>
    </row>
    <row r="657" spans="1:14" s="91" customFormat="1" ht="24" x14ac:dyDescent="0.2">
      <c r="A657" s="97"/>
      <c r="B657" s="98"/>
      <c r="C657" s="99">
        <v>54227</v>
      </c>
      <c r="D657" s="115" t="s">
        <v>138</v>
      </c>
      <c r="E657" s="131">
        <v>0.35</v>
      </c>
      <c r="F657" s="131"/>
      <c r="G657" s="131">
        <v>0</v>
      </c>
      <c r="H657" s="131"/>
      <c r="I657" s="131">
        <v>0</v>
      </c>
      <c r="J657" s="131"/>
      <c r="K657" s="131">
        <f t="shared" si="145"/>
        <v>0.35</v>
      </c>
      <c r="L657" s="131"/>
      <c r="M657" s="131">
        <v>0.35</v>
      </c>
      <c r="N657" s="90"/>
    </row>
    <row r="658" spans="1:14" s="91" customFormat="1" ht="12" x14ac:dyDescent="0.2">
      <c r="A658" s="111"/>
      <c r="B658" s="113" t="s">
        <v>412</v>
      </c>
      <c r="C658" s="113"/>
      <c r="D658" s="114"/>
      <c r="E658" s="130">
        <f>E659+E666+E669+E673+E675+E677+E688+E691</f>
        <v>5.5692222021847808</v>
      </c>
      <c r="F658" s="130"/>
      <c r="G658" s="130">
        <f t="shared" ref="G658:I658" si="147">G659+G666+G669+G673+G675+G677+G688+G691</f>
        <v>0.44144000500250125</v>
      </c>
      <c r="H658" s="130"/>
      <c r="I658" s="130">
        <f t="shared" si="147"/>
        <v>1.4927939914634147</v>
      </c>
      <c r="J658" s="130"/>
      <c r="K658" s="130">
        <f>SUM(E658:I658)</f>
        <v>7.5034561986506976</v>
      </c>
      <c r="L658" s="130"/>
      <c r="M658" s="130">
        <f>M659+M666+M669+M673+M675+M677+M688+M691</f>
        <v>3.2340792021847804</v>
      </c>
      <c r="N658" s="90"/>
    </row>
    <row r="659" spans="1:14" s="91" customFormat="1" ht="12" x14ac:dyDescent="0.2">
      <c r="A659" s="111"/>
      <c r="B659" s="113"/>
      <c r="C659" s="113" t="s">
        <v>392</v>
      </c>
      <c r="D659" s="114"/>
      <c r="E659" s="130">
        <f>SUM(E660:E665)</f>
        <v>0.57500000000000007</v>
      </c>
      <c r="F659" s="130"/>
      <c r="G659" s="130">
        <f t="shared" ref="G659:I659" si="148">SUM(G660:G665)</f>
        <v>0</v>
      </c>
      <c r="H659" s="130"/>
      <c r="I659" s="130">
        <f t="shared" si="148"/>
        <v>0.45571428999999997</v>
      </c>
      <c r="J659" s="130"/>
      <c r="K659" s="130">
        <f t="shared" ref="K659:K722" si="149">SUM(E659:I659)</f>
        <v>1.0307142900000001</v>
      </c>
      <c r="L659" s="130"/>
      <c r="M659" s="130">
        <f>SUM(M660:M665)</f>
        <v>0.5</v>
      </c>
      <c r="N659" s="90"/>
    </row>
    <row r="660" spans="1:14" s="91" customFormat="1" ht="24" x14ac:dyDescent="0.2">
      <c r="A660" s="97"/>
      <c r="B660" s="98"/>
      <c r="C660" s="99">
        <v>53072</v>
      </c>
      <c r="D660" s="118" t="s">
        <v>131</v>
      </c>
      <c r="E660" s="131">
        <v>0</v>
      </c>
      <c r="F660" s="131"/>
      <c r="G660" s="131">
        <v>0</v>
      </c>
      <c r="H660" s="131"/>
      <c r="I660" s="131">
        <v>0.28571428999999998</v>
      </c>
      <c r="J660" s="131"/>
      <c r="K660" s="131">
        <f t="shared" si="149"/>
        <v>0.28571428999999998</v>
      </c>
      <c r="L660" s="131"/>
      <c r="M660" s="131">
        <v>0</v>
      </c>
      <c r="N660" s="90"/>
    </row>
    <row r="661" spans="1:14" s="91" customFormat="1" ht="36" x14ac:dyDescent="0.2">
      <c r="A661" s="97"/>
      <c r="B661" s="98"/>
      <c r="C661" s="99">
        <v>54257</v>
      </c>
      <c r="D661" s="100" t="s">
        <v>132</v>
      </c>
      <c r="E661" s="131">
        <v>0.5</v>
      </c>
      <c r="F661" s="131"/>
      <c r="G661" s="131">
        <v>0</v>
      </c>
      <c r="H661" s="131"/>
      <c r="I661" s="131">
        <v>0</v>
      </c>
      <c r="J661" s="131"/>
      <c r="K661" s="131">
        <f t="shared" si="149"/>
        <v>0.5</v>
      </c>
      <c r="L661" s="131"/>
      <c r="M661" s="131">
        <v>0.5</v>
      </c>
      <c r="N661" s="90"/>
    </row>
    <row r="662" spans="1:14" s="91" customFormat="1" ht="24" x14ac:dyDescent="0.2">
      <c r="A662" s="97"/>
      <c r="B662" s="98"/>
      <c r="C662" s="99">
        <v>54391</v>
      </c>
      <c r="D662" s="100" t="s">
        <v>229</v>
      </c>
      <c r="E662" s="131">
        <v>2.5000000000000001E-2</v>
      </c>
      <c r="F662" s="131"/>
      <c r="G662" s="131">
        <v>0</v>
      </c>
      <c r="H662" s="131"/>
      <c r="I662" s="131">
        <v>0</v>
      </c>
      <c r="J662" s="131"/>
      <c r="K662" s="131">
        <f t="shared" si="149"/>
        <v>2.5000000000000001E-2</v>
      </c>
      <c r="L662" s="131"/>
      <c r="M662" s="131">
        <v>0</v>
      </c>
      <c r="N662" s="90"/>
    </row>
    <row r="663" spans="1:14" s="91" customFormat="1" ht="36" x14ac:dyDescent="0.2">
      <c r="A663" s="97"/>
      <c r="B663" s="98"/>
      <c r="C663" s="99">
        <v>54436</v>
      </c>
      <c r="D663" s="100" t="s">
        <v>169</v>
      </c>
      <c r="E663" s="131">
        <v>0.05</v>
      </c>
      <c r="F663" s="131"/>
      <c r="G663" s="131">
        <v>0</v>
      </c>
      <c r="H663" s="131"/>
      <c r="I663" s="131">
        <v>0</v>
      </c>
      <c r="J663" s="131"/>
      <c r="K663" s="131">
        <f t="shared" si="149"/>
        <v>0.05</v>
      </c>
      <c r="L663" s="131"/>
      <c r="M663" s="131">
        <v>0</v>
      </c>
      <c r="N663" s="90"/>
    </row>
    <row r="664" spans="1:14" s="91" customFormat="1" ht="24" x14ac:dyDescent="0.2">
      <c r="A664" s="97"/>
      <c r="B664" s="98"/>
      <c r="C664" s="99">
        <v>54436</v>
      </c>
      <c r="D664" s="100" t="s">
        <v>142</v>
      </c>
      <c r="E664" s="131">
        <v>0</v>
      </c>
      <c r="F664" s="131"/>
      <c r="G664" s="131">
        <v>0</v>
      </c>
      <c r="H664" s="131"/>
      <c r="I664" s="131">
        <v>0.15</v>
      </c>
      <c r="J664" s="131"/>
      <c r="K664" s="131">
        <f t="shared" si="149"/>
        <v>0.15</v>
      </c>
      <c r="L664" s="131"/>
      <c r="M664" s="131">
        <v>0</v>
      </c>
      <c r="N664" s="90"/>
    </row>
    <row r="665" spans="1:14" s="91" customFormat="1" ht="24" x14ac:dyDescent="0.2">
      <c r="A665" s="97"/>
      <c r="B665" s="98"/>
      <c r="C665" s="99">
        <v>54436</v>
      </c>
      <c r="D665" s="100" t="s">
        <v>105</v>
      </c>
      <c r="E665" s="131">
        <v>0</v>
      </c>
      <c r="F665" s="131"/>
      <c r="G665" s="131">
        <v>0</v>
      </c>
      <c r="H665" s="131"/>
      <c r="I665" s="131">
        <v>0.02</v>
      </c>
      <c r="J665" s="131"/>
      <c r="K665" s="131">
        <f t="shared" si="149"/>
        <v>0.02</v>
      </c>
      <c r="L665" s="131"/>
      <c r="M665" s="131">
        <v>0</v>
      </c>
      <c r="N665" s="90"/>
    </row>
    <row r="666" spans="1:14" s="91" customFormat="1" ht="12" x14ac:dyDescent="0.2">
      <c r="A666" s="111"/>
      <c r="B666" s="113"/>
      <c r="C666" s="113" t="s">
        <v>405</v>
      </c>
      <c r="D666" s="114"/>
      <c r="E666" s="130">
        <f>SUM(E667:E668)</f>
        <v>1.6857082021847807</v>
      </c>
      <c r="F666" s="130"/>
      <c r="G666" s="130">
        <f>SUM(G667:G668)</f>
        <v>0</v>
      </c>
      <c r="H666" s="130"/>
      <c r="I666" s="130">
        <f>SUM(I667:I668)</f>
        <v>0.124</v>
      </c>
      <c r="J666" s="130"/>
      <c r="K666" s="130">
        <f t="shared" si="149"/>
        <v>1.8097082021847806</v>
      </c>
      <c r="L666" s="130"/>
      <c r="M666" s="130">
        <f>SUM(M667:M668)</f>
        <v>1.8097082021847808</v>
      </c>
      <c r="N666" s="90"/>
    </row>
    <row r="667" spans="1:14" s="91" customFormat="1" ht="12" x14ac:dyDescent="0.2">
      <c r="A667" s="97"/>
      <c r="B667" s="98"/>
      <c r="C667" s="99">
        <v>52037</v>
      </c>
      <c r="D667" s="115" t="s">
        <v>342</v>
      </c>
      <c r="E667" s="131">
        <v>0.11</v>
      </c>
      <c r="F667" s="131"/>
      <c r="G667" s="131">
        <v>0</v>
      </c>
      <c r="H667" s="131"/>
      <c r="I667" s="131">
        <v>0</v>
      </c>
      <c r="J667" s="131"/>
      <c r="K667" s="131">
        <f t="shared" si="149"/>
        <v>0.11</v>
      </c>
      <c r="L667" s="131"/>
      <c r="M667" s="131">
        <v>0.11</v>
      </c>
      <c r="N667" s="90"/>
    </row>
    <row r="668" spans="1:14" s="91" customFormat="1" ht="36" x14ac:dyDescent="0.2">
      <c r="A668" s="97"/>
      <c r="B668" s="98"/>
      <c r="C668" s="99">
        <v>54079</v>
      </c>
      <c r="D668" s="115" t="s">
        <v>282</v>
      </c>
      <c r="E668" s="131">
        <v>1.5757082021847806</v>
      </c>
      <c r="F668" s="131"/>
      <c r="G668" s="131">
        <v>0</v>
      </c>
      <c r="H668" s="131"/>
      <c r="I668" s="131">
        <v>0.124</v>
      </c>
      <c r="J668" s="131"/>
      <c r="K668" s="131">
        <f t="shared" si="149"/>
        <v>1.6997082021847807</v>
      </c>
      <c r="L668" s="131"/>
      <c r="M668" s="131">
        <v>1.6997082021847807</v>
      </c>
      <c r="N668" s="90"/>
    </row>
    <row r="669" spans="1:14" s="91" customFormat="1" ht="12" x14ac:dyDescent="0.2">
      <c r="A669" s="111"/>
      <c r="B669" s="113"/>
      <c r="C669" s="113" t="s">
        <v>393</v>
      </c>
      <c r="D669" s="114"/>
      <c r="E669" s="130">
        <f>SUM(E670:E672)</f>
        <v>0.14027100000000001</v>
      </c>
      <c r="F669" s="130"/>
      <c r="G669" s="130">
        <f t="shared" ref="G669:I669" si="150">SUM(G670:G672)</f>
        <v>0</v>
      </c>
      <c r="H669" s="130"/>
      <c r="I669" s="130">
        <f t="shared" si="150"/>
        <v>3.1250000000000002E-3</v>
      </c>
      <c r="J669" s="130"/>
      <c r="K669" s="130">
        <f t="shared" si="149"/>
        <v>0.143396</v>
      </c>
      <c r="L669" s="130"/>
      <c r="M669" s="130">
        <f>SUM(M670:M672)</f>
        <v>7.0271E-2</v>
      </c>
      <c r="N669" s="90"/>
    </row>
    <row r="670" spans="1:14" s="91" customFormat="1" ht="24" x14ac:dyDescent="0.2">
      <c r="A670" s="97"/>
      <c r="B670" s="98"/>
      <c r="C670" s="99">
        <v>37909</v>
      </c>
      <c r="D670" s="100" t="s">
        <v>244</v>
      </c>
      <c r="E670" s="131">
        <v>7.0271E-2</v>
      </c>
      <c r="F670" s="131"/>
      <c r="G670" s="131">
        <v>0</v>
      </c>
      <c r="H670" s="131"/>
      <c r="I670" s="131">
        <v>0</v>
      </c>
      <c r="J670" s="131"/>
      <c r="K670" s="131">
        <f t="shared" si="149"/>
        <v>7.0271E-2</v>
      </c>
      <c r="L670" s="131"/>
      <c r="M670" s="131">
        <v>7.0271E-2</v>
      </c>
      <c r="N670" s="90"/>
    </row>
    <row r="671" spans="1:14" s="91" customFormat="1" ht="24" x14ac:dyDescent="0.2">
      <c r="A671" s="97"/>
      <c r="B671" s="98"/>
      <c r="C671" s="99">
        <v>52189</v>
      </c>
      <c r="D671" s="100" t="s">
        <v>238</v>
      </c>
      <c r="E671" s="131">
        <v>0</v>
      </c>
      <c r="F671" s="131"/>
      <c r="G671" s="131">
        <v>0</v>
      </c>
      <c r="H671" s="131"/>
      <c r="I671" s="131">
        <v>3.1250000000000002E-3</v>
      </c>
      <c r="J671" s="131"/>
      <c r="K671" s="131">
        <f t="shared" si="149"/>
        <v>3.1250000000000002E-3</v>
      </c>
      <c r="L671" s="131"/>
      <c r="M671" s="131">
        <v>0</v>
      </c>
      <c r="N671" s="90"/>
    </row>
    <row r="672" spans="1:14" s="91" customFormat="1" ht="36" x14ac:dyDescent="0.2">
      <c r="A672" s="97"/>
      <c r="B672" s="98"/>
      <c r="C672" s="99">
        <v>53373</v>
      </c>
      <c r="D672" s="100" t="s">
        <v>140</v>
      </c>
      <c r="E672" s="131">
        <v>7.0000000000000007E-2</v>
      </c>
      <c r="F672" s="131"/>
      <c r="G672" s="131">
        <v>0</v>
      </c>
      <c r="H672" s="131"/>
      <c r="I672" s="131">
        <v>0</v>
      </c>
      <c r="J672" s="131"/>
      <c r="K672" s="131">
        <f t="shared" si="149"/>
        <v>7.0000000000000007E-2</v>
      </c>
      <c r="L672" s="131"/>
      <c r="M672" s="131">
        <v>0</v>
      </c>
      <c r="N672" s="90"/>
    </row>
    <row r="673" spans="1:14" s="91" customFormat="1" ht="12" x14ac:dyDescent="0.2">
      <c r="A673" s="97"/>
      <c r="B673" s="98"/>
      <c r="C673" s="113" t="s">
        <v>407</v>
      </c>
      <c r="D673" s="114"/>
      <c r="E673" s="130">
        <f>SUM(E674)</f>
        <v>0.05</v>
      </c>
      <c r="F673" s="130"/>
      <c r="G673" s="130">
        <f t="shared" ref="G673:M675" si="151">SUM(G674)</f>
        <v>0</v>
      </c>
      <c r="H673" s="130"/>
      <c r="I673" s="130">
        <f t="shared" si="151"/>
        <v>3.414634146341463E-2</v>
      </c>
      <c r="J673" s="130"/>
      <c r="K673" s="130">
        <f t="shared" si="149"/>
        <v>8.4146341463414626E-2</v>
      </c>
      <c r="L673" s="130"/>
      <c r="M673" s="130">
        <f t="shared" si="151"/>
        <v>0</v>
      </c>
      <c r="N673" s="90"/>
    </row>
    <row r="674" spans="1:14" s="91" customFormat="1" ht="12" x14ac:dyDescent="0.2">
      <c r="A674" s="97"/>
      <c r="B674" s="98"/>
      <c r="C674" s="99">
        <v>54055</v>
      </c>
      <c r="D674" s="100" t="s">
        <v>363</v>
      </c>
      <c r="E674" s="131">
        <v>0.05</v>
      </c>
      <c r="F674" s="131"/>
      <c r="G674" s="131">
        <v>0</v>
      </c>
      <c r="H674" s="131"/>
      <c r="I674" s="131">
        <v>3.414634146341463E-2</v>
      </c>
      <c r="J674" s="131"/>
      <c r="K674" s="131">
        <f t="shared" si="149"/>
        <v>8.4146341463414626E-2</v>
      </c>
      <c r="L674" s="131"/>
      <c r="M674" s="131">
        <v>0</v>
      </c>
      <c r="N674" s="90"/>
    </row>
    <row r="675" spans="1:14" s="91" customFormat="1" ht="12" x14ac:dyDescent="0.2">
      <c r="A675" s="97"/>
      <c r="B675" s="98"/>
      <c r="C675" s="113" t="s">
        <v>409</v>
      </c>
      <c r="D675" s="114"/>
      <c r="E675" s="130">
        <f>SUM(E676)</f>
        <v>9.1463000000000003E-2</v>
      </c>
      <c r="F675" s="130"/>
      <c r="G675" s="130">
        <f t="shared" si="151"/>
        <v>0</v>
      </c>
      <c r="H675" s="130"/>
      <c r="I675" s="130">
        <f t="shared" si="151"/>
        <v>0</v>
      </c>
      <c r="J675" s="130"/>
      <c r="K675" s="130">
        <f t="shared" si="149"/>
        <v>9.1463000000000003E-2</v>
      </c>
      <c r="L675" s="130"/>
      <c r="M675" s="130">
        <f t="shared" si="151"/>
        <v>0</v>
      </c>
      <c r="N675" s="90"/>
    </row>
    <row r="676" spans="1:14" s="91" customFormat="1" ht="24" x14ac:dyDescent="0.2">
      <c r="A676" s="97"/>
      <c r="B676" s="98"/>
      <c r="C676" s="99">
        <v>54023</v>
      </c>
      <c r="D676" s="100" t="s">
        <v>250</v>
      </c>
      <c r="E676" s="131">
        <v>9.1463000000000003E-2</v>
      </c>
      <c r="F676" s="131"/>
      <c r="G676" s="131">
        <v>0</v>
      </c>
      <c r="H676" s="131"/>
      <c r="I676" s="131">
        <v>0</v>
      </c>
      <c r="J676" s="131"/>
      <c r="K676" s="131">
        <f t="shared" si="149"/>
        <v>9.1463000000000003E-2</v>
      </c>
      <c r="L676" s="131"/>
      <c r="M676" s="131">
        <v>0</v>
      </c>
      <c r="N676" s="90"/>
    </row>
    <row r="677" spans="1:14" s="91" customFormat="1" ht="12" x14ac:dyDescent="0.2">
      <c r="A677" s="97"/>
      <c r="B677" s="98"/>
      <c r="C677" s="113" t="s">
        <v>394</v>
      </c>
      <c r="D677" s="114"/>
      <c r="E677" s="130">
        <f>SUM(E678:E687)</f>
        <v>1.4167800000000002</v>
      </c>
      <c r="F677" s="130"/>
      <c r="G677" s="130">
        <f t="shared" ref="G677:I677" si="152">SUM(G678:G687)</f>
        <v>9.144000500250124E-2</v>
      </c>
      <c r="H677" s="130"/>
      <c r="I677" s="130">
        <f t="shared" si="152"/>
        <v>0.61860000000000004</v>
      </c>
      <c r="J677" s="130"/>
      <c r="K677" s="130">
        <f t="shared" si="149"/>
        <v>2.1268200050025015</v>
      </c>
      <c r="L677" s="130"/>
      <c r="M677" s="130">
        <f>SUM(M678:M687)</f>
        <v>0.53410000000000002</v>
      </c>
      <c r="N677" s="90"/>
    </row>
    <row r="678" spans="1:14" s="91" customFormat="1" ht="12" x14ac:dyDescent="0.2">
      <c r="A678" s="97"/>
      <c r="B678" s="98"/>
      <c r="C678" s="99">
        <v>49444</v>
      </c>
      <c r="D678" s="117" t="s">
        <v>343</v>
      </c>
      <c r="E678" s="131">
        <v>0.32874999999999999</v>
      </c>
      <c r="F678" s="131"/>
      <c r="G678" s="131">
        <v>0</v>
      </c>
      <c r="H678" s="131"/>
      <c r="I678" s="131">
        <v>0</v>
      </c>
      <c r="J678" s="131"/>
      <c r="K678" s="131">
        <f t="shared" si="149"/>
        <v>0.32874999999999999</v>
      </c>
      <c r="L678" s="131"/>
      <c r="M678" s="131">
        <v>0</v>
      </c>
      <c r="N678" s="90"/>
    </row>
    <row r="679" spans="1:14" s="91" customFormat="1" ht="24" x14ac:dyDescent="0.2">
      <c r="A679" s="97"/>
      <c r="B679" s="98"/>
      <c r="C679" s="99">
        <v>50378</v>
      </c>
      <c r="D679" s="100" t="s">
        <v>106</v>
      </c>
      <c r="E679" s="131">
        <v>0</v>
      </c>
      <c r="F679" s="131"/>
      <c r="G679" s="131">
        <v>0</v>
      </c>
      <c r="H679" s="131"/>
      <c r="I679" s="131">
        <v>0.36859999999999998</v>
      </c>
      <c r="J679" s="131"/>
      <c r="K679" s="131">
        <f t="shared" si="149"/>
        <v>0.36859999999999998</v>
      </c>
      <c r="L679" s="131"/>
      <c r="M679" s="131">
        <v>0</v>
      </c>
      <c r="N679" s="90"/>
    </row>
    <row r="680" spans="1:14" s="91" customFormat="1" ht="12" x14ac:dyDescent="0.2">
      <c r="A680" s="97"/>
      <c r="B680" s="98"/>
      <c r="C680" s="99">
        <v>52357</v>
      </c>
      <c r="D680" s="100" t="s">
        <v>345</v>
      </c>
      <c r="E680" s="131">
        <v>0.1666</v>
      </c>
      <c r="F680" s="131"/>
      <c r="G680" s="131">
        <v>0</v>
      </c>
      <c r="H680" s="131"/>
      <c r="I680" s="131">
        <v>0</v>
      </c>
      <c r="J680" s="131"/>
      <c r="K680" s="131">
        <f t="shared" si="149"/>
        <v>0.1666</v>
      </c>
      <c r="L680" s="131"/>
      <c r="M680" s="131">
        <v>0.1666</v>
      </c>
      <c r="N680" s="90"/>
    </row>
    <row r="681" spans="1:14" s="91" customFormat="1" ht="12" x14ac:dyDescent="0.2">
      <c r="A681" s="97"/>
      <c r="B681" s="98"/>
      <c r="C681" s="99">
        <v>53371</v>
      </c>
      <c r="D681" s="100" t="s">
        <v>346</v>
      </c>
      <c r="E681" s="131">
        <v>2.5000000000000001E-2</v>
      </c>
      <c r="F681" s="131"/>
      <c r="G681" s="131">
        <v>0</v>
      </c>
      <c r="H681" s="131"/>
      <c r="I681" s="131">
        <v>0.1</v>
      </c>
      <c r="J681" s="131"/>
      <c r="K681" s="131">
        <f t="shared" si="149"/>
        <v>0.125</v>
      </c>
      <c r="L681" s="131"/>
      <c r="M681" s="131">
        <v>7.5000000000000011E-2</v>
      </c>
      <c r="N681" s="90"/>
    </row>
    <row r="682" spans="1:14" s="91" customFormat="1" ht="12" x14ac:dyDescent="0.2">
      <c r="A682" s="97"/>
      <c r="B682" s="98"/>
      <c r="C682" s="99">
        <v>54060</v>
      </c>
      <c r="D682" s="100" t="s">
        <v>347</v>
      </c>
      <c r="E682" s="131">
        <v>0.2</v>
      </c>
      <c r="F682" s="131"/>
      <c r="G682" s="131">
        <v>0</v>
      </c>
      <c r="H682" s="131"/>
      <c r="I682" s="131">
        <v>0</v>
      </c>
      <c r="J682" s="131"/>
      <c r="K682" s="131">
        <f t="shared" si="149"/>
        <v>0.2</v>
      </c>
      <c r="L682" s="131"/>
      <c r="M682" s="131">
        <v>0.06</v>
      </c>
      <c r="N682" s="90"/>
    </row>
    <row r="683" spans="1:14" s="91" customFormat="1" ht="12" x14ac:dyDescent="0.2">
      <c r="A683" s="97"/>
      <c r="B683" s="98"/>
      <c r="C683" s="99">
        <v>54068</v>
      </c>
      <c r="D683" s="100" t="s">
        <v>348</v>
      </c>
      <c r="E683" s="131">
        <v>7.1429999999999993E-2</v>
      </c>
      <c r="F683" s="131"/>
      <c r="G683" s="131">
        <v>7.1429999999999993E-2</v>
      </c>
      <c r="H683" s="131"/>
      <c r="I683" s="131">
        <v>0</v>
      </c>
      <c r="J683" s="131"/>
      <c r="K683" s="131">
        <f t="shared" si="149"/>
        <v>0.14285999999999999</v>
      </c>
      <c r="L683" s="131"/>
      <c r="M683" s="131">
        <v>0</v>
      </c>
      <c r="N683" s="90"/>
    </row>
    <row r="684" spans="1:14" s="91" customFormat="1" ht="24" x14ac:dyDescent="0.2">
      <c r="A684" s="97"/>
      <c r="B684" s="98"/>
      <c r="C684" s="99">
        <v>54113</v>
      </c>
      <c r="D684" s="115" t="s">
        <v>202</v>
      </c>
      <c r="E684" s="131">
        <v>0</v>
      </c>
      <c r="F684" s="131"/>
      <c r="G684" s="131">
        <v>0</v>
      </c>
      <c r="H684" s="131"/>
      <c r="I684" s="131">
        <v>0.15</v>
      </c>
      <c r="J684" s="131"/>
      <c r="K684" s="131">
        <f t="shared" si="149"/>
        <v>0.15</v>
      </c>
      <c r="L684" s="131"/>
      <c r="M684" s="131">
        <v>7.4999999999999997E-3</v>
      </c>
      <c r="N684" s="90"/>
    </row>
    <row r="685" spans="1:14" s="91" customFormat="1" ht="24" x14ac:dyDescent="0.2">
      <c r="A685" s="97"/>
      <c r="B685" s="98"/>
      <c r="C685" s="99">
        <v>54176</v>
      </c>
      <c r="D685" s="100" t="s">
        <v>257</v>
      </c>
      <c r="E685" s="131">
        <v>0</v>
      </c>
      <c r="F685" s="131"/>
      <c r="G685" s="131">
        <v>2.001000500250125E-2</v>
      </c>
      <c r="H685" s="131"/>
      <c r="I685" s="131">
        <v>0</v>
      </c>
      <c r="J685" s="131"/>
      <c r="K685" s="131">
        <f t="shared" si="149"/>
        <v>2.001000500250125E-2</v>
      </c>
      <c r="L685" s="131"/>
      <c r="M685" s="131">
        <v>0</v>
      </c>
      <c r="N685" s="90"/>
    </row>
    <row r="686" spans="1:14" s="91" customFormat="1" ht="24" x14ac:dyDescent="0.2">
      <c r="A686" s="97"/>
      <c r="B686" s="98"/>
      <c r="C686" s="99">
        <v>54247</v>
      </c>
      <c r="D686" s="100" t="s">
        <v>134</v>
      </c>
      <c r="E686" s="131">
        <v>0.22500000000000001</v>
      </c>
      <c r="F686" s="131"/>
      <c r="G686" s="131">
        <v>0</v>
      </c>
      <c r="H686" s="131"/>
      <c r="I686" s="131">
        <v>0</v>
      </c>
      <c r="J686" s="131"/>
      <c r="K686" s="131">
        <f t="shared" si="149"/>
        <v>0.22500000000000001</v>
      </c>
      <c r="L686" s="131"/>
      <c r="M686" s="131">
        <v>0.22500000000000001</v>
      </c>
      <c r="N686" s="90"/>
    </row>
    <row r="687" spans="1:14" s="91" customFormat="1" ht="12" x14ac:dyDescent="0.2">
      <c r="A687" s="97"/>
      <c r="B687" s="98"/>
      <c r="C687" s="99">
        <v>54410</v>
      </c>
      <c r="D687" s="100" t="s">
        <v>351</v>
      </c>
      <c r="E687" s="131">
        <v>0.4</v>
      </c>
      <c r="F687" s="131"/>
      <c r="G687" s="131">
        <v>0</v>
      </c>
      <c r="H687" s="131"/>
      <c r="I687" s="131">
        <v>0</v>
      </c>
      <c r="J687" s="131"/>
      <c r="K687" s="131">
        <f t="shared" si="149"/>
        <v>0.4</v>
      </c>
      <c r="L687" s="131"/>
      <c r="M687" s="131">
        <v>0</v>
      </c>
      <c r="N687" s="90"/>
    </row>
    <row r="688" spans="1:14" s="91" customFormat="1" ht="12" x14ac:dyDescent="0.2">
      <c r="A688" s="97"/>
      <c r="B688" s="98"/>
      <c r="C688" s="113" t="s">
        <v>403</v>
      </c>
      <c r="D688" s="114"/>
      <c r="E688" s="130">
        <f>SUM(E689:E690)</f>
        <v>1.2</v>
      </c>
      <c r="F688" s="130"/>
      <c r="G688" s="130">
        <f>SUM(G689:G690)</f>
        <v>0.35</v>
      </c>
      <c r="H688" s="130"/>
      <c r="I688" s="130">
        <f>SUM(I689:I690)</f>
        <v>0.25720836000000002</v>
      </c>
      <c r="J688" s="130"/>
      <c r="K688" s="130">
        <f t="shared" si="149"/>
        <v>1.8072083599999997</v>
      </c>
      <c r="L688" s="130"/>
      <c r="M688" s="130">
        <f>SUM(M689:M690)</f>
        <v>0</v>
      </c>
      <c r="N688" s="90"/>
    </row>
    <row r="689" spans="1:14" s="91" customFormat="1" ht="36" x14ac:dyDescent="0.2">
      <c r="A689" s="97"/>
      <c r="B689" s="98"/>
      <c r="C689" s="99">
        <v>53103</v>
      </c>
      <c r="D689" s="115" t="s">
        <v>135</v>
      </c>
      <c r="E689" s="131">
        <v>0</v>
      </c>
      <c r="F689" s="131"/>
      <c r="G689" s="131">
        <v>0</v>
      </c>
      <c r="H689" s="131"/>
      <c r="I689" s="131">
        <v>0.25720836000000002</v>
      </c>
      <c r="J689" s="131"/>
      <c r="K689" s="131">
        <f t="shared" si="149"/>
        <v>0.25720836000000002</v>
      </c>
      <c r="L689" s="131"/>
      <c r="M689" s="131">
        <v>0</v>
      </c>
      <c r="N689" s="90"/>
    </row>
    <row r="690" spans="1:14" s="91" customFormat="1" ht="24" x14ac:dyDescent="0.2">
      <c r="A690" s="97"/>
      <c r="B690" s="98"/>
      <c r="C690" s="99">
        <v>53182</v>
      </c>
      <c r="D690" s="115" t="s">
        <v>136</v>
      </c>
      <c r="E690" s="131">
        <v>1.2</v>
      </c>
      <c r="F690" s="131"/>
      <c r="G690" s="131">
        <v>0.35</v>
      </c>
      <c r="H690" s="131"/>
      <c r="I690" s="131">
        <v>0</v>
      </c>
      <c r="J690" s="131"/>
      <c r="K690" s="131">
        <f t="shared" si="149"/>
        <v>1.5499999999999998</v>
      </c>
      <c r="L690" s="131"/>
      <c r="M690" s="131">
        <v>0</v>
      </c>
      <c r="N690" s="90"/>
    </row>
    <row r="691" spans="1:14" s="91" customFormat="1" ht="12" x14ac:dyDescent="0.2">
      <c r="A691" s="97"/>
      <c r="B691" s="98"/>
      <c r="C691" s="113" t="s">
        <v>404</v>
      </c>
      <c r="D691" s="114"/>
      <c r="E691" s="130">
        <f>SUM(E692:E693)</f>
        <v>0.41000000000000003</v>
      </c>
      <c r="F691" s="130"/>
      <c r="G691" s="130">
        <f>SUM(G692:G693)</f>
        <v>0</v>
      </c>
      <c r="H691" s="130"/>
      <c r="I691" s="130">
        <f>SUM(I692:I693)</f>
        <v>0</v>
      </c>
      <c r="J691" s="130"/>
      <c r="K691" s="130">
        <f t="shared" si="149"/>
        <v>0.41000000000000003</v>
      </c>
      <c r="L691" s="130"/>
      <c r="M691" s="130">
        <f>SUM(M692:M693)</f>
        <v>0.32</v>
      </c>
      <c r="N691" s="90"/>
    </row>
    <row r="692" spans="1:14" s="91" customFormat="1" ht="12" x14ac:dyDescent="0.2">
      <c r="A692" s="97"/>
      <c r="B692" s="98"/>
      <c r="C692" s="99">
        <v>54071</v>
      </c>
      <c r="D692" s="115" t="s">
        <v>349</v>
      </c>
      <c r="E692" s="131">
        <v>0.09</v>
      </c>
      <c r="F692" s="131"/>
      <c r="G692" s="131">
        <v>0</v>
      </c>
      <c r="H692" s="131"/>
      <c r="I692" s="131">
        <v>0</v>
      </c>
      <c r="J692" s="131"/>
      <c r="K692" s="131">
        <f t="shared" si="149"/>
        <v>0.09</v>
      </c>
      <c r="L692" s="131"/>
      <c r="M692" s="131">
        <v>0</v>
      </c>
      <c r="N692" s="90"/>
    </row>
    <row r="693" spans="1:14" s="91" customFormat="1" ht="24" x14ac:dyDescent="0.2">
      <c r="A693" s="97"/>
      <c r="B693" s="98"/>
      <c r="C693" s="99">
        <v>54227</v>
      </c>
      <c r="D693" s="115" t="s">
        <v>138</v>
      </c>
      <c r="E693" s="131">
        <v>0.32</v>
      </c>
      <c r="F693" s="131"/>
      <c r="G693" s="131">
        <v>0</v>
      </c>
      <c r="H693" s="131"/>
      <c r="I693" s="131">
        <v>0</v>
      </c>
      <c r="J693" s="131"/>
      <c r="K693" s="131">
        <f t="shared" si="149"/>
        <v>0.32</v>
      </c>
      <c r="L693" s="131"/>
      <c r="M693" s="131">
        <v>0.32</v>
      </c>
      <c r="N693" s="90"/>
    </row>
    <row r="694" spans="1:14" s="91" customFormat="1" ht="12" x14ac:dyDescent="0.2">
      <c r="A694" s="111"/>
      <c r="B694" s="113" t="s">
        <v>486</v>
      </c>
      <c r="C694" s="113"/>
      <c r="D694" s="114"/>
      <c r="E694" s="130">
        <f>E695+E697+E700+E702+E705+E708+E710+E713+E723+E726</f>
        <v>3.0208989332522629</v>
      </c>
      <c r="F694" s="130"/>
      <c r="G694" s="130">
        <f t="shared" ref="G694:I694" si="153">G695+G697+G700+G702+G705+G708+G710+G713+G723+G726</f>
        <v>9.2438505252626313E-2</v>
      </c>
      <c r="H694" s="130"/>
      <c r="I694" s="130">
        <f t="shared" si="153"/>
        <v>2.4295575614634144</v>
      </c>
      <c r="J694" s="130"/>
      <c r="K694" s="130">
        <f t="shared" si="149"/>
        <v>5.5428949999683041</v>
      </c>
      <c r="L694" s="130"/>
      <c r="M694" s="130">
        <f>M695+M697+M700+M702+M705+M708+M710+M713+M723+M726</f>
        <v>1.6709509332522632</v>
      </c>
      <c r="N694" s="90"/>
    </row>
    <row r="695" spans="1:14" s="91" customFormat="1" ht="12" x14ac:dyDescent="0.2">
      <c r="A695" s="111"/>
      <c r="B695" s="113"/>
      <c r="C695" s="113" t="s">
        <v>390</v>
      </c>
      <c r="D695" s="114"/>
      <c r="E695" s="130">
        <f>SUM(E696)</f>
        <v>0</v>
      </c>
      <c r="F695" s="130"/>
      <c r="G695" s="130">
        <f t="shared" ref="G695:M695" si="154">SUM(G696)</f>
        <v>0</v>
      </c>
      <c r="H695" s="130"/>
      <c r="I695" s="130">
        <f t="shared" si="154"/>
        <v>6.4979170000000003E-2</v>
      </c>
      <c r="J695" s="130"/>
      <c r="K695" s="130">
        <f t="shared" si="149"/>
        <v>6.4979170000000003E-2</v>
      </c>
      <c r="L695" s="130"/>
      <c r="M695" s="130">
        <f t="shared" si="154"/>
        <v>0</v>
      </c>
      <c r="N695" s="90"/>
    </row>
    <row r="696" spans="1:14" s="91" customFormat="1" ht="12" x14ac:dyDescent="0.2">
      <c r="A696" s="97"/>
      <c r="B696" s="98"/>
      <c r="C696" s="99">
        <v>52183</v>
      </c>
      <c r="D696" s="100" t="s">
        <v>424</v>
      </c>
      <c r="E696" s="131">
        <v>0</v>
      </c>
      <c r="F696" s="131"/>
      <c r="G696" s="131">
        <v>0</v>
      </c>
      <c r="H696" s="131"/>
      <c r="I696" s="131">
        <v>6.4979170000000003E-2</v>
      </c>
      <c r="J696" s="131"/>
      <c r="K696" s="131">
        <f t="shared" si="149"/>
        <v>6.4979170000000003E-2</v>
      </c>
      <c r="L696" s="131"/>
      <c r="M696" s="131">
        <v>0</v>
      </c>
      <c r="N696" s="90"/>
    </row>
    <row r="697" spans="1:14" s="91" customFormat="1" ht="12" x14ac:dyDescent="0.2">
      <c r="A697" s="97"/>
      <c r="B697" s="98"/>
      <c r="C697" s="113" t="s">
        <v>391</v>
      </c>
      <c r="D697" s="114"/>
      <c r="E697" s="130">
        <f>SUM(E698:E699)</f>
        <v>7.0000000000000007E-2</v>
      </c>
      <c r="F697" s="130"/>
      <c r="G697" s="130">
        <f>SUM(G698:G699)</f>
        <v>0</v>
      </c>
      <c r="H697" s="130"/>
      <c r="I697" s="130">
        <f>SUM(I698:I699)</f>
        <v>0.6</v>
      </c>
      <c r="J697" s="130"/>
      <c r="K697" s="130">
        <f t="shared" si="149"/>
        <v>0.66999999999999993</v>
      </c>
      <c r="L697" s="130"/>
      <c r="M697" s="130">
        <f>SUM(M698:M699)</f>
        <v>0</v>
      </c>
      <c r="N697" s="90"/>
    </row>
    <row r="698" spans="1:14" s="91" customFormat="1" ht="24" x14ac:dyDescent="0.2">
      <c r="A698" s="97"/>
      <c r="B698" s="98"/>
      <c r="C698" s="99">
        <v>49450</v>
      </c>
      <c r="D698" s="115" t="s">
        <v>139</v>
      </c>
      <c r="E698" s="131">
        <v>7.0000000000000007E-2</v>
      </c>
      <c r="F698" s="131"/>
      <c r="G698" s="131">
        <v>0</v>
      </c>
      <c r="H698" s="131"/>
      <c r="I698" s="131">
        <v>0</v>
      </c>
      <c r="J698" s="131"/>
      <c r="K698" s="131">
        <f t="shared" si="149"/>
        <v>7.0000000000000007E-2</v>
      </c>
      <c r="L698" s="131"/>
      <c r="M698" s="131">
        <v>0</v>
      </c>
      <c r="N698" s="90"/>
    </row>
    <row r="699" spans="1:14" s="91" customFormat="1" ht="24" x14ac:dyDescent="0.2">
      <c r="A699" s="97"/>
      <c r="B699" s="98"/>
      <c r="C699" s="99">
        <v>49450</v>
      </c>
      <c r="D699" s="115" t="s">
        <v>130</v>
      </c>
      <c r="E699" s="131">
        <v>0</v>
      </c>
      <c r="F699" s="131"/>
      <c r="G699" s="131">
        <v>0</v>
      </c>
      <c r="H699" s="131"/>
      <c r="I699" s="131">
        <v>0.6</v>
      </c>
      <c r="J699" s="131"/>
      <c r="K699" s="131">
        <f t="shared" si="149"/>
        <v>0.6</v>
      </c>
      <c r="L699" s="131"/>
      <c r="M699" s="131">
        <v>0</v>
      </c>
      <c r="N699" s="90"/>
    </row>
    <row r="700" spans="1:14" s="91" customFormat="1" ht="12" x14ac:dyDescent="0.2">
      <c r="A700" s="97"/>
      <c r="B700" s="98"/>
      <c r="C700" s="113" t="s">
        <v>392</v>
      </c>
      <c r="D700" s="114"/>
      <c r="E700" s="130">
        <f>SUM(E701)</f>
        <v>0</v>
      </c>
      <c r="F700" s="130"/>
      <c r="G700" s="130">
        <f t="shared" ref="G700:M700" si="155">SUM(G701)</f>
        <v>0</v>
      </c>
      <c r="H700" s="130"/>
      <c r="I700" s="130">
        <f t="shared" si="155"/>
        <v>0.28571428999999998</v>
      </c>
      <c r="J700" s="130"/>
      <c r="K700" s="130">
        <f t="shared" si="149"/>
        <v>0.28571428999999998</v>
      </c>
      <c r="L700" s="130"/>
      <c r="M700" s="130">
        <f t="shared" si="155"/>
        <v>0</v>
      </c>
      <c r="N700" s="90"/>
    </row>
    <row r="701" spans="1:14" s="91" customFormat="1" ht="24" x14ac:dyDescent="0.2">
      <c r="A701" s="97"/>
      <c r="B701" s="98"/>
      <c r="C701" s="99">
        <v>53072</v>
      </c>
      <c r="D701" s="100" t="s">
        <v>131</v>
      </c>
      <c r="E701" s="131">
        <v>0</v>
      </c>
      <c r="F701" s="131"/>
      <c r="G701" s="131">
        <v>0</v>
      </c>
      <c r="H701" s="131"/>
      <c r="I701" s="131">
        <v>0.28571428999999998</v>
      </c>
      <c r="J701" s="131"/>
      <c r="K701" s="131">
        <f t="shared" si="149"/>
        <v>0.28571428999999998</v>
      </c>
      <c r="L701" s="131"/>
      <c r="M701" s="131">
        <v>0</v>
      </c>
      <c r="N701" s="90"/>
    </row>
    <row r="702" spans="1:14" s="91" customFormat="1" ht="12" x14ac:dyDescent="0.2">
      <c r="A702" s="97"/>
      <c r="B702" s="98"/>
      <c r="C702" s="113" t="s">
        <v>405</v>
      </c>
      <c r="D702" s="114"/>
      <c r="E702" s="130">
        <f>SUM(E703:E704)</f>
        <v>0.91398493325226315</v>
      </c>
      <c r="F702" s="130"/>
      <c r="G702" s="130">
        <f>SUM(G703:G704)</f>
        <v>0</v>
      </c>
      <c r="H702" s="130"/>
      <c r="I702" s="130">
        <f>SUM(I703:I704)</f>
        <v>0.10500000000000001</v>
      </c>
      <c r="J702" s="130"/>
      <c r="K702" s="130">
        <f t="shared" si="149"/>
        <v>1.0189849332522631</v>
      </c>
      <c r="L702" s="130"/>
      <c r="M702" s="130">
        <f>SUM(M703:M704)</f>
        <v>1.0189849332522631</v>
      </c>
      <c r="N702" s="90"/>
    </row>
    <row r="703" spans="1:14" s="91" customFormat="1" ht="12" x14ac:dyDescent="0.2">
      <c r="A703" s="97"/>
      <c r="B703" s="98"/>
      <c r="C703" s="99">
        <v>52037</v>
      </c>
      <c r="D703" s="115" t="s">
        <v>342</v>
      </c>
      <c r="E703" s="131">
        <v>0.12909100000000001</v>
      </c>
      <c r="F703" s="131"/>
      <c r="G703" s="131">
        <v>0</v>
      </c>
      <c r="H703" s="131"/>
      <c r="I703" s="131">
        <v>0</v>
      </c>
      <c r="J703" s="131"/>
      <c r="K703" s="131">
        <f t="shared" si="149"/>
        <v>0.12909100000000001</v>
      </c>
      <c r="L703" s="131"/>
      <c r="M703" s="131">
        <v>0.12909100000000001</v>
      </c>
      <c r="N703" s="90"/>
    </row>
    <row r="704" spans="1:14" s="91" customFormat="1" ht="36" x14ac:dyDescent="0.2">
      <c r="A704" s="97"/>
      <c r="B704" s="98"/>
      <c r="C704" s="99">
        <v>54079</v>
      </c>
      <c r="D704" s="115" t="s">
        <v>282</v>
      </c>
      <c r="E704" s="131">
        <v>0.78489393325226309</v>
      </c>
      <c r="F704" s="131"/>
      <c r="G704" s="131">
        <v>0</v>
      </c>
      <c r="H704" s="131"/>
      <c r="I704" s="131">
        <v>0.10500000000000001</v>
      </c>
      <c r="J704" s="131"/>
      <c r="K704" s="131">
        <f t="shared" si="149"/>
        <v>0.88989393325226307</v>
      </c>
      <c r="L704" s="131"/>
      <c r="M704" s="131">
        <v>0.88989393325226307</v>
      </c>
      <c r="N704" s="90"/>
    </row>
    <row r="705" spans="1:14" s="91" customFormat="1" ht="12" x14ac:dyDescent="0.2">
      <c r="A705" s="97"/>
      <c r="B705" s="98"/>
      <c r="C705" s="113" t="s">
        <v>393</v>
      </c>
      <c r="D705" s="114"/>
      <c r="E705" s="130">
        <f>SUM(E706:E707)</f>
        <v>6.5000000000000002E-2</v>
      </c>
      <c r="F705" s="130"/>
      <c r="G705" s="130">
        <f>SUM(G706:G707)</f>
        <v>0</v>
      </c>
      <c r="H705" s="130"/>
      <c r="I705" s="130">
        <f>SUM(I706:I707)</f>
        <v>3.1250000000000002E-3</v>
      </c>
      <c r="J705" s="130"/>
      <c r="K705" s="130">
        <f t="shared" si="149"/>
        <v>6.8125000000000005E-2</v>
      </c>
      <c r="L705" s="130"/>
      <c r="M705" s="130">
        <f>SUM(M706:M707)</f>
        <v>0</v>
      </c>
      <c r="N705" s="90"/>
    </row>
    <row r="706" spans="1:14" s="91" customFormat="1" ht="24" x14ac:dyDescent="0.2">
      <c r="A706" s="97"/>
      <c r="B706" s="98"/>
      <c r="C706" s="99">
        <v>52189</v>
      </c>
      <c r="D706" s="115" t="s">
        <v>238</v>
      </c>
      <c r="E706" s="131">
        <v>0</v>
      </c>
      <c r="F706" s="131"/>
      <c r="G706" s="131">
        <v>0</v>
      </c>
      <c r="H706" s="131"/>
      <c r="I706" s="131">
        <v>3.1250000000000002E-3</v>
      </c>
      <c r="J706" s="131"/>
      <c r="K706" s="131">
        <f t="shared" si="149"/>
        <v>3.1250000000000002E-3</v>
      </c>
      <c r="L706" s="131"/>
      <c r="M706" s="131">
        <v>0</v>
      </c>
      <c r="N706" s="90"/>
    </row>
    <row r="707" spans="1:14" s="91" customFormat="1" ht="36" x14ac:dyDescent="0.2">
      <c r="A707" s="97"/>
      <c r="B707" s="98"/>
      <c r="C707" s="99">
        <v>53373</v>
      </c>
      <c r="D707" s="115" t="s">
        <v>140</v>
      </c>
      <c r="E707" s="131">
        <v>6.5000000000000002E-2</v>
      </c>
      <c r="F707" s="131"/>
      <c r="G707" s="131">
        <v>0</v>
      </c>
      <c r="H707" s="131"/>
      <c r="I707" s="131">
        <v>0</v>
      </c>
      <c r="J707" s="131"/>
      <c r="K707" s="131">
        <f t="shared" si="149"/>
        <v>6.5000000000000002E-2</v>
      </c>
      <c r="L707" s="131"/>
      <c r="M707" s="131">
        <v>0</v>
      </c>
      <c r="N707" s="90"/>
    </row>
    <row r="708" spans="1:14" s="89" customFormat="1" ht="12" x14ac:dyDescent="0.2">
      <c r="A708" s="97"/>
      <c r="B708" s="98"/>
      <c r="C708" s="113" t="s">
        <v>407</v>
      </c>
      <c r="D708" s="114"/>
      <c r="E708" s="130">
        <f>SUM(E709)</f>
        <v>0.05</v>
      </c>
      <c r="F708" s="130"/>
      <c r="G708" s="130">
        <f t="shared" ref="G708:M708" si="156">SUM(G709)</f>
        <v>0</v>
      </c>
      <c r="H708" s="130"/>
      <c r="I708" s="130">
        <f t="shared" si="156"/>
        <v>8.914634146341463E-2</v>
      </c>
      <c r="J708" s="130"/>
      <c r="K708" s="130">
        <f t="shared" si="149"/>
        <v>0.13914634146341465</v>
      </c>
      <c r="L708" s="130"/>
      <c r="M708" s="130">
        <f t="shared" si="156"/>
        <v>0</v>
      </c>
      <c r="N708" s="88"/>
    </row>
    <row r="709" spans="1:14" s="91" customFormat="1" ht="12" x14ac:dyDescent="0.2">
      <c r="A709" s="97"/>
      <c r="B709" s="98"/>
      <c r="C709" s="99">
        <v>54055</v>
      </c>
      <c r="D709" s="100" t="s">
        <v>363</v>
      </c>
      <c r="E709" s="131">
        <v>0.05</v>
      </c>
      <c r="F709" s="131"/>
      <c r="G709" s="131">
        <v>0</v>
      </c>
      <c r="H709" s="131"/>
      <c r="I709" s="131">
        <v>8.914634146341463E-2</v>
      </c>
      <c r="J709" s="131"/>
      <c r="K709" s="131">
        <f t="shared" si="149"/>
        <v>0.13914634146341465</v>
      </c>
      <c r="L709" s="131"/>
      <c r="M709" s="131">
        <v>0</v>
      </c>
      <c r="N709" s="90"/>
    </row>
    <row r="710" spans="1:14" s="91" customFormat="1" ht="12" x14ac:dyDescent="0.2">
      <c r="A710" s="97"/>
      <c r="B710" s="98"/>
      <c r="C710" s="113" t="s">
        <v>409</v>
      </c>
      <c r="D710" s="114"/>
      <c r="E710" s="130">
        <f>SUM(E711:E712)</f>
        <v>0.39646400000000004</v>
      </c>
      <c r="F710" s="130"/>
      <c r="G710" s="130">
        <f>SUM(G711:G712)</f>
        <v>0</v>
      </c>
      <c r="H710" s="130"/>
      <c r="I710" s="130">
        <f>SUM(I711:I712)</f>
        <v>0</v>
      </c>
      <c r="J710" s="130"/>
      <c r="K710" s="130">
        <f t="shared" si="149"/>
        <v>0.39646400000000004</v>
      </c>
      <c r="L710" s="130"/>
      <c r="M710" s="130">
        <f>SUM(M711:M712)</f>
        <v>0</v>
      </c>
      <c r="N710" s="94"/>
    </row>
    <row r="711" spans="1:14" s="91" customFormat="1" ht="24" x14ac:dyDescent="0.2">
      <c r="A711" s="97"/>
      <c r="B711" s="98"/>
      <c r="C711" s="99">
        <v>54023</v>
      </c>
      <c r="D711" s="115" t="s">
        <v>250</v>
      </c>
      <c r="E711" s="131">
        <v>0.131464</v>
      </c>
      <c r="F711" s="131"/>
      <c r="G711" s="131">
        <v>0</v>
      </c>
      <c r="H711" s="131"/>
      <c r="I711" s="131">
        <v>0</v>
      </c>
      <c r="J711" s="131"/>
      <c r="K711" s="131">
        <f t="shared" si="149"/>
        <v>0.131464</v>
      </c>
      <c r="L711" s="131"/>
      <c r="M711" s="131">
        <v>0</v>
      </c>
      <c r="N711" s="94"/>
    </row>
    <row r="712" spans="1:14" s="91" customFormat="1" ht="24" x14ac:dyDescent="0.2">
      <c r="A712" s="97"/>
      <c r="B712" s="98"/>
      <c r="C712" s="99">
        <v>54041</v>
      </c>
      <c r="D712" s="115" t="s">
        <v>251</v>
      </c>
      <c r="E712" s="131">
        <v>0.26500000000000001</v>
      </c>
      <c r="F712" s="131"/>
      <c r="G712" s="131">
        <v>0</v>
      </c>
      <c r="H712" s="131"/>
      <c r="I712" s="131">
        <v>0</v>
      </c>
      <c r="J712" s="131"/>
      <c r="K712" s="131">
        <f t="shared" si="149"/>
        <v>0.26500000000000001</v>
      </c>
      <c r="L712" s="131"/>
      <c r="M712" s="131">
        <v>0</v>
      </c>
      <c r="N712" s="94"/>
    </row>
    <row r="713" spans="1:14" s="91" customFormat="1" ht="12" x14ac:dyDescent="0.2">
      <c r="A713" s="97"/>
      <c r="B713" s="98"/>
      <c r="C713" s="113" t="s">
        <v>394</v>
      </c>
      <c r="D713" s="114"/>
      <c r="E713" s="130">
        <f>SUM(E714:E722)</f>
        <v>1.00745</v>
      </c>
      <c r="F713" s="130"/>
      <c r="G713" s="130">
        <f t="shared" ref="G713:I713" si="157">SUM(G714:G722)</f>
        <v>9.2438505252626313E-2</v>
      </c>
      <c r="H713" s="130"/>
      <c r="I713" s="130">
        <f t="shared" si="157"/>
        <v>1.0009061400000001</v>
      </c>
      <c r="J713" s="130"/>
      <c r="K713" s="130">
        <f t="shared" si="149"/>
        <v>2.1007946452526265</v>
      </c>
      <c r="L713" s="130"/>
      <c r="M713" s="130">
        <f>SUM(M714:M722)</f>
        <v>0.55196599999999996</v>
      </c>
      <c r="N713" s="94"/>
    </row>
    <row r="714" spans="1:14" s="91" customFormat="1" ht="12" x14ac:dyDescent="0.2">
      <c r="A714" s="97"/>
      <c r="B714" s="98"/>
      <c r="C714" s="99">
        <v>49444</v>
      </c>
      <c r="D714" s="117" t="s">
        <v>343</v>
      </c>
      <c r="E714" s="131">
        <v>0.36849999999999999</v>
      </c>
      <c r="F714" s="131"/>
      <c r="G714" s="131">
        <v>0</v>
      </c>
      <c r="H714" s="131"/>
      <c r="I714" s="131">
        <v>0</v>
      </c>
      <c r="J714" s="131"/>
      <c r="K714" s="131">
        <f t="shared" si="149"/>
        <v>0.36849999999999999</v>
      </c>
      <c r="L714" s="131"/>
      <c r="M714" s="131">
        <v>0</v>
      </c>
      <c r="N714" s="94"/>
    </row>
    <row r="715" spans="1:14" s="91" customFormat="1" ht="12" x14ac:dyDescent="0.2">
      <c r="A715" s="97"/>
      <c r="B715" s="98"/>
      <c r="C715" s="99">
        <v>50028</v>
      </c>
      <c r="D715" s="100" t="s">
        <v>344</v>
      </c>
      <c r="E715" s="131">
        <v>0</v>
      </c>
      <c r="F715" s="131"/>
      <c r="G715" s="131">
        <v>0</v>
      </c>
      <c r="H715" s="131"/>
      <c r="I715" s="131">
        <v>0.1</v>
      </c>
      <c r="J715" s="131"/>
      <c r="K715" s="131">
        <f t="shared" si="149"/>
        <v>0.1</v>
      </c>
      <c r="L715" s="131"/>
      <c r="M715" s="131">
        <v>5.0000000000000001E-3</v>
      </c>
      <c r="N715" s="94"/>
    </row>
    <row r="716" spans="1:14" s="91" customFormat="1" ht="12" x14ac:dyDescent="0.2">
      <c r="A716" s="97"/>
      <c r="B716" s="98"/>
      <c r="C716" s="99">
        <v>52357</v>
      </c>
      <c r="D716" s="100" t="s">
        <v>345</v>
      </c>
      <c r="E716" s="131">
        <v>0.1363</v>
      </c>
      <c r="F716" s="131"/>
      <c r="G716" s="131">
        <v>0</v>
      </c>
      <c r="H716" s="131"/>
      <c r="I716" s="131">
        <v>0.16201814</v>
      </c>
      <c r="J716" s="131"/>
      <c r="K716" s="131">
        <f t="shared" si="149"/>
        <v>0.29831814000000001</v>
      </c>
      <c r="L716" s="131"/>
      <c r="M716" s="131">
        <v>0.1363</v>
      </c>
      <c r="N716" s="94"/>
    </row>
    <row r="717" spans="1:14" s="91" customFormat="1" ht="12" x14ac:dyDescent="0.2">
      <c r="A717" s="97"/>
      <c r="B717" s="98"/>
      <c r="C717" s="99">
        <v>53371</v>
      </c>
      <c r="D717" s="100" t="s">
        <v>346</v>
      </c>
      <c r="E717" s="131">
        <v>2.2221999999999999E-2</v>
      </c>
      <c r="F717" s="131"/>
      <c r="G717" s="131">
        <v>0</v>
      </c>
      <c r="H717" s="131"/>
      <c r="I717" s="131">
        <v>8.8887999999999995E-2</v>
      </c>
      <c r="J717" s="131"/>
      <c r="K717" s="131">
        <f t="shared" si="149"/>
        <v>0.11110999999999999</v>
      </c>
      <c r="L717" s="131"/>
      <c r="M717" s="131">
        <v>6.6666000000000003E-2</v>
      </c>
      <c r="N717" s="94"/>
    </row>
    <row r="718" spans="1:14" s="91" customFormat="1" ht="12" x14ac:dyDescent="0.2">
      <c r="A718" s="97"/>
      <c r="B718" s="98"/>
      <c r="C718" s="99">
        <v>54060</v>
      </c>
      <c r="D718" s="100" t="s">
        <v>347</v>
      </c>
      <c r="E718" s="131">
        <v>0.3</v>
      </c>
      <c r="F718" s="131"/>
      <c r="G718" s="131">
        <v>0</v>
      </c>
      <c r="H718" s="131"/>
      <c r="I718" s="131">
        <v>0.65</v>
      </c>
      <c r="J718" s="131"/>
      <c r="K718" s="131">
        <f t="shared" si="149"/>
        <v>0.95</v>
      </c>
      <c r="L718" s="131"/>
      <c r="M718" s="131">
        <v>0.28500000000000003</v>
      </c>
      <c r="N718" s="94"/>
    </row>
    <row r="719" spans="1:14" s="91" customFormat="1" ht="12" x14ac:dyDescent="0.2">
      <c r="A719" s="97"/>
      <c r="B719" s="98"/>
      <c r="C719" s="99">
        <v>54068</v>
      </c>
      <c r="D719" s="100" t="s">
        <v>348</v>
      </c>
      <c r="E719" s="131">
        <v>7.1428000000000005E-2</v>
      </c>
      <c r="F719" s="131"/>
      <c r="G719" s="131">
        <v>7.1428000000000005E-2</v>
      </c>
      <c r="H719" s="131"/>
      <c r="I719" s="131">
        <v>0</v>
      </c>
      <c r="J719" s="131"/>
      <c r="K719" s="131">
        <f t="shared" si="149"/>
        <v>0.14285600000000001</v>
      </c>
      <c r="L719" s="131"/>
      <c r="M719" s="131">
        <v>0</v>
      </c>
      <c r="N719" s="94"/>
    </row>
    <row r="720" spans="1:14" s="91" customFormat="1" ht="24" x14ac:dyDescent="0.2">
      <c r="A720" s="97"/>
      <c r="B720" s="98"/>
      <c r="C720" s="99">
        <v>54176</v>
      </c>
      <c r="D720" s="115" t="s">
        <v>257</v>
      </c>
      <c r="E720" s="131">
        <v>0</v>
      </c>
      <c r="F720" s="131"/>
      <c r="G720" s="131">
        <v>2.1010505252626314E-2</v>
      </c>
      <c r="H720" s="131"/>
      <c r="I720" s="131">
        <v>0</v>
      </c>
      <c r="J720" s="131"/>
      <c r="K720" s="131">
        <f t="shared" si="149"/>
        <v>2.1010505252626314E-2</v>
      </c>
      <c r="L720" s="131"/>
      <c r="M720" s="131">
        <v>0</v>
      </c>
      <c r="N720" s="94"/>
    </row>
    <row r="721" spans="1:14" s="91" customFormat="1" ht="24" x14ac:dyDescent="0.2">
      <c r="A721" s="97"/>
      <c r="B721" s="98"/>
      <c r="C721" s="99">
        <v>54247</v>
      </c>
      <c r="D721" s="100" t="s">
        <v>134</v>
      </c>
      <c r="E721" s="131">
        <v>5.8999999999999997E-2</v>
      </c>
      <c r="F721" s="131"/>
      <c r="G721" s="131">
        <v>0</v>
      </c>
      <c r="H721" s="131"/>
      <c r="I721" s="131">
        <v>0</v>
      </c>
      <c r="J721" s="131"/>
      <c r="K721" s="131">
        <f t="shared" si="149"/>
        <v>5.8999999999999997E-2</v>
      </c>
      <c r="L721" s="131"/>
      <c r="M721" s="131">
        <v>5.8999999999999997E-2</v>
      </c>
      <c r="N721" s="94"/>
    </row>
    <row r="722" spans="1:14" s="91" customFormat="1" ht="24" x14ac:dyDescent="0.2">
      <c r="A722" s="97"/>
      <c r="B722" s="98"/>
      <c r="C722" s="99">
        <v>54260</v>
      </c>
      <c r="D722" s="100" t="s">
        <v>258</v>
      </c>
      <c r="E722" s="131">
        <v>0.05</v>
      </c>
      <c r="F722" s="131"/>
      <c r="G722" s="131">
        <v>0</v>
      </c>
      <c r="H722" s="131"/>
      <c r="I722" s="131">
        <v>0</v>
      </c>
      <c r="J722" s="131"/>
      <c r="K722" s="131">
        <f t="shared" si="149"/>
        <v>0.05</v>
      </c>
      <c r="L722" s="131"/>
      <c r="M722" s="131">
        <v>0</v>
      </c>
      <c r="N722" s="94"/>
    </row>
    <row r="723" spans="1:14" s="91" customFormat="1" ht="12" x14ac:dyDescent="0.2">
      <c r="A723" s="97"/>
      <c r="B723" s="98"/>
      <c r="C723" s="113" t="s">
        <v>403</v>
      </c>
      <c r="D723" s="114"/>
      <c r="E723" s="130">
        <f>SUM(E724:E725)</f>
        <v>0</v>
      </c>
      <c r="F723" s="130"/>
      <c r="G723" s="130">
        <f>SUM(G724:G725)</f>
        <v>0</v>
      </c>
      <c r="H723" s="130"/>
      <c r="I723" s="130">
        <f>SUM(I724:I725)</f>
        <v>0.28068662</v>
      </c>
      <c r="J723" s="130"/>
      <c r="K723" s="130">
        <f t="shared" ref="K723:K786" si="158">SUM(E723:I723)</f>
        <v>0.28068662</v>
      </c>
      <c r="L723" s="130"/>
      <c r="M723" s="130">
        <f>SUM(M724:M725)</f>
        <v>0</v>
      </c>
      <c r="N723" s="94"/>
    </row>
    <row r="724" spans="1:14" s="91" customFormat="1" ht="24" x14ac:dyDescent="0.2">
      <c r="A724" s="97"/>
      <c r="B724" s="98"/>
      <c r="C724" s="99">
        <v>50370</v>
      </c>
      <c r="D724" s="115" t="s">
        <v>227</v>
      </c>
      <c r="E724" s="131">
        <v>0</v>
      </c>
      <c r="F724" s="131"/>
      <c r="G724" s="131">
        <v>0</v>
      </c>
      <c r="H724" s="131"/>
      <c r="I724" s="131">
        <v>2.3478260000000001E-2</v>
      </c>
      <c r="J724" s="131"/>
      <c r="K724" s="131">
        <f t="shared" si="158"/>
        <v>2.3478260000000001E-2</v>
      </c>
      <c r="L724" s="131"/>
      <c r="M724" s="131">
        <v>0</v>
      </c>
      <c r="N724" s="94"/>
    </row>
    <row r="725" spans="1:14" s="91" customFormat="1" ht="36" x14ac:dyDescent="0.2">
      <c r="A725" s="97"/>
      <c r="B725" s="98"/>
      <c r="C725" s="99">
        <v>53103</v>
      </c>
      <c r="D725" s="115" t="s">
        <v>135</v>
      </c>
      <c r="E725" s="131">
        <v>0</v>
      </c>
      <c r="F725" s="131"/>
      <c r="G725" s="131">
        <v>0</v>
      </c>
      <c r="H725" s="131"/>
      <c r="I725" s="131">
        <v>0.25720836000000002</v>
      </c>
      <c r="J725" s="131"/>
      <c r="K725" s="131">
        <f t="shared" si="158"/>
        <v>0.25720836000000002</v>
      </c>
      <c r="L725" s="131"/>
      <c r="M725" s="131">
        <v>0</v>
      </c>
      <c r="N725" s="94"/>
    </row>
    <row r="726" spans="1:14" s="91" customFormat="1" ht="12" x14ac:dyDescent="0.2">
      <c r="A726" s="97"/>
      <c r="B726" s="98"/>
      <c r="C726" s="113" t="s">
        <v>404</v>
      </c>
      <c r="D726" s="114"/>
      <c r="E726" s="130">
        <f>SUM(E727:E729)</f>
        <v>0.51800000000000002</v>
      </c>
      <c r="F726" s="130"/>
      <c r="G726" s="130">
        <f t="shared" ref="G726:I726" si="159">SUM(G727:G729)</f>
        <v>0</v>
      </c>
      <c r="H726" s="130"/>
      <c r="I726" s="130">
        <f t="shared" si="159"/>
        <v>0</v>
      </c>
      <c r="J726" s="130"/>
      <c r="K726" s="130">
        <f t="shared" si="158"/>
        <v>0.51800000000000002</v>
      </c>
      <c r="L726" s="130"/>
      <c r="M726" s="130">
        <f>SUM(M727:M729)</f>
        <v>0.1</v>
      </c>
      <c r="N726" s="94"/>
    </row>
    <row r="727" spans="1:14" s="91" customFormat="1" ht="24" x14ac:dyDescent="0.2">
      <c r="A727" s="97"/>
      <c r="B727" s="98"/>
      <c r="C727" s="99">
        <v>54010</v>
      </c>
      <c r="D727" s="118" t="s">
        <v>137</v>
      </c>
      <c r="E727" s="131">
        <v>0.36799999999999999</v>
      </c>
      <c r="F727" s="131"/>
      <c r="G727" s="131">
        <v>0</v>
      </c>
      <c r="H727" s="131"/>
      <c r="I727" s="131">
        <v>0</v>
      </c>
      <c r="J727" s="131"/>
      <c r="K727" s="131">
        <f t="shared" si="158"/>
        <v>0.36799999999999999</v>
      </c>
      <c r="L727" s="131"/>
      <c r="M727" s="131">
        <v>0</v>
      </c>
      <c r="N727" s="94"/>
    </row>
    <row r="728" spans="1:14" s="91" customFormat="1" ht="12" x14ac:dyDescent="0.2">
      <c r="A728" s="97"/>
      <c r="B728" s="98"/>
      <c r="C728" s="99">
        <v>54071</v>
      </c>
      <c r="D728" s="100" t="s">
        <v>349</v>
      </c>
      <c r="E728" s="131">
        <v>0.05</v>
      </c>
      <c r="F728" s="131"/>
      <c r="G728" s="131">
        <v>0</v>
      </c>
      <c r="H728" s="131"/>
      <c r="I728" s="131">
        <v>0</v>
      </c>
      <c r="J728" s="131"/>
      <c r="K728" s="131">
        <f t="shared" si="158"/>
        <v>0.05</v>
      </c>
      <c r="L728" s="131"/>
      <c r="M728" s="131">
        <v>0</v>
      </c>
      <c r="N728" s="94"/>
    </row>
    <row r="729" spans="1:14" s="91" customFormat="1" ht="24" x14ac:dyDescent="0.2">
      <c r="A729" s="97"/>
      <c r="B729" s="98"/>
      <c r="C729" s="99">
        <v>54227</v>
      </c>
      <c r="D729" s="115" t="s">
        <v>138</v>
      </c>
      <c r="E729" s="131">
        <v>0.1</v>
      </c>
      <c r="F729" s="131"/>
      <c r="G729" s="131">
        <v>0</v>
      </c>
      <c r="H729" s="131"/>
      <c r="I729" s="131">
        <v>0</v>
      </c>
      <c r="J729" s="131"/>
      <c r="K729" s="131">
        <f t="shared" si="158"/>
        <v>0.1</v>
      </c>
      <c r="L729" s="131"/>
      <c r="M729" s="131">
        <v>0.1</v>
      </c>
      <c r="N729" s="94"/>
    </row>
    <row r="730" spans="1:14" s="91" customFormat="1" ht="12" x14ac:dyDescent="0.2">
      <c r="A730" s="111"/>
      <c r="B730" s="113" t="s">
        <v>487</v>
      </c>
      <c r="C730" s="113"/>
      <c r="D730" s="114"/>
      <c r="E730" s="130">
        <f>E731+E733+E736+E738+E741+E745+E747+E750+E760+E762</f>
        <v>2.6154215519524389</v>
      </c>
      <c r="F730" s="130"/>
      <c r="G730" s="130">
        <f t="shared" ref="G730:I730" si="160">G731+G733+G736+G738+G741+G745+G747+G750+G760+G762</f>
        <v>0.11044750975487744</v>
      </c>
      <c r="H730" s="130"/>
      <c r="I730" s="130">
        <f t="shared" si="160"/>
        <v>0.96406114146341459</v>
      </c>
      <c r="J730" s="130"/>
      <c r="K730" s="130">
        <f t="shared" si="158"/>
        <v>3.6899302031707313</v>
      </c>
      <c r="L730" s="130"/>
      <c r="M730" s="130">
        <f>M731+M733+M736+M738+M741+M745+M747+M750+M760+M762</f>
        <v>1.4926395519524387</v>
      </c>
      <c r="N730" s="94"/>
    </row>
    <row r="731" spans="1:14" s="91" customFormat="1" ht="12" x14ac:dyDescent="0.2">
      <c r="A731" s="97"/>
      <c r="B731" s="98"/>
      <c r="C731" s="113" t="s">
        <v>390</v>
      </c>
      <c r="D731" s="114"/>
      <c r="E731" s="130">
        <f>SUM(E732)</f>
        <v>0</v>
      </c>
      <c r="F731" s="130"/>
      <c r="G731" s="130">
        <f t="shared" ref="G731:M731" si="161">SUM(G732)</f>
        <v>0</v>
      </c>
      <c r="H731" s="130"/>
      <c r="I731" s="130">
        <f t="shared" si="161"/>
        <v>6.4979170000000003E-2</v>
      </c>
      <c r="J731" s="130"/>
      <c r="K731" s="130">
        <f t="shared" si="158"/>
        <v>6.4979170000000003E-2</v>
      </c>
      <c r="L731" s="130"/>
      <c r="M731" s="130">
        <f t="shared" si="161"/>
        <v>0</v>
      </c>
      <c r="N731" s="94"/>
    </row>
    <row r="732" spans="1:14" s="91" customFormat="1" ht="12" x14ac:dyDescent="0.2">
      <c r="A732" s="97"/>
      <c r="B732" s="98"/>
      <c r="C732" s="99">
        <v>52183</v>
      </c>
      <c r="D732" s="100" t="s">
        <v>424</v>
      </c>
      <c r="E732" s="131">
        <v>0</v>
      </c>
      <c r="F732" s="131"/>
      <c r="G732" s="131">
        <v>0</v>
      </c>
      <c r="H732" s="131"/>
      <c r="I732" s="131">
        <v>6.4979170000000003E-2</v>
      </c>
      <c r="J732" s="131"/>
      <c r="K732" s="131">
        <f t="shared" si="158"/>
        <v>6.4979170000000003E-2</v>
      </c>
      <c r="L732" s="131"/>
      <c r="M732" s="131">
        <v>0</v>
      </c>
      <c r="N732" s="94"/>
    </row>
    <row r="733" spans="1:14" s="91" customFormat="1" ht="12" x14ac:dyDescent="0.2">
      <c r="A733" s="97"/>
      <c r="B733" s="98"/>
      <c r="C733" s="113" t="s">
        <v>391</v>
      </c>
      <c r="D733" s="114"/>
      <c r="E733" s="130">
        <f>SUM(E734:E735)</f>
        <v>7.0000000000000007E-2</v>
      </c>
      <c r="F733" s="130"/>
      <c r="G733" s="130">
        <f>SUM(G734:G735)</f>
        <v>0</v>
      </c>
      <c r="H733" s="130"/>
      <c r="I733" s="130">
        <f>SUM(I734:I735)</f>
        <v>2.5000000000000001E-2</v>
      </c>
      <c r="J733" s="130"/>
      <c r="K733" s="130">
        <f t="shared" si="158"/>
        <v>9.5000000000000001E-2</v>
      </c>
      <c r="L733" s="130"/>
      <c r="M733" s="130">
        <f>SUM(M734:M735)</f>
        <v>0</v>
      </c>
      <c r="N733" s="94"/>
    </row>
    <row r="734" spans="1:14" s="91" customFormat="1" ht="24" x14ac:dyDescent="0.2">
      <c r="A734" s="97"/>
      <c r="B734" s="98"/>
      <c r="C734" s="99">
        <v>49450</v>
      </c>
      <c r="D734" s="115" t="s">
        <v>139</v>
      </c>
      <c r="E734" s="131">
        <v>7.0000000000000007E-2</v>
      </c>
      <c r="F734" s="131"/>
      <c r="G734" s="131">
        <v>0</v>
      </c>
      <c r="H734" s="131"/>
      <c r="I734" s="131">
        <v>0</v>
      </c>
      <c r="J734" s="131"/>
      <c r="K734" s="131">
        <f t="shared" si="158"/>
        <v>7.0000000000000007E-2</v>
      </c>
      <c r="L734" s="131"/>
      <c r="M734" s="131">
        <v>0</v>
      </c>
      <c r="N734" s="94"/>
    </row>
    <row r="735" spans="1:14" s="91" customFormat="1" ht="24" x14ac:dyDescent="0.2">
      <c r="A735" s="97"/>
      <c r="B735" s="98"/>
      <c r="C735" s="99">
        <v>49450</v>
      </c>
      <c r="D735" s="115" t="s">
        <v>130</v>
      </c>
      <c r="E735" s="131">
        <v>0</v>
      </c>
      <c r="F735" s="131"/>
      <c r="G735" s="131">
        <v>0</v>
      </c>
      <c r="H735" s="131"/>
      <c r="I735" s="131">
        <v>2.5000000000000001E-2</v>
      </c>
      <c r="J735" s="131"/>
      <c r="K735" s="131">
        <f t="shared" si="158"/>
        <v>2.5000000000000001E-2</v>
      </c>
      <c r="L735" s="131"/>
      <c r="M735" s="131">
        <v>0</v>
      </c>
      <c r="N735" s="94"/>
    </row>
    <row r="736" spans="1:14" s="91" customFormat="1" ht="12" x14ac:dyDescent="0.2">
      <c r="A736" s="97"/>
      <c r="B736" s="98"/>
      <c r="C736" s="113" t="s">
        <v>392</v>
      </c>
      <c r="D736" s="114"/>
      <c r="E736" s="130">
        <f>SUM(E737)</f>
        <v>0</v>
      </c>
      <c r="F736" s="130"/>
      <c r="G736" s="130">
        <f t="shared" ref="G736:M736" si="162">SUM(G737)</f>
        <v>0</v>
      </c>
      <c r="H736" s="130"/>
      <c r="I736" s="130">
        <f t="shared" si="162"/>
        <v>0.28571427999999999</v>
      </c>
      <c r="J736" s="130"/>
      <c r="K736" s="130">
        <f t="shared" si="158"/>
        <v>0.28571427999999999</v>
      </c>
      <c r="L736" s="130"/>
      <c r="M736" s="130">
        <f t="shared" si="162"/>
        <v>0</v>
      </c>
      <c r="N736" s="94"/>
    </row>
    <row r="737" spans="1:14" s="91" customFormat="1" ht="24" x14ac:dyDescent="0.2">
      <c r="A737" s="97"/>
      <c r="B737" s="98"/>
      <c r="C737" s="99">
        <v>53072</v>
      </c>
      <c r="D737" s="100" t="s">
        <v>131</v>
      </c>
      <c r="E737" s="131">
        <v>0</v>
      </c>
      <c r="F737" s="131"/>
      <c r="G737" s="131">
        <v>0</v>
      </c>
      <c r="H737" s="131"/>
      <c r="I737" s="131">
        <v>0.28571427999999999</v>
      </c>
      <c r="J737" s="131"/>
      <c r="K737" s="131">
        <f t="shared" si="158"/>
        <v>0.28571427999999999</v>
      </c>
      <c r="L737" s="131"/>
      <c r="M737" s="131">
        <v>0</v>
      </c>
      <c r="N737" s="94"/>
    </row>
    <row r="738" spans="1:14" s="91" customFormat="1" ht="12" x14ac:dyDescent="0.2">
      <c r="A738" s="97"/>
      <c r="B738" s="98"/>
      <c r="C738" s="113" t="s">
        <v>405</v>
      </c>
      <c r="D738" s="114"/>
      <c r="E738" s="130">
        <f>SUM(E739:E740)</f>
        <v>0.75400655195243882</v>
      </c>
      <c r="F738" s="130"/>
      <c r="G738" s="130">
        <f>SUM(G739:G740)</f>
        <v>0</v>
      </c>
      <c r="H738" s="130"/>
      <c r="I738" s="130">
        <f>SUM(I739:I740)</f>
        <v>0.10500000000000001</v>
      </c>
      <c r="J738" s="130"/>
      <c r="K738" s="130">
        <f t="shared" si="158"/>
        <v>0.8590065519524388</v>
      </c>
      <c r="L738" s="130"/>
      <c r="M738" s="130">
        <f>SUM(M739:M740)</f>
        <v>0.8590065519524388</v>
      </c>
      <c r="N738" s="94"/>
    </row>
    <row r="739" spans="1:14" s="91" customFormat="1" ht="12" x14ac:dyDescent="0.2">
      <c r="A739" s="97"/>
      <c r="B739" s="98"/>
      <c r="C739" s="99">
        <v>52037</v>
      </c>
      <c r="D739" s="115" t="s">
        <v>342</v>
      </c>
      <c r="E739" s="131">
        <v>0.12909100000000001</v>
      </c>
      <c r="F739" s="131"/>
      <c r="G739" s="131">
        <v>0</v>
      </c>
      <c r="H739" s="131"/>
      <c r="I739" s="131">
        <v>0</v>
      </c>
      <c r="J739" s="131"/>
      <c r="K739" s="131">
        <f t="shared" si="158"/>
        <v>0.12909100000000001</v>
      </c>
      <c r="L739" s="131"/>
      <c r="M739" s="131">
        <v>0.12909100000000001</v>
      </c>
      <c r="N739" s="94"/>
    </row>
    <row r="740" spans="1:14" s="91" customFormat="1" ht="36" x14ac:dyDescent="0.2">
      <c r="A740" s="97"/>
      <c r="B740" s="98"/>
      <c r="C740" s="99">
        <v>54079</v>
      </c>
      <c r="D740" s="115" t="s">
        <v>282</v>
      </c>
      <c r="E740" s="131">
        <v>0.62491555195243886</v>
      </c>
      <c r="F740" s="131"/>
      <c r="G740" s="131">
        <v>0</v>
      </c>
      <c r="H740" s="131"/>
      <c r="I740" s="131">
        <v>0.10500000000000001</v>
      </c>
      <c r="J740" s="131"/>
      <c r="K740" s="131">
        <f t="shared" si="158"/>
        <v>0.72991555195243885</v>
      </c>
      <c r="L740" s="131"/>
      <c r="M740" s="131">
        <v>0.72991555195243885</v>
      </c>
      <c r="N740" s="94"/>
    </row>
    <row r="741" spans="1:14" s="91" customFormat="1" ht="12" x14ac:dyDescent="0.2">
      <c r="A741" s="97"/>
      <c r="B741" s="98"/>
      <c r="C741" s="113" t="s">
        <v>393</v>
      </c>
      <c r="D741" s="114"/>
      <c r="E741" s="130">
        <f>SUM(E742:E744)</f>
        <v>0.13750000000000001</v>
      </c>
      <c r="F741" s="130"/>
      <c r="G741" s="130">
        <f>SUM(G742:G744)</f>
        <v>0</v>
      </c>
      <c r="H741" s="130"/>
      <c r="I741" s="130">
        <f>SUM(I742:I744)</f>
        <v>3.1250000000000002E-3</v>
      </c>
      <c r="J741" s="130"/>
      <c r="K741" s="130">
        <f t="shared" si="158"/>
        <v>0.140625</v>
      </c>
      <c r="L741" s="130"/>
      <c r="M741" s="130">
        <f>SUM(M742:M744)</f>
        <v>0</v>
      </c>
      <c r="N741" s="94"/>
    </row>
    <row r="742" spans="1:14" s="91" customFormat="1" ht="24" x14ac:dyDescent="0.2">
      <c r="A742" s="97"/>
      <c r="B742" s="98"/>
      <c r="C742" s="99">
        <v>52189</v>
      </c>
      <c r="D742" s="115" t="s">
        <v>238</v>
      </c>
      <c r="E742" s="131">
        <v>0</v>
      </c>
      <c r="F742" s="131"/>
      <c r="G742" s="131">
        <v>0</v>
      </c>
      <c r="H742" s="131"/>
      <c r="I742" s="131">
        <v>3.1250000000000002E-3</v>
      </c>
      <c r="J742" s="131"/>
      <c r="K742" s="131">
        <f t="shared" si="158"/>
        <v>3.1250000000000002E-3</v>
      </c>
      <c r="L742" s="131"/>
      <c r="M742" s="131">
        <v>0</v>
      </c>
      <c r="N742" s="94"/>
    </row>
    <row r="743" spans="1:14" s="91" customFormat="1" ht="36" x14ac:dyDescent="0.2">
      <c r="A743" s="97"/>
      <c r="B743" s="98"/>
      <c r="C743" s="99">
        <v>53373</v>
      </c>
      <c r="D743" s="115" t="s">
        <v>140</v>
      </c>
      <c r="E743" s="131">
        <v>6.25E-2</v>
      </c>
      <c r="F743" s="131"/>
      <c r="G743" s="131">
        <v>0</v>
      </c>
      <c r="H743" s="131"/>
      <c r="I743" s="131">
        <v>0</v>
      </c>
      <c r="J743" s="131"/>
      <c r="K743" s="131">
        <f t="shared" si="158"/>
        <v>6.25E-2</v>
      </c>
      <c r="L743" s="131"/>
      <c r="M743" s="131">
        <v>0</v>
      </c>
      <c r="N743" s="94"/>
    </row>
    <row r="744" spans="1:14" s="91" customFormat="1" ht="12" x14ac:dyDescent="0.2">
      <c r="A744" s="97"/>
      <c r="B744" s="98"/>
      <c r="C744" s="99">
        <v>54327</v>
      </c>
      <c r="D744" s="115" t="s">
        <v>350</v>
      </c>
      <c r="E744" s="131">
        <v>7.4999999999999997E-2</v>
      </c>
      <c r="F744" s="131"/>
      <c r="G744" s="131">
        <v>0</v>
      </c>
      <c r="H744" s="131"/>
      <c r="I744" s="131">
        <v>0</v>
      </c>
      <c r="J744" s="131"/>
      <c r="K744" s="131">
        <f t="shared" si="158"/>
        <v>7.4999999999999997E-2</v>
      </c>
      <c r="L744" s="131"/>
      <c r="M744" s="131">
        <v>0</v>
      </c>
      <c r="N744" s="94"/>
    </row>
    <row r="745" spans="1:14" s="91" customFormat="1" ht="12" x14ac:dyDescent="0.2">
      <c r="A745" s="97"/>
      <c r="B745" s="98"/>
      <c r="C745" s="113" t="s">
        <v>407</v>
      </c>
      <c r="D745" s="114"/>
      <c r="E745" s="130">
        <f>SUM(E746)</f>
        <v>0.05</v>
      </c>
      <c r="F745" s="130"/>
      <c r="G745" s="130">
        <f t="shared" ref="G745:M745" si="163">SUM(G746)</f>
        <v>0</v>
      </c>
      <c r="H745" s="130"/>
      <c r="I745" s="130">
        <f t="shared" si="163"/>
        <v>3.414634146341463E-2</v>
      </c>
      <c r="J745" s="130"/>
      <c r="K745" s="130">
        <f t="shared" si="158"/>
        <v>8.4146341463414626E-2</v>
      </c>
      <c r="L745" s="130"/>
      <c r="M745" s="130">
        <f t="shared" si="163"/>
        <v>0</v>
      </c>
      <c r="N745" s="94"/>
    </row>
    <row r="746" spans="1:14" s="91" customFormat="1" ht="12" x14ac:dyDescent="0.2">
      <c r="A746" s="97"/>
      <c r="B746" s="98"/>
      <c r="C746" s="99">
        <v>54055</v>
      </c>
      <c r="D746" s="100" t="s">
        <v>363</v>
      </c>
      <c r="E746" s="131">
        <v>0.05</v>
      </c>
      <c r="F746" s="131"/>
      <c r="G746" s="131">
        <v>0</v>
      </c>
      <c r="H746" s="131"/>
      <c r="I746" s="131">
        <v>3.414634146341463E-2</v>
      </c>
      <c r="J746" s="131"/>
      <c r="K746" s="131">
        <f t="shared" si="158"/>
        <v>8.4146341463414626E-2</v>
      </c>
      <c r="L746" s="131"/>
      <c r="M746" s="131">
        <v>0</v>
      </c>
      <c r="N746" s="94"/>
    </row>
    <row r="747" spans="1:14" s="91" customFormat="1" ht="12" x14ac:dyDescent="0.2">
      <c r="A747" s="97"/>
      <c r="B747" s="98"/>
      <c r="C747" s="113" t="s">
        <v>409</v>
      </c>
      <c r="D747" s="114"/>
      <c r="E747" s="130">
        <f>SUM(E748:E749)</f>
        <v>0.39646400000000004</v>
      </c>
      <c r="F747" s="130"/>
      <c r="G747" s="130">
        <f>SUM(G748:G749)</f>
        <v>0</v>
      </c>
      <c r="H747" s="130"/>
      <c r="I747" s="130">
        <f>SUM(I748:I749)</f>
        <v>0</v>
      </c>
      <c r="J747" s="130"/>
      <c r="K747" s="130">
        <f t="shared" si="158"/>
        <v>0.39646400000000004</v>
      </c>
      <c r="L747" s="130"/>
      <c r="M747" s="130">
        <f>SUM(M748:M749)</f>
        <v>0</v>
      </c>
      <c r="N747" s="94"/>
    </row>
    <row r="748" spans="1:14" s="91" customFormat="1" ht="24" x14ac:dyDescent="0.2">
      <c r="A748" s="97"/>
      <c r="B748" s="98"/>
      <c r="C748" s="99">
        <v>54023</v>
      </c>
      <c r="D748" s="115" t="s">
        <v>250</v>
      </c>
      <c r="E748" s="131">
        <v>0.131464</v>
      </c>
      <c r="F748" s="131"/>
      <c r="G748" s="131">
        <v>0</v>
      </c>
      <c r="H748" s="131"/>
      <c r="I748" s="131">
        <v>0</v>
      </c>
      <c r="J748" s="131"/>
      <c r="K748" s="131">
        <f t="shared" si="158"/>
        <v>0.131464</v>
      </c>
      <c r="L748" s="131"/>
      <c r="M748" s="131">
        <v>0</v>
      </c>
      <c r="N748" s="94"/>
    </row>
    <row r="749" spans="1:14" s="91" customFormat="1" ht="24" x14ac:dyDescent="0.2">
      <c r="A749" s="97"/>
      <c r="B749" s="98"/>
      <c r="C749" s="99">
        <v>54041</v>
      </c>
      <c r="D749" s="115" t="s">
        <v>251</v>
      </c>
      <c r="E749" s="131">
        <v>0.26500000000000001</v>
      </c>
      <c r="F749" s="131"/>
      <c r="G749" s="131">
        <v>0</v>
      </c>
      <c r="H749" s="131"/>
      <c r="I749" s="131">
        <v>0</v>
      </c>
      <c r="J749" s="131"/>
      <c r="K749" s="131">
        <f t="shared" si="158"/>
        <v>0.26500000000000001</v>
      </c>
      <c r="L749" s="131"/>
      <c r="M749" s="131">
        <v>0</v>
      </c>
      <c r="N749" s="94"/>
    </row>
    <row r="750" spans="1:14" s="91" customFormat="1" ht="12" x14ac:dyDescent="0.2">
      <c r="A750" s="97"/>
      <c r="B750" s="98"/>
      <c r="C750" s="113" t="s">
        <v>394</v>
      </c>
      <c r="D750" s="114"/>
      <c r="E750" s="130">
        <f>SUM(E751:E759)</f>
        <v>0.95745100000000005</v>
      </c>
      <c r="F750" s="130"/>
      <c r="G750" s="130">
        <f t="shared" ref="G750:I750" si="164">SUM(G751:G759)</f>
        <v>0.11044750975487744</v>
      </c>
      <c r="H750" s="130"/>
      <c r="I750" s="130">
        <f t="shared" si="164"/>
        <v>0.188888</v>
      </c>
      <c r="J750" s="130"/>
      <c r="K750" s="130">
        <f t="shared" si="158"/>
        <v>1.2567865097548774</v>
      </c>
      <c r="L750" s="130"/>
      <c r="M750" s="130">
        <f>SUM(M751:M759)</f>
        <v>0.43363299999999999</v>
      </c>
      <c r="N750" s="94"/>
    </row>
    <row r="751" spans="1:14" s="91" customFormat="1" ht="12" x14ac:dyDescent="0.2">
      <c r="A751" s="97"/>
      <c r="B751" s="98"/>
      <c r="C751" s="99">
        <v>49444</v>
      </c>
      <c r="D751" s="118" t="s">
        <v>343</v>
      </c>
      <c r="E751" s="131">
        <v>0.36849999999999999</v>
      </c>
      <c r="F751" s="131"/>
      <c r="G751" s="131">
        <v>0</v>
      </c>
      <c r="H751" s="131"/>
      <c r="I751" s="131">
        <v>0</v>
      </c>
      <c r="J751" s="131"/>
      <c r="K751" s="131">
        <f t="shared" si="158"/>
        <v>0.36849999999999999</v>
      </c>
      <c r="L751" s="131"/>
      <c r="M751" s="131">
        <v>0</v>
      </c>
      <c r="N751" s="94"/>
    </row>
    <row r="752" spans="1:14" s="91" customFormat="1" ht="12" x14ac:dyDescent="0.2">
      <c r="A752" s="97"/>
      <c r="B752" s="98"/>
      <c r="C752" s="99">
        <v>50028</v>
      </c>
      <c r="D752" s="100" t="s">
        <v>344</v>
      </c>
      <c r="E752" s="131">
        <v>0</v>
      </c>
      <c r="F752" s="131"/>
      <c r="G752" s="131">
        <v>0</v>
      </c>
      <c r="H752" s="131"/>
      <c r="I752" s="131">
        <v>0.1</v>
      </c>
      <c r="J752" s="131"/>
      <c r="K752" s="131">
        <f t="shared" si="158"/>
        <v>0.1</v>
      </c>
      <c r="L752" s="131"/>
      <c r="M752" s="131">
        <v>5.0000000000000001E-3</v>
      </c>
      <c r="N752" s="94"/>
    </row>
    <row r="753" spans="1:14" s="91" customFormat="1" ht="12" x14ac:dyDescent="0.2">
      <c r="A753" s="97"/>
      <c r="B753" s="98"/>
      <c r="C753" s="99">
        <v>52357</v>
      </c>
      <c r="D753" s="100" t="s">
        <v>345</v>
      </c>
      <c r="E753" s="131">
        <v>0.1363</v>
      </c>
      <c r="F753" s="131"/>
      <c r="G753" s="131">
        <v>0</v>
      </c>
      <c r="H753" s="131"/>
      <c r="I753" s="131">
        <v>0</v>
      </c>
      <c r="J753" s="131"/>
      <c r="K753" s="131">
        <f t="shared" si="158"/>
        <v>0.1363</v>
      </c>
      <c r="L753" s="131"/>
      <c r="M753" s="131">
        <v>0.1363</v>
      </c>
      <c r="N753" s="94"/>
    </row>
    <row r="754" spans="1:14" s="91" customFormat="1" ht="12" x14ac:dyDescent="0.2">
      <c r="A754" s="97"/>
      <c r="B754" s="98"/>
      <c r="C754" s="99">
        <v>53371</v>
      </c>
      <c r="D754" s="100" t="s">
        <v>346</v>
      </c>
      <c r="E754" s="131">
        <v>2.2221999999999999E-2</v>
      </c>
      <c r="F754" s="131"/>
      <c r="G754" s="131">
        <v>0</v>
      </c>
      <c r="H754" s="131"/>
      <c r="I754" s="131">
        <v>8.8887999999999995E-2</v>
      </c>
      <c r="J754" s="131"/>
      <c r="K754" s="131">
        <f t="shared" si="158"/>
        <v>0.11110999999999999</v>
      </c>
      <c r="L754" s="131"/>
      <c r="M754" s="131">
        <v>6.6666000000000003E-2</v>
      </c>
      <c r="N754" s="94"/>
    </row>
    <row r="755" spans="1:14" s="91" customFormat="1" ht="24" x14ac:dyDescent="0.2">
      <c r="A755" s="97"/>
      <c r="B755" s="98"/>
      <c r="C755" s="99">
        <v>54059</v>
      </c>
      <c r="D755" s="100" t="s">
        <v>141</v>
      </c>
      <c r="E755" s="131">
        <v>0.25000100000000003</v>
      </c>
      <c r="F755" s="131"/>
      <c r="G755" s="131">
        <v>0</v>
      </c>
      <c r="H755" s="131"/>
      <c r="I755" s="131">
        <v>0</v>
      </c>
      <c r="J755" s="131"/>
      <c r="K755" s="131">
        <f t="shared" si="158"/>
        <v>0.25000100000000003</v>
      </c>
      <c r="L755" s="131"/>
      <c r="M755" s="131">
        <v>0.16666700000000001</v>
      </c>
      <c r="N755" s="94"/>
    </row>
    <row r="756" spans="1:14" s="91" customFormat="1" ht="12" x14ac:dyDescent="0.2">
      <c r="A756" s="97"/>
      <c r="B756" s="98"/>
      <c r="C756" s="99">
        <v>54068</v>
      </c>
      <c r="D756" s="100" t="s">
        <v>348</v>
      </c>
      <c r="E756" s="131">
        <v>7.1428000000000005E-2</v>
      </c>
      <c r="F756" s="131"/>
      <c r="G756" s="131">
        <v>7.1428000000000005E-2</v>
      </c>
      <c r="H756" s="131"/>
      <c r="I756" s="131">
        <v>0</v>
      </c>
      <c r="J756" s="131"/>
      <c r="K756" s="131">
        <f t="shared" si="158"/>
        <v>0.14285600000000001</v>
      </c>
      <c r="L756" s="131"/>
      <c r="M756" s="131">
        <v>0</v>
      </c>
      <c r="N756" s="94"/>
    </row>
    <row r="757" spans="1:14" s="91" customFormat="1" ht="24" x14ac:dyDescent="0.2">
      <c r="A757" s="97"/>
      <c r="B757" s="98"/>
      <c r="C757" s="99">
        <v>54176</v>
      </c>
      <c r="D757" s="115" t="s">
        <v>257</v>
      </c>
      <c r="E757" s="131">
        <v>0</v>
      </c>
      <c r="F757" s="131"/>
      <c r="G757" s="131">
        <v>3.9019509754877439E-2</v>
      </c>
      <c r="H757" s="131"/>
      <c r="I757" s="131">
        <v>0</v>
      </c>
      <c r="J757" s="131"/>
      <c r="K757" s="131">
        <f t="shared" si="158"/>
        <v>3.9019509754877439E-2</v>
      </c>
      <c r="L757" s="131"/>
      <c r="M757" s="131">
        <v>0</v>
      </c>
      <c r="N757" s="94"/>
    </row>
    <row r="758" spans="1:14" s="91" customFormat="1" ht="24" x14ac:dyDescent="0.2">
      <c r="A758" s="97"/>
      <c r="B758" s="98"/>
      <c r="C758" s="99">
        <v>54247</v>
      </c>
      <c r="D758" s="100" t="s">
        <v>134</v>
      </c>
      <c r="E758" s="131">
        <v>5.8999999999999997E-2</v>
      </c>
      <c r="F758" s="131"/>
      <c r="G758" s="131">
        <v>0</v>
      </c>
      <c r="H758" s="131"/>
      <c r="I758" s="131">
        <v>0</v>
      </c>
      <c r="J758" s="131"/>
      <c r="K758" s="131">
        <f t="shared" si="158"/>
        <v>5.8999999999999997E-2</v>
      </c>
      <c r="L758" s="131"/>
      <c r="M758" s="131">
        <v>5.8999999999999997E-2</v>
      </c>
      <c r="N758" s="94"/>
    </row>
    <row r="759" spans="1:14" s="91" customFormat="1" ht="24" x14ac:dyDescent="0.2">
      <c r="A759" s="97"/>
      <c r="B759" s="98"/>
      <c r="C759" s="99">
        <v>54260</v>
      </c>
      <c r="D759" s="100" t="s">
        <v>258</v>
      </c>
      <c r="E759" s="131">
        <v>0.05</v>
      </c>
      <c r="F759" s="131"/>
      <c r="G759" s="131">
        <v>0</v>
      </c>
      <c r="H759" s="131"/>
      <c r="I759" s="131">
        <v>0</v>
      </c>
      <c r="J759" s="131"/>
      <c r="K759" s="131">
        <f t="shared" si="158"/>
        <v>0.05</v>
      </c>
      <c r="L759" s="131"/>
      <c r="M759" s="131">
        <v>0</v>
      </c>
      <c r="N759" s="94"/>
    </row>
    <row r="760" spans="1:14" s="91" customFormat="1" ht="12" x14ac:dyDescent="0.2">
      <c r="A760" s="97"/>
      <c r="B760" s="98"/>
      <c r="C760" s="113" t="s">
        <v>403</v>
      </c>
      <c r="D760" s="114"/>
      <c r="E760" s="130">
        <f>SUM(E761)</f>
        <v>0</v>
      </c>
      <c r="F760" s="130"/>
      <c r="G760" s="130">
        <f t="shared" ref="G760:M760" si="165">SUM(G761)</f>
        <v>0</v>
      </c>
      <c r="H760" s="130"/>
      <c r="I760" s="130">
        <f t="shared" si="165"/>
        <v>0.25720834999999997</v>
      </c>
      <c r="J760" s="130"/>
      <c r="K760" s="130">
        <f t="shared" si="158"/>
        <v>0.25720834999999997</v>
      </c>
      <c r="L760" s="130"/>
      <c r="M760" s="130">
        <f t="shared" si="165"/>
        <v>0</v>
      </c>
      <c r="N760" s="94"/>
    </row>
    <row r="761" spans="1:14" s="91" customFormat="1" ht="36" x14ac:dyDescent="0.2">
      <c r="A761" s="97"/>
      <c r="B761" s="98"/>
      <c r="C761" s="99">
        <v>53103</v>
      </c>
      <c r="D761" s="100" t="s">
        <v>135</v>
      </c>
      <c r="E761" s="131">
        <v>0</v>
      </c>
      <c r="F761" s="131"/>
      <c r="G761" s="131">
        <v>0</v>
      </c>
      <c r="H761" s="131"/>
      <c r="I761" s="131">
        <v>0.25720834999999997</v>
      </c>
      <c r="J761" s="131"/>
      <c r="K761" s="131">
        <f t="shared" si="158"/>
        <v>0.25720834999999997</v>
      </c>
      <c r="L761" s="131"/>
      <c r="M761" s="131">
        <v>0</v>
      </c>
      <c r="N761" s="94"/>
    </row>
    <row r="762" spans="1:14" s="91" customFormat="1" ht="12" x14ac:dyDescent="0.2">
      <c r="A762" s="97"/>
      <c r="B762" s="98"/>
      <c r="C762" s="113" t="s">
        <v>404</v>
      </c>
      <c r="D762" s="114"/>
      <c r="E762" s="130">
        <f>SUM(E763:E764)</f>
        <v>0.25</v>
      </c>
      <c r="F762" s="130"/>
      <c r="G762" s="130">
        <f>SUM(G763:G764)</f>
        <v>0</v>
      </c>
      <c r="H762" s="130"/>
      <c r="I762" s="130">
        <f>SUM(I763:I764)</f>
        <v>0</v>
      </c>
      <c r="J762" s="130"/>
      <c r="K762" s="130">
        <f t="shared" si="158"/>
        <v>0.25</v>
      </c>
      <c r="L762" s="130"/>
      <c r="M762" s="130">
        <f>SUM(M763:M764)</f>
        <v>0.2</v>
      </c>
      <c r="N762" s="94"/>
    </row>
    <row r="763" spans="1:14" s="91" customFormat="1" ht="12" x14ac:dyDescent="0.2">
      <c r="A763" s="97"/>
      <c r="B763" s="98"/>
      <c r="C763" s="99">
        <v>54071</v>
      </c>
      <c r="D763" s="115" t="s">
        <v>349</v>
      </c>
      <c r="E763" s="131">
        <v>0.05</v>
      </c>
      <c r="F763" s="131"/>
      <c r="G763" s="131">
        <v>0</v>
      </c>
      <c r="H763" s="131"/>
      <c r="I763" s="131">
        <v>0</v>
      </c>
      <c r="J763" s="131"/>
      <c r="K763" s="131">
        <f t="shared" si="158"/>
        <v>0.05</v>
      </c>
      <c r="L763" s="131"/>
      <c r="M763" s="131">
        <v>0</v>
      </c>
      <c r="N763" s="94"/>
    </row>
    <row r="764" spans="1:14" s="91" customFormat="1" ht="24" x14ac:dyDescent="0.2">
      <c r="A764" s="97"/>
      <c r="B764" s="98"/>
      <c r="C764" s="99">
        <v>54227</v>
      </c>
      <c r="D764" s="115" t="s">
        <v>138</v>
      </c>
      <c r="E764" s="131">
        <v>0.2</v>
      </c>
      <c r="F764" s="131"/>
      <c r="G764" s="131">
        <v>0</v>
      </c>
      <c r="H764" s="131"/>
      <c r="I764" s="131">
        <v>0</v>
      </c>
      <c r="J764" s="131"/>
      <c r="K764" s="131">
        <f t="shared" si="158"/>
        <v>0.2</v>
      </c>
      <c r="L764" s="131"/>
      <c r="M764" s="131">
        <v>0.2</v>
      </c>
      <c r="N764" s="94"/>
    </row>
    <row r="765" spans="1:14" s="91" customFormat="1" ht="12" x14ac:dyDescent="0.2">
      <c r="A765" s="111"/>
      <c r="B765" s="113" t="s">
        <v>519</v>
      </c>
      <c r="C765" s="113"/>
      <c r="D765" s="114"/>
      <c r="E765" s="130">
        <f>E766+E769+E771+E774+E777+E779+E782+E791+E795</f>
        <v>2.5404745987028781</v>
      </c>
      <c r="F765" s="130"/>
      <c r="G765" s="130">
        <f t="shared" ref="G765:I765" si="166">G766+G769+G771+G774+G777+G779+G782+G791+G795</f>
        <v>0.103444008004002</v>
      </c>
      <c r="H765" s="130"/>
      <c r="I765" s="130">
        <f t="shared" si="166"/>
        <v>1.1827358314634147</v>
      </c>
      <c r="J765" s="130"/>
      <c r="K765" s="130">
        <f t="shared" si="158"/>
        <v>3.8266544381702947</v>
      </c>
      <c r="L765" s="130"/>
      <c r="M765" s="130">
        <f>M766+M769+M771+M774+M777+M779+M782+M791+M795</f>
        <v>1.0460265987028781</v>
      </c>
      <c r="N765" s="94"/>
    </row>
    <row r="766" spans="1:14" s="91" customFormat="1" ht="12" x14ac:dyDescent="0.2">
      <c r="A766" s="111"/>
      <c r="B766" s="113"/>
      <c r="C766" s="113" t="s">
        <v>391</v>
      </c>
      <c r="D766" s="114"/>
      <c r="E766" s="130">
        <f>SUM(E767:E768)</f>
        <v>7.0000000000000007E-2</v>
      </c>
      <c r="F766" s="130"/>
      <c r="G766" s="130">
        <f>SUM(G767:G768)</f>
        <v>0</v>
      </c>
      <c r="H766" s="130"/>
      <c r="I766" s="130">
        <f>SUM(I767:I768)</f>
        <v>2.5000000000000001E-2</v>
      </c>
      <c r="J766" s="130"/>
      <c r="K766" s="130">
        <f t="shared" si="158"/>
        <v>9.5000000000000001E-2</v>
      </c>
      <c r="L766" s="130"/>
      <c r="M766" s="130">
        <f>SUM(M767:M768)</f>
        <v>0</v>
      </c>
      <c r="N766" s="94"/>
    </row>
    <row r="767" spans="1:14" s="91" customFormat="1" ht="24" x14ac:dyDescent="0.2">
      <c r="A767" s="97"/>
      <c r="B767" s="98"/>
      <c r="C767" s="99">
        <v>49450</v>
      </c>
      <c r="D767" s="115" t="s">
        <v>139</v>
      </c>
      <c r="E767" s="131">
        <v>7.0000000000000007E-2</v>
      </c>
      <c r="F767" s="131"/>
      <c r="G767" s="131">
        <v>0</v>
      </c>
      <c r="H767" s="131"/>
      <c r="I767" s="131">
        <v>0</v>
      </c>
      <c r="J767" s="131"/>
      <c r="K767" s="131">
        <f t="shared" si="158"/>
        <v>7.0000000000000007E-2</v>
      </c>
      <c r="L767" s="131"/>
      <c r="M767" s="131">
        <v>0</v>
      </c>
      <c r="N767" s="94"/>
    </row>
    <row r="768" spans="1:14" s="91" customFormat="1" ht="24" x14ac:dyDescent="0.2">
      <c r="A768" s="97"/>
      <c r="B768" s="98"/>
      <c r="C768" s="99">
        <v>49450</v>
      </c>
      <c r="D768" s="115" t="s">
        <v>130</v>
      </c>
      <c r="E768" s="131">
        <v>0</v>
      </c>
      <c r="F768" s="131"/>
      <c r="G768" s="131">
        <v>0</v>
      </c>
      <c r="H768" s="131"/>
      <c r="I768" s="131">
        <v>2.5000000000000001E-2</v>
      </c>
      <c r="J768" s="131"/>
      <c r="K768" s="131">
        <f t="shared" si="158"/>
        <v>2.5000000000000001E-2</v>
      </c>
      <c r="L768" s="131"/>
      <c r="M768" s="131">
        <v>0</v>
      </c>
      <c r="N768" s="94"/>
    </row>
    <row r="769" spans="1:14" s="91" customFormat="1" ht="12" x14ac:dyDescent="0.2">
      <c r="A769" s="97"/>
      <c r="B769" s="98"/>
      <c r="C769" s="113" t="s">
        <v>392</v>
      </c>
      <c r="D769" s="114"/>
      <c r="E769" s="130">
        <f>SUM(E770)</f>
        <v>0</v>
      </c>
      <c r="F769" s="130"/>
      <c r="G769" s="130">
        <f t="shared" ref="G769:M769" si="167">SUM(G770)</f>
        <v>0</v>
      </c>
      <c r="H769" s="130"/>
      <c r="I769" s="130">
        <f t="shared" si="167"/>
        <v>0.28571428999999998</v>
      </c>
      <c r="J769" s="130"/>
      <c r="K769" s="130">
        <f t="shared" si="158"/>
        <v>0.28571428999999998</v>
      </c>
      <c r="L769" s="130"/>
      <c r="M769" s="130">
        <f t="shared" si="167"/>
        <v>0</v>
      </c>
      <c r="N769" s="94"/>
    </row>
    <row r="770" spans="1:14" s="91" customFormat="1" ht="24" x14ac:dyDescent="0.2">
      <c r="A770" s="97"/>
      <c r="B770" s="98"/>
      <c r="C770" s="99">
        <v>53072</v>
      </c>
      <c r="D770" s="100" t="s">
        <v>131</v>
      </c>
      <c r="E770" s="131">
        <v>0</v>
      </c>
      <c r="F770" s="131"/>
      <c r="G770" s="131">
        <v>0</v>
      </c>
      <c r="H770" s="131"/>
      <c r="I770" s="131">
        <v>0.28571428999999998</v>
      </c>
      <c r="J770" s="131"/>
      <c r="K770" s="131">
        <f t="shared" si="158"/>
        <v>0.28571428999999998</v>
      </c>
      <c r="L770" s="131"/>
      <c r="M770" s="131">
        <v>0</v>
      </c>
      <c r="N770" s="94"/>
    </row>
    <row r="771" spans="1:14" s="91" customFormat="1" ht="12" x14ac:dyDescent="0.2">
      <c r="A771" s="97"/>
      <c r="B771" s="98"/>
      <c r="C771" s="113" t="s">
        <v>405</v>
      </c>
      <c r="D771" s="114"/>
      <c r="E771" s="130">
        <f>SUM(E772:E773)</f>
        <v>0.35406059870287798</v>
      </c>
      <c r="F771" s="130"/>
      <c r="G771" s="130">
        <f>SUM(G772:G773)</f>
        <v>0</v>
      </c>
      <c r="H771" s="130"/>
      <c r="I771" s="130">
        <f>SUM(I772:I773)</f>
        <v>0.10500000000000001</v>
      </c>
      <c r="J771" s="130"/>
      <c r="K771" s="130">
        <f t="shared" si="158"/>
        <v>0.45906059870287796</v>
      </c>
      <c r="L771" s="130"/>
      <c r="M771" s="130">
        <f>SUM(M772:M773)</f>
        <v>0.45906059870287802</v>
      </c>
      <c r="N771" s="94"/>
    </row>
    <row r="772" spans="1:14" s="91" customFormat="1" ht="12" x14ac:dyDescent="0.2">
      <c r="A772" s="97"/>
      <c r="B772" s="98"/>
      <c r="C772" s="99">
        <v>52037</v>
      </c>
      <c r="D772" s="115" t="s">
        <v>342</v>
      </c>
      <c r="E772" s="131">
        <v>0.12909100000000001</v>
      </c>
      <c r="F772" s="131"/>
      <c r="G772" s="131">
        <v>0</v>
      </c>
      <c r="H772" s="131"/>
      <c r="I772" s="131">
        <v>0</v>
      </c>
      <c r="J772" s="131"/>
      <c r="K772" s="131">
        <f t="shared" si="158"/>
        <v>0.12909100000000001</v>
      </c>
      <c r="L772" s="131"/>
      <c r="M772" s="131">
        <v>0.12909100000000001</v>
      </c>
      <c r="N772" s="94"/>
    </row>
    <row r="773" spans="1:14" s="91" customFormat="1" ht="36" x14ac:dyDescent="0.2">
      <c r="A773" s="97"/>
      <c r="B773" s="98"/>
      <c r="C773" s="99">
        <v>54079</v>
      </c>
      <c r="D773" s="115" t="s">
        <v>282</v>
      </c>
      <c r="E773" s="131">
        <v>0.22496959870287797</v>
      </c>
      <c r="F773" s="131"/>
      <c r="G773" s="131">
        <v>0</v>
      </c>
      <c r="H773" s="131"/>
      <c r="I773" s="131">
        <v>0.10500000000000001</v>
      </c>
      <c r="J773" s="131"/>
      <c r="K773" s="131">
        <f t="shared" si="158"/>
        <v>0.32996959870287801</v>
      </c>
      <c r="L773" s="131"/>
      <c r="M773" s="131">
        <v>0.32996959870287801</v>
      </c>
      <c r="N773" s="94"/>
    </row>
    <row r="774" spans="1:14" s="91" customFormat="1" ht="12" x14ac:dyDescent="0.2">
      <c r="A774" s="97"/>
      <c r="B774" s="98"/>
      <c r="C774" s="113" t="s">
        <v>393</v>
      </c>
      <c r="D774" s="114"/>
      <c r="E774" s="130">
        <f>SUM(E775:E776)</f>
        <v>6.25E-2</v>
      </c>
      <c r="F774" s="130"/>
      <c r="G774" s="130">
        <f>SUM(G775:G776)</f>
        <v>0</v>
      </c>
      <c r="H774" s="130"/>
      <c r="I774" s="130">
        <f>SUM(I775:I776)</f>
        <v>3.1250000000000002E-3</v>
      </c>
      <c r="J774" s="130"/>
      <c r="K774" s="130">
        <f t="shared" si="158"/>
        <v>6.5625000000000003E-2</v>
      </c>
      <c r="L774" s="130"/>
      <c r="M774" s="130">
        <f>SUM(M775:M776)</f>
        <v>0</v>
      </c>
      <c r="N774" s="94"/>
    </row>
    <row r="775" spans="1:14" s="91" customFormat="1" ht="24" x14ac:dyDescent="0.2">
      <c r="A775" s="97"/>
      <c r="B775" s="98"/>
      <c r="C775" s="99">
        <v>52189</v>
      </c>
      <c r="D775" s="115" t="s">
        <v>238</v>
      </c>
      <c r="E775" s="131">
        <v>0</v>
      </c>
      <c r="F775" s="131"/>
      <c r="G775" s="131">
        <v>0</v>
      </c>
      <c r="H775" s="131"/>
      <c r="I775" s="131">
        <v>3.1250000000000002E-3</v>
      </c>
      <c r="J775" s="131"/>
      <c r="K775" s="131">
        <f t="shared" si="158"/>
        <v>3.1250000000000002E-3</v>
      </c>
      <c r="L775" s="131"/>
      <c r="M775" s="131">
        <v>0</v>
      </c>
      <c r="N775" s="94"/>
    </row>
    <row r="776" spans="1:14" s="91" customFormat="1" ht="36" x14ac:dyDescent="0.2">
      <c r="A776" s="97"/>
      <c r="B776" s="98"/>
      <c r="C776" s="99">
        <v>53373</v>
      </c>
      <c r="D776" s="115" t="s">
        <v>140</v>
      </c>
      <c r="E776" s="131">
        <v>6.25E-2</v>
      </c>
      <c r="F776" s="131"/>
      <c r="G776" s="131">
        <v>0</v>
      </c>
      <c r="H776" s="131"/>
      <c r="I776" s="131">
        <v>0</v>
      </c>
      <c r="J776" s="131"/>
      <c r="K776" s="131">
        <f t="shared" si="158"/>
        <v>6.25E-2</v>
      </c>
      <c r="L776" s="131"/>
      <c r="M776" s="131">
        <v>0</v>
      </c>
      <c r="N776" s="94"/>
    </row>
    <row r="777" spans="1:14" s="91" customFormat="1" ht="12" x14ac:dyDescent="0.2">
      <c r="A777" s="97"/>
      <c r="B777" s="98"/>
      <c r="C777" s="113" t="s">
        <v>407</v>
      </c>
      <c r="D777" s="114"/>
      <c r="E777" s="130">
        <f>SUM(E778)</f>
        <v>0.05</v>
      </c>
      <c r="F777" s="130"/>
      <c r="G777" s="130">
        <f t="shared" ref="G777:M777" si="168">SUM(G778)</f>
        <v>0</v>
      </c>
      <c r="H777" s="130"/>
      <c r="I777" s="130">
        <f t="shared" si="168"/>
        <v>3.414634146341463E-2</v>
      </c>
      <c r="J777" s="130"/>
      <c r="K777" s="130">
        <f t="shared" si="158"/>
        <v>8.4146341463414626E-2</v>
      </c>
      <c r="L777" s="130"/>
      <c r="M777" s="130">
        <f t="shared" si="168"/>
        <v>0</v>
      </c>
      <c r="N777" s="94"/>
    </row>
    <row r="778" spans="1:14" s="91" customFormat="1" ht="12" x14ac:dyDescent="0.2">
      <c r="A778" s="97"/>
      <c r="B778" s="98"/>
      <c r="C778" s="99">
        <v>54055</v>
      </c>
      <c r="D778" s="100" t="s">
        <v>363</v>
      </c>
      <c r="E778" s="131">
        <v>0.05</v>
      </c>
      <c r="F778" s="131"/>
      <c r="G778" s="131">
        <v>0</v>
      </c>
      <c r="H778" s="131"/>
      <c r="I778" s="131">
        <v>3.414634146341463E-2</v>
      </c>
      <c r="J778" s="131"/>
      <c r="K778" s="131">
        <f t="shared" si="158"/>
        <v>8.4146341463414626E-2</v>
      </c>
      <c r="L778" s="131"/>
      <c r="M778" s="131">
        <v>0</v>
      </c>
      <c r="N778" s="94"/>
    </row>
    <row r="779" spans="1:14" s="91" customFormat="1" ht="12" x14ac:dyDescent="0.2">
      <c r="A779" s="97"/>
      <c r="B779" s="98"/>
      <c r="C779" s="113" t="s">
        <v>409</v>
      </c>
      <c r="D779" s="114"/>
      <c r="E779" s="130">
        <f>SUM(E780:E781)</f>
        <v>0.39646400000000004</v>
      </c>
      <c r="F779" s="130"/>
      <c r="G779" s="130">
        <f>SUM(G780:G781)</f>
        <v>0</v>
      </c>
      <c r="H779" s="130"/>
      <c r="I779" s="130">
        <f>SUM(I780:I781)</f>
        <v>0</v>
      </c>
      <c r="J779" s="130"/>
      <c r="K779" s="130">
        <f t="shared" si="158"/>
        <v>0.39646400000000004</v>
      </c>
      <c r="L779" s="130"/>
      <c r="M779" s="130">
        <f>SUM(M780:M781)</f>
        <v>0</v>
      </c>
      <c r="N779" s="94"/>
    </row>
    <row r="780" spans="1:14" s="91" customFormat="1" ht="24" x14ac:dyDescent="0.2">
      <c r="A780" s="97"/>
      <c r="B780" s="98"/>
      <c r="C780" s="99">
        <v>54023</v>
      </c>
      <c r="D780" s="115" t="s">
        <v>250</v>
      </c>
      <c r="E780" s="131">
        <v>0.131464</v>
      </c>
      <c r="F780" s="131"/>
      <c r="G780" s="131">
        <v>0</v>
      </c>
      <c r="H780" s="131"/>
      <c r="I780" s="131">
        <v>0</v>
      </c>
      <c r="J780" s="131"/>
      <c r="K780" s="131">
        <f t="shared" si="158"/>
        <v>0.131464</v>
      </c>
      <c r="L780" s="131"/>
      <c r="M780" s="131">
        <v>0</v>
      </c>
      <c r="N780" s="94"/>
    </row>
    <row r="781" spans="1:14" s="91" customFormat="1" ht="24" x14ac:dyDescent="0.2">
      <c r="A781" s="97"/>
      <c r="B781" s="98"/>
      <c r="C781" s="99">
        <v>54041</v>
      </c>
      <c r="D781" s="115" t="s">
        <v>251</v>
      </c>
      <c r="E781" s="131">
        <v>0.26500000000000001</v>
      </c>
      <c r="F781" s="131"/>
      <c r="G781" s="131">
        <v>0</v>
      </c>
      <c r="H781" s="131"/>
      <c r="I781" s="131">
        <v>0</v>
      </c>
      <c r="J781" s="131"/>
      <c r="K781" s="131">
        <f t="shared" si="158"/>
        <v>0.26500000000000001</v>
      </c>
      <c r="L781" s="131"/>
      <c r="M781" s="131">
        <v>0</v>
      </c>
      <c r="N781" s="94"/>
    </row>
    <row r="782" spans="1:14" s="91" customFormat="1" ht="12" x14ac:dyDescent="0.2">
      <c r="A782" s="97"/>
      <c r="B782" s="98"/>
      <c r="C782" s="113" t="s">
        <v>394</v>
      </c>
      <c r="D782" s="114"/>
      <c r="E782" s="130">
        <f>SUM(E783:E790)</f>
        <v>0.70745000000000013</v>
      </c>
      <c r="F782" s="130"/>
      <c r="G782" s="130">
        <f t="shared" ref="G782:I782" si="169">SUM(G783:G790)</f>
        <v>0.103444008004002</v>
      </c>
      <c r="H782" s="130"/>
      <c r="I782" s="130">
        <f t="shared" si="169"/>
        <v>0.40138799999999997</v>
      </c>
      <c r="J782" s="130"/>
      <c r="K782" s="130">
        <f t="shared" si="158"/>
        <v>1.212282008004002</v>
      </c>
      <c r="L782" s="130"/>
      <c r="M782" s="130">
        <f>SUM(M783:M790)</f>
        <v>0.26196600000000003</v>
      </c>
      <c r="N782" s="94"/>
    </row>
    <row r="783" spans="1:14" s="91" customFormat="1" ht="12" x14ac:dyDescent="0.2">
      <c r="A783" s="97"/>
      <c r="B783" s="98"/>
      <c r="C783" s="99">
        <v>49444</v>
      </c>
      <c r="D783" s="115" t="s">
        <v>343</v>
      </c>
      <c r="E783" s="131">
        <v>0.36849999999999999</v>
      </c>
      <c r="F783" s="131"/>
      <c r="G783" s="131">
        <v>0</v>
      </c>
      <c r="H783" s="131"/>
      <c r="I783" s="131">
        <v>0</v>
      </c>
      <c r="J783" s="131"/>
      <c r="K783" s="131">
        <f t="shared" si="158"/>
        <v>0.36849999999999999</v>
      </c>
      <c r="L783" s="131"/>
      <c r="M783" s="131">
        <v>0</v>
      </c>
      <c r="N783" s="94"/>
    </row>
    <row r="784" spans="1:14" s="91" customFormat="1" ht="24" x14ac:dyDescent="0.2">
      <c r="A784" s="97"/>
      <c r="B784" s="98"/>
      <c r="C784" s="99">
        <v>52073</v>
      </c>
      <c r="D784" s="115" t="s">
        <v>107</v>
      </c>
      <c r="E784" s="131">
        <v>0</v>
      </c>
      <c r="F784" s="131"/>
      <c r="G784" s="131">
        <v>0</v>
      </c>
      <c r="H784" s="131"/>
      <c r="I784" s="131">
        <v>0.3125</v>
      </c>
      <c r="J784" s="131"/>
      <c r="K784" s="131">
        <f t="shared" si="158"/>
        <v>0.3125</v>
      </c>
      <c r="L784" s="131"/>
      <c r="M784" s="131">
        <v>0</v>
      </c>
      <c r="N784" s="94"/>
    </row>
    <row r="785" spans="1:14" s="91" customFormat="1" ht="12" x14ac:dyDescent="0.2">
      <c r="A785" s="97"/>
      <c r="B785" s="98"/>
      <c r="C785" s="99">
        <v>52357</v>
      </c>
      <c r="D785" s="115" t="s">
        <v>345</v>
      </c>
      <c r="E785" s="131">
        <v>0.1363</v>
      </c>
      <c r="F785" s="131"/>
      <c r="G785" s="131">
        <v>0</v>
      </c>
      <c r="H785" s="131"/>
      <c r="I785" s="131">
        <v>0</v>
      </c>
      <c r="J785" s="131"/>
      <c r="K785" s="131">
        <f t="shared" si="158"/>
        <v>0.1363</v>
      </c>
      <c r="L785" s="131"/>
      <c r="M785" s="131">
        <v>0.1363</v>
      </c>
      <c r="N785" s="94"/>
    </row>
    <row r="786" spans="1:14" s="91" customFormat="1" ht="12" x14ac:dyDescent="0.2">
      <c r="A786" s="97"/>
      <c r="B786" s="98"/>
      <c r="C786" s="99">
        <v>53371</v>
      </c>
      <c r="D786" s="115" t="s">
        <v>346</v>
      </c>
      <c r="E786" s="131">
        <v>2.2221999999999999E-2</v>
      </c>
      <c r="F786" s="131"/>
      <c r="G786" s="131">
        <v>0</v>
      </c>
      <c r="H786" s="131"/>
      <c r="I786" s="131">
        <v>8.8887999999999995E-2</v>
      </c>
      <c r="J786" s="131"/>
      <c r="K786" s="131">
        <f t="shared" si="158"/>
        <v>0.11110999999999999</v>
      </c>
      <c r="L786" s="131"/>
      <c r="M786" s="131">
        <v>6.6666000000000003E-2</v>
      </c>
      <c r="N786" s="94"/>
    </row>
    <row r="787" spans="1:14" s="91" customFormat="1" ht="12" x14ac:dyDescent="0.2">
      <c r="A787" s="97"/>
      <c r="B787" s="98"/>
      <c r="C787" s="99">
        <v>54068</v>
      </c>
      <c r="D787" s="115" t="s">
        <v>348</v>
      </c>
      <c r="E787" s="131">
        <v>7.1428000000000005E-2</v>
      </c>
      <c r="F787" s="131"/>
      <c r="G787" s="131">
        <v>7.1428000000000005E-2</v>
      </c>
      <c r="H787" s="131"/>
      <c r="I787" s="131">
        <v>0</v>
      </c>
      <c r="J787" s="131"/>
      <c r="K787" s="131">
        <f t="shared" ref="K787:K850" si="170">SUM(E787:I787)</f>
        <v>0.14285600000000001</v>
      </c>
      <c r="L787" s="131"/>
      <c r="M787" s="131">
        <v>0</v>
      </c>
      <c r="N787" s="94"/>
    </row>
    <row r="788" spans="1:14" s="91" customFormat="1" ht="24" x14ac:dyDescent="0.2">
      <c r="A788" s="97"/>
      <c r="B788" s="98"/>
      <c r="C788" s="99">
        <v>54176</v>
      </c>
      <c r="D788" s="115" t="s">
        <v>257</v>
      </c>
      <c r="E788" s="131">
        <v>0</v>
      </c>
      <c r="F788" s="131"/>
      <c r="G788" s="131">
        <v>3.2016008004001999E-2</v>
      </c>
      <c r="H788" s="131"/>
      <c r="I788" s="131">
        <v>0</v>
      </c>
      <c r="J788" s="131"/>
      <c r="K788" s="131">
        <f t="shared" si="170"/>
        <v>3.2016008004001999E-2</v>
      </c>
      <c r="L788" s="131"/>
      <c r="M788" s="131">
        <v>0</v>
      </c>
      <c r="N788" s="94"/>
    </row>
    <row r="789" spans="1:14" s="91" customFormat="1" ht="24" x14ac:dyDescent="0.2">
      <c r="A789" s="97"/>
      <c r="B789" s="98"/>
      <c r="C789" s="99">
        <v>54247</v>
      </c>
      <c r="D789" s="115" t="s">
        <v>134</v>
      </c>
      <c r="E789" s="131">
        <v>5.8999999999999997E-2</v>
      </c>
      <c r="F789" s="131"/>
      <c r="G789" s="131">
        <v>0</v>
      </c>
      <c r="H789" s="131"/>
      <c r="I789" s="131">
        <v>0</v>
      </c>
      <c r="J789" s="131"/>
      <c r="K789" s="131">
        <f t="shared" si="170"/>
        <v>5.8999999999999997E-2</v>
      </c>
      <c r="L789" s="131"/>
      <c r="M789" s="131">
        <v>5.8999999999999997E-2</v>
      </c>
      <c r="N789" s="94"/>
    </row>
    <row r="790" spans="1:14" s="91" customFormat="1" ht="24" x14ac:dyDescent="0.2">
      <c r="A790" s="97"/>
      <c r="B790" s="98"/>
      <c r="C790" s="99">
        <v>54260</v>
      </c>
      <c r="D790" s="115" t="s">
        <v>258</v>
      </c>
      <c r="E790" s="131">
        <v>0.05</v>
      </c>
      <c r="F790" s="131"/>
      <c r="G790" s="131">
        <v>0</v>
      </c>
      <c r="H790" s="131"/>
      <c r="I790" s="131">
        <v>0</v>
      </c>
      <c r="J790" s="131"/>
      <c r="K790" s="131">
        <f t="shared" si="170"/>
        <v>0.05</v>
      </c>
      <c r="L790" s="131"/>
      <c r="M790" s="131">
        <v>0</v>
      </c>
      <c r="N790" s="94"/>
    </row>
    <row r="791" spans="1:14" s="91" customFormat="1" ht="12" x14ac:dyDescent="0.2">
      <c r="A791" s="97"/>
      <c r="B791" s="98"/>
      <c r="C791" s="113" t="s">
        <v>403</v>
      </c>
      <c r="D791" s="114"/>
      <c r="E791" s="130">
        <f>SUM(E792:E794)</f>
        <v>0.75</v>
      </c>
      <c r="F791" s="130"/>
      <c r="G791" s="130">
        <f t="shared" ref="G791:I791" si="171">SUM(G792:G794)</f>
        <v>0</v>
      </c>
      <c r="H791" s="130"/>
      <c r="I791" s="130">
        <f t="shared" si="171"/>
        <v>0.32836219999999999</v>
      </c>
      <c r="J791" s="130"/>
      <c r="K791" s="130">
        <f t="shared" si="170"/>
        <v>1.0783621999999999</v>
      </c>
      <c r="L791" s="130"/>
      <c r="M791" s="130">
        <f>SUM(M792:M794)</f>
        <v>0.22500000000000001</v>
      </c>
      <c r="N791" s="94"/>
    </row>
    <row r="792" spans="1:14" s="91" customFormat="1" ht="12" x14ac:dyDescent="0.2">
      <c r="A792" s="97"/>
      <c r="B792" s="98"/>
      <c r="C792" s="99">
        <v>48480</v>
      </c>
      <c r="D792" s="117" t="s">
        <v>352</v>
      </c>
      <c r="E792" s="131">
        <v>0.75</v>
      </c>
      <c r="F792" s="131"/>
      <c r="G792" s="131">
        <v>0</v>
      </c>
      <c r="H792" s="131"/>
      <c r="I792" s="131">
        <v>0</v>
      </c>
      <c r="J792" s="131"/>
      <c r="K792" s="131">
        <f t="shared" si="170"/>
        <v>0.75</v>
      </c>
      <c r="L792" s="131"/>
      <c r="M792" s="131">
        <v>0</v>
      </c>
      <c r="N792" s="94"/>
    </row>
    <row r="793" spans="1:14" s="91" customFormat="1" ht="36" x14ac:dyDescent="0.2">
      <c r="A793" s="97"/>
      <c r="B793" s="98"/>
      <c r="C793" s="99">
        <v>53103</v>
      </c>
      <c r="D793" s="100" t="s">
        <v>135</v>
      </c>
      <c r="E793" s="131">
        <v>0</v>
      </c>
      <c r="F793" s="131"/>
      <c r="G793" s="131">
        <v>0</v>
      </c>
      <c r="H793" s="131"/>
      <c r="I793" s="131">
        <v>0.1033622</v>
      </c>
      <c r="J793" s="131"/>
      <c r="K793" s="131">
        <f t="shared" si="170"/>
        <v>0.1033622</v>
      </c>
      <c r="L793" s="131"/>
      <c r="M793" s="131">
        <v>0</v>
      </c>
      <c r="N793" s="94"/>
    </row>
    <row r="794" spans="1:14" s="91" customFormat="1" ht="12" x14ac:dyDescent="0.2">
      <c r="A794" s="97"/>
      <c r="B794" s="98"/>
      <c r="C794" s="99">
        <v>54112</v>
      </c>
      <c r="D794" s="115" t="s">
        <v>283</v>
      </c>
      <c r="E794" s="131">
        <v>0</v>
      </c>
      <c r="F794" s="131"/>
      <c r="G794" s="131">
        <v>0</v>
      </c>
      <c r="H794" s="131"/>
      <c r="I794" s="131">
        <v>0.22500000000000001</v>
      </c>
      <c r="J794" s="131"/>
      <c r="K794" s="131">
        <f t="shared" si="170"/>
        <v>0.22500000000000001</v>
      </c>
      <c r="L794" s="131"/>
      <c r="M794" s="131">
        <v>0.22500000000000001</v>
      </c>
      <c r="N794" s="94"/>
    </row>
    <row r="795" spans="1:14" s="91" customFormat="1" ht="12" x14ac:dyDescent="0.2">
      <c r="A795" s="97"/>
      <c r="B795" s="98"/>
      <c r="C795" s="113" t="s">
        <v>404</v>
      </c>
      <c r="D795" s="114"/>
      <c r="E795" s="130">
        <f>SUM(E796:E797)</f>
        <v>0.15000000000000002</v>
      </c>
      <c r="F795" s="130"/>
      <c r="G795" s="130">
        <f>SUM(G796:G797)</f>
        <v>0</v>
      </c>
      <c r="H795" s="130"/>
      <c r="I795" s="130">
        <f>SUM(I796:I797)</f>
        <v>0</v>
      </c>
      <c r="J795" s="130"/>
      <c r="K795" s="130">
        <f t="shared" si="170"/>
        <v>0.15000000000000002</v>
      </c>
      <c r="L795" s="130"/>
      <c r="M795" s="130">
        <f>SUM(M796:M797)</f>
        <v>0.1</v>
      </c>
      <c r="N795" s="94"/>
    </row>
    <row r="796" spans="1:14" s="91" customFormat="1" ht="12" x14ac:dyDescent="0.2">
      <c r="A796" s="97"/>
      <c r="B796" s="98"/>
      <c r="C796" s="99">
        <v>54071</v>
      </c>
      <c r="D796" s="115" t="s">
        <v>349</v>
      </c>
      <c r="E796" s="131">
        <v>0.05</v>
      </c>
      <c r="F796" s="131"/>
      <c r="G796" s="131">
        <v>0</v>
      </c>
      <c r="H796" s="131"/>
      <c r="I796" s="131">
        <v>0</v>
      </c>
      <c r="J796" s="131"/>
      <c r="K796" s="131">
        <f t="shared" si="170"/>
        <v>0.05</v>
      </c>
      <c r="L796" s="131"/>
      <c r="M796" s="131">
        <v>0</v>
      </c>
      <c r="N796" s="94"/>
    </row>
    <row r="797" spans="1:14" s="91" customFormat="1" ht="24" x14ac:dyDescent="0.2">
      <c r="A797" s="97"/>
      <c r="B797" s="98"/>
      <c r="C797" s="99">
        <v>54227</v>
      </c>
      <c r="D797" s="115" t="s">
        <v>138</v>
      </c>
      <c r="E797" s="131">
        <v>0.1</v>
      </c>
      <c r="F797" s="131"/>
      <c r="G797" s="131">
        <v>0</v>
      </c>
      <c r="H797" s="131"/>
      <c r="I797" s="131">
        <v>0</v>
      </c>
      <c r="J797" s="131"/>
      <c r="K797" s="131">
        <f t="shared" si="170"/>
        <v>0.1</v>
      </c>
      <c r="L797" s="131"/>
      <c r="M797" s="131">
        <v>0.1</v>
      </c>
      <c r="N797" s="94"/>
    </row>
    <row r="798" spans="1:14" s="91" customFormat="1" ht="12" x14ac:dyDescent="0.2">
      <c r="A798" s="111"/>
      <c r="B798" s="113" t="s">
        <v>422</v>
      </c>
      <c r="C798" s="113"/>
      <c r="D798" s="114"/>
      <c r="E798" s="130">
        <f>E799+E801+E804+E806+E808+E810+E819+E821</f>
        <v>1.5681494987965192</v>
      </c>
      <c r="F798" s="130"/>
      <c r="G798" s="130">
        <f t="shared" ref="G798:I798" si="172">G799+G801+G804+G806+G808+G810+G819+G821</f>
        <v>9.2440505252626315E-2</v>
      </c>
      <c r="H798" s="130"/>
      <c r="I798" s="130">
        <f t="shared" si="172"/>
        <v>0.7651939914634146</v>
      </c>
      <c r="J798" s="130"/>
      <c r="K798" s="130">
        <f t="shared" si="170"/>
        <v>2.42578399551256</v>
      </c>
      <c r="L798" s="130"/>
      <c r="M798" s="130">
        <f>M799+M801+M804+M806+M808+M810+M819+M821</f>
        <v>1.0715064987965193</v>
      </c>
      <c r="N798" s="94"/>
    </row>
    <row r="799" spans="1:14" s="91" customFormat="1" ht="12" x14ac:dyDescent="0.2">
      <c r="A799" s="111"/>
      <c r="B799" s="113"/>
      <c r="C799" s="113" t="s">
        <v>392</v>
      </c>
      <c r="D799" s="114"/>
      <c r="E799" s="130">
        <f>SUM(E800)</f>
        <v>0</v>
      </c>
      <c r="F799" s="130"/>
      <c r="G799" s="130">
        <f t="shared" ref="G799:M799" si="173">SUM(G800)</f>
        <v>0</v>
      </c>
      <c r="H799" s="130"/>
      <c r="I799" s="130">
        <f t="shared" si="173"/>
        <v>0.28571428999999998</v>
      </c>
      <c r="J799" s="130"/>
      <c r="K799" s="130">
        <f t="shared" si="170"/>
        <v>0.28571428999999998</v>
      </c>
      <c r="L799" s="130"/>
      <c r="M799" s="130">
        <f t="shared" si="173"/>
        <v>0</v>
      </c>
      <c r="N799" s="94"/>
    </row>
    <row r="800" spans="1:14" s="91" customFormat="1" ht="24" x14ac:dyDescent="0.2">
      <c r="A800" s="97"/>
      <c r="B800" s="98"/>
      <c r="C800" s="99">
        <v>53072</v>
      </c>
      <c r="D800" s="100" t="s">
        <v>131</v>
      </c>
      <c r="E800" s="131">
        <v>0</v>
      </c>
      <c r="F800" s="131"/>
      <c r="G800" s="131">
        <v>0</v>
      </c>
      <c r="H800" s="131"/>
      <c r="I800" s="131">
        <v>0.28571428999999998</v>
      </c>
      <c r="J800" s="131"/>
      <c r="K800" s="131">
        <f t="shared" si="170"/>
        <v>0.28571428999999998</v>
      </c>
      <c r="L800" s="131"/>
      <c r="M800" s="131">
        <v>0</v>
      </c>
      <c r="N800" s="94"/>
    </row>
    <row r="801" spans="1:14" s="91" customFormat="1" ht="12" x14ac:dyDescent="0.2">
      <c r="A801" s="97"/>
      <c r="B801" s="98"/>
      <c r="C801" s="113" t="s">
        <v>405</v>
      </c>
      <c r="D801" s="114"/>
      <c r="E801" s="130">
        <f>SUM(E802:E803)</f>
        <v>0.61490649879651915</v>
      </c>
      <c r="F801" s="130"/>
      <c r="G801" s="130">
        <f>SUM(G802:G803)</f>
        <v>0</v>
      </c>
      <c r="H801" s="130"/>
      <c r="I801" s="130">
        <f>SUM(I802:I803)</f>
        <v>8.4999999999999992E-2</v>
      </c>
      <c r="J801" s="130"/>
      <c r="K801" s="130">
        <f t="shared" si="170"/>
        <v>0.69990649879651912</v>
      </c>
      <c r="L801" s="130"/>
      <c r="M801" s="130">
        <f>SUM(M802:M803)</f>
        <v>0.69990649879651912</v>
      </c>
      <c r="N801" s="94"/>
    </row>
    <row r="802" spans="1:14" s="91" customFormat="1" ht="12" x14ac:dyDescent="0.2">
      <c r="A802" s="97"/>
      <c r="B802" s="98"/>
      <c r="C802" s="99">
        <v>52037</v>
      </c>
      <c r="D802" s="115" t="s">
        <v>342</v>
      </c>
      <c r="E802" s="131">
        <v>0.11</v>
      </c>
      <c r="F802" s="131"/>
      <c r="G802" s="131">
        <v>0</v>
      </c>
      <c r="H802" s="131"/>
      <c r="I802" s="131">
        <v>0</v>
      </c>
      <c r="J802" s="131"/>
      <c r="K802" s="131">
        <f t="shared" si="170"/>
        <v>0.11</v>
      </c>
      <c r="L802" s="131"/>
      <c r="M802" s="131">
        <v>0.11</v>
      </c>
      <c r="N802" s="94"/>
    </row>
    <row r="803" spans="1:14" s="91" customFormat="1" ht="36" x14ac:dyDescent="0.2">
      <c r="A803" s="97"/>
      <c r="B803" s="98"/>
      <c r="C803" s="99">
        <v>54079</v>
      </c>
      <c r="D803" s="115" t="s">
        <v>282</v>
      </c>
      <c r="E803" s="131">
        <v>0.50490649879651917</v>
      </c>
      <c r="F803" s="131"/>
      <c r="G803" s="131">
        <v>0</v>
      </c>
      <c r="H803" s="131"/>
      <c r="I803" s="131">
        <v>8.4999999999999992E-2</v>
      </c>
      <c r="J803" s="131"/>
      <c r="K803" s="131">
        <f t="shared" si="170"/>
        <v>0.58990649879651913</v>
      </c>
      <c r="L803" s="131"/>
      <c r="M803" s="131">
        <v>0.58990649879651913</v>
      </c>
      <c r="N803" s="94"/>
    </row>
    <row r="804" spans="1:14" s="91" customFormat="1" ht="12" x14ac:dyDescent="0.2">
      <c r="A804" s="97"/>
      <c r="B804" s="98"/>
      <c r="C804" s="113" t="s">
        <v>393</v>
      </c>
      <c r="D804" s="114"/>
      <c r="E804" s="130">
        <f>SUM(E805)</f>
        <v>0</v>
      </c>
      <c r="F804" s="130"/>
      <c r="G804" s="130">
        <f t="shared" ref="G804:M808" si="174">SUM(G805)</f>
        <v>0</v>
      </c>
      <c r="H804" s="130"/>
      <c r="I804" s="130">
        <f t="shared" si="174"/>
        <v>3.1250000000000002E-3</v>
      </c>
      <c r="J804" s="130"/>
      <c r="K804" s="130">
        <f t="shared" si="170"/>
        <v>3.1250000000000002E-3</v>
      </c>
      <c r="L804" s="130"/>
      <c r="M804" s="130">
        <f t="shared" si="174"/>
        <v>0</v>
      </c>
      <c r="N804" s="94"/>
    </row>
    <row r="805" spans="1:14" s="91" customFormat="1" ht="24" x14ac:dyDescent="0.2">
      <c r="A805" s="97"/>
      <c r="B805" s="98"/>
      <c r="C805" s="99">
        <v>52189</v>
      </c>
      <c r="D805" s="100" t="s">
        <v>238</v>
      </c>
      <c r="E805" s="131">
        <v>0</v>
      </c>
      <c r="F805" s="131"/>
      <c r="G805" s="131">
        <v>0</v>
      </c>
      <c r="H805" s="131"/>
      <c r="I805" s="131">
        <v>3.1250000000000002E-3</v>
      </c>
      <c r="J805" s="131"/>
      <c r="K805" s="131">
        <f t="shared" si="170"/>
        <v>3.1250000000000002E-3</v>
      </c>
      <c r="L805" s="131"/>
      <c r="M805" s="131">
        <v>0</v>
      </c>
      <c r="N805" s="94"/>
    </row>
    <row r="806" spans="1:14" s="91" customFormat="1" ht="12" x14ac:dyDescent="0.2">
      <c r="A806" s="97"/>
      <c r="B806" s="98"/>
      <c r="C806" s="113" t="s">
        <v>407</v>
      </c>
      <c r="D806" s="114"/>
      <c r="E806" s="130">
        <f>SUM(E807)</f>
        <v>0</v>
      </c>
      <c r="F806" s="130"/>
      <c r="G806" s="130">
        <f t="shared" si="174"/>
        <v>0</v>
      </c>
      <c r="H806" s="130"/>
      <c r="I806" s="130">
        <f t="shared" si="174"/>
        <v>3.414634146341463E-2</v>
      </c>
      <c r="J806" s="130"/>
      <c r="K806" s="130">
        <f t="shared" si="170"/>
        <v>3.414634146341463E-2</v>
      </c>
      <c r="L806" s="130"/>
      <c r="M806" s="130">
        <f t="shared" si="174"/>
        <v>0</v>
      </c>
      <c r="N806" s="94"/>
    </row>
    <row r="807" spans="1:14" s="91" customFormat="1" ht="12" x14ac:dyDescent="0.2">
      <c r="A807" s="97"/>
      <c r="B807" s="98"/>
      <c r="C807" s="99">
        <v>54055</v>
      </c>
      <c r="D807" s="100" t="s">
        <v>363</v>
      </c>
      <c r="E807" s="131">
        <v>0</v>
      </c>
      <c r="F807" s="131"/>
      <c r="G807" s="131">
        <v>0</v>
      </c>
      <c r="H807" s="131"/>
      <c r="I807" s="131">
        <v>3.414634146341463E-2</v>
      </c>
      <c r="J807" s="131"/>
      <c r="K807" s="131">
        <f t="shared" si="170"/>
        <v>3.414634146341463E-2</v>
      </c>
      <c r="L807" s="131"/>
      <c r="M807" s="131">
        <v>0</v>
      </c>
      <c r="N807" s="94"/>
    </row>
    <row r="808" spans="1:14" s="91" customFormat="1" ht="12" x14ac:dyDescent="0.2">
      <c r="A808" s="97"/>
      <c r="B808" s="98"/>
      <c r="C808" s="113" t="s">
        <v>409</v>
      </c>
      <c r="D808" s="114"/>
      <c r="E808" s="130">
        <f>SUM(E809)</f>
        <v>9.1463000000000003E-2</v>
      </c>
      <c r="F808" s="130"/>
      <c r="G808" s="130">
        <f t="shared" si="174"/>
        <v>0</v>
      </c>
      <c r="H808" s="130"/>
      <c r="I808" s="130">
        <f t="shared" si="174"/>
        <v>0</v>
      </c>
      <c r="J808" s="130"/>
      <c r="K808" s="130">
        <f t="shared" si="170"/>
        <v>9.1463000000000003E-2</v>
      </c>
      <c r="L808" s="130"/>
      <c r="M808" s="130">
        <f t="shared" si="174"/>
        <v>0</v>
      </c>
      <c r="N808" s="94"/>
    </row>
    <row r="809" spans="1:14" s="91" customFormat="1" ht="24" x14ac:dyDescent="0.2">
      <c r="A809" s="97"/>
      <c r="B809" s="98"/>
      <c r="C809" s="99">
        <v>54023</v>
      </c>
      <c r="D809" s="100" t="s">
        <v>250</v>
      </c>
      <c r="E809" s="131">
        <v>9.1463000000000003E-2</v>
      </c>
      <c r="F809" s="131"/>
      <c r="G809" s="131">
        <v>0</v>
      </c>
      <c r="H809" s="131"/>
      <c r="I809" s="131">
        <v>0</v>
      </c>
      <c r="J809" s="131"/>
      <c r="K809" s="131">
        <f t="shared" si="170"/>
        <v>9.1463000000000003E-2</v>
      </c>
      <c r="L809" s="131"/>
      <c r="M809" s="131">
        <v>0</v>
      </c>
      <c r="N809" s="94"/>
    </row>
    <row r="810" spans="1:14" s="91" customFormat="1" ht="12" x14ac:dyDescent="0.2">
      <c r="A810" s="97"/>
      <c r="B810" s="98"/>
      <c r="C810" s="113" t="s">
        <v>394</v>
      </c>
      <c r="D810" s="114"/>
      <c r="E810" s="130">
        <f>SUM(E811:E818)</f>
        <v>0.79178000000000004</v>
      </c>
      <c r="F810" s="130"/>
      <c r="G810" s="130">
        <f t="shared" ref="G810:I810" si="175">SUM(G811:G818)</f>
        <v>9.2440505252626315E-2</v>
      </c>
      <c r="H810" s="130"/>
      <c r="I810" s="130">
        <f t="shared" si="175"/>
        <v>0.1</v>
      </c>
      <c r="J810" s="130"/>
      <c r="K810" s="130">
        <f t="shared" si="170"/>
        <v>0.98422050525262639</v>
      </c>
      <c r="L810" s="130"/>
      <c r="M810" s="130">
        <f>SUM(M811:M818)</f>
        <v>0.3216</v>
      </c>
      <c r="N810" s="94"/>
    </row>
    <row r="811" spans="1:14" s="91" customFormat="1" ht="12" x14ac:dyDescent="0.2">
      <c r="A811" s="97"/>
      <c r="B811" s="98"/>
      <c r="C811" s="99">
        <v>49444</v>
      </c>
      <c r="D811" s="116" t="s">
        <v>343</v>
      </c>
      <c r="E811" s="131">
        <v>0.32874999999999999</v>
      </c>
      <c r="F811" s="131"/>
      <c r="G811" s="131">
        <v>0</v>
      </c>
      <c r="H811" s="131"/>
      <c r="I811" s="131">
        <v>0</v>
      </c>
      <c r="J811" s="131"/>
      <c r="K811" s="131">
        <f t="shared" si="170"/>
        <v>0.32874999999999999</v>
      </c>
      <c r="L811" s="131"/>
      <c r="M811" s="131">
        <v>0</v>
      </c>
      <c r="N811" s="94"/>
    </row>
    <row r="812" spans="1:14" s="91" customFormat="1" ht="12" x14ac:dyDescent="0.2">
      <c r="A812" s="97"/>
      <c r="B812" s="98"/>
      <c r="C812" s="99">
        <v>52357</v>
      </c>
      <c r="D812" s="115" t="s">
        <v>345</v>
      </c>
      <c r="E812" s="131">
        <v>0.1666</v>
      </c>
      <c r="F812" s="131"/>
      <c r="G812" s="131">
        <v>0</v>
      </c>
      <c r="H812" s="131"/>
      <c r="I812" s="131">
        <v>0</v>
      </c>
      <c r="J812" s="131"/>
      <c r="K812" s="131">
        <f t="shared" si="170"/>
        <v>0.1666</v>
      </c>
      <c r="L812" s="131"/>
      <c r="M812" s="131">
        <v>0.1666</v>
      </c>
      <c r="N812" s="94"/>
    </row>
    <row r="813" spans="1:14" s="91" customFormat="1" ht="12" x14ac:dyDescent="0.2">
      <c r="A813" s="97"/>
      <c r="B813" s="98"/>
      <c r="C813" s="99">
        <v>53371</v>
      </c>
      <c r="D813" s="115" t="s">
        <v>346</v>
      </c>
      <c r="E813" s="131">
        <v>2.5000000000000001E-2</v>
      </c>
      <c r="F813" s="131"/>
      <c r="G813" s="131">
        <v>0</v>
      </c>
      <c r="H813" s="131"/>
      <c r="I813" s="131">
        <v>0.1</v>
      </c>
      <c r="J813" s="131"/>
      <c r="K813" s="131">
        <f t="shared" si="170"/>
        <v>0.125</v>
      </c>
      <c r="L813" s="131"/>
      <c r="M813" s="131">
        <v>7.5000000000000011E-2</v>
      </c>
      <c r="N813" s="94"/>
    </row>
    <row r="814" spans="1:14" s="91" customFormat="1" ht="12" x14ac:dyDescent="0.2">
      <c r="A814" s="97"/>
      <c r="B814" s="98"/>
      <c r="C814" s="99">
        <v>54060</v>
      </c>
      <c r="D814" s="115" t="s">
        <v>347</v>
      </c>
      <c r="E814" s="131">
        <v>0.1</v>
      </c>
      <c r="F814" s="131"/>
      <c r="G814" s="131">
        <v>0</v>
      </c>
      <c r="H814" s="131"/>
      <c r="I814" s="131">
        <v>0</v>
      </c>
      <c r="J814" s="131"/>
      <c r="K814" s="131">
        <f t="shared" si="170"/>
        <v>0.1</v>
      </c>
      <c r="L814" s="131"/>
      <c r="M814" s="131">
        <v>0.03</v>
      </c>
      <c r="N814" s="94"/>
    </row>
    <row r="815" spans="1:14" s="91" customFormat="1" ht="12" x14ac:dyDescent="0.2">
      <c r="A815" s="97"/>
      <c r="B815" s="98"/>
      <c r="C815" s="99">
        <v>54068</v>
      </c>
      <c r="D815" s="115" t="s">
        <v>348</v>
      </c>
      <c r="E815" s="131">
        <v>7.1429999999999993E-2</v>
      </c>
      <c r="F815" s="131"/>
      <c r="G815" s="131">
        <v>7.1429999999999993E-2</v>
      </c>
      <c r="H815" s="131"/>
      <c r="I815" s="131">
        <v>0</v>
      </c>
      <c r="J815" s="131"/>
      <c r="K815" s="131">
        <f t="shared" si="170"/>
        <v>0.14285999999999999</v>
      </c>
      <c r="L815" s="131"/>
      <c r="M815" s="131">
        <v>0</v>
      </c>
      <c r="N815" s="94"/>
    </row>
    <row r="816" spans="1:14" s="91" customFormat="1" ht="24" x14ac:dyDescent="0.2">
      <c r="A816" s="97"/>
      <c r="B816" s="98"/>
      <c r="C816" s="99">
        <v>54176</v>
      </c>
      <c r="D816" s="115" t="s">
        <v>257</v>
      </c>
      <c r="E816" s="131">
        <v>0</v>
      </c>
      <c r="F816" s="131"/>
      <c r="G816" s="131">
        <v>2.1010505252626314E-2</v>
      </c>
      <c r="H816" s="131"/>
      <c r="I816" s="131">
        <v>0</v>
      </c>
      <c r="J816" s="131"/>
      <c r="K816" s="131">
        <f t="shared" si="170"/>
        <v>2.1010505252626314E-2</v>
      </c>
      <c r="L816" s="131"/>
      <c r="M816" s="131">
        <v>0</v>
      </c>
      <c r="N816" s="94"/>
    </row>
    <row r="817" spans="1:14" s="91" customFormat="1" ht="24" x14ac:dyDescent="0.2">
      <c r="A817" s="97"/>
      <c r="B817" s="98"/>
      <c r="C817" s="99">
        <v>54247</v>
      </c>
      <c r="D817" s="115" t="s">
        <v>134</v>
      </c>
      <c r="E817" s="131">
        <v>0.05</v>
      </c>
      <c r="F817" s="131"/>
      <c r="G817" s="131">
        <v>0</v>
      </c>
      <c r="H817" s="131"/>
      <c r="I817" s="131">
        <v>0</v>
      </c>
      <c r="J817" s="131"/>
      <c r="K817" s="131">
        <f t="shared" si="170"/>
        <v>0.05</v>
      </c>
      <c r="L817" s="131"/>
      <c r="M817" s="131">
        <v>0.05</v>
      </c>
      <c r="N817" s="94"/>
    </row>
    <row r="818" spans="1:14" s="91" customFormat="1" ht="24" x14ac:dyDescent="0.2">
      <c r="A818" s="97"/>
      <c r="B818" s="98"/>
      <c r="C818" s="99">
        <v>54260</v>
      </c>
      <c r="D818" s="115" t="s">
        <v>258</v>
      </c>
      <c r="E818" s="131">
        <v>0.05</v>
      </c>
      <c r="F818" s="131"/>
      <c r="G818" s="131">
        <v>0</v>
      </c>
      <c r="H818" s="131"/>
      <c r="I818" s="131">
        <v>0</v>
      </c>
      <c r="J818" s="131"/>
      <c r="K818" s="131">
        <f t="shared" si="170"/>
        <v>0.05</v>
      </c>
      <c r="L818" s="131"/>
      <c r="M818" s="131">
        <v>0</v>
      </c>
      <c r="N818" s="94"/>
    </row>
    <row r="819" spans="1:14" s="91" customFormat="1" ht="12" x14ac:dyDescent="0.2">
      <c r="A819" s="97"/>
      <c r="B819" s="98"/>
      <c r="C819" s="113" t="s">
        <v>403</v>
      </c>
      <c r="D819" s="114"/>
      <c r="E819" s="130">
        <f>SUM(E820)</f>
        <v>0</v>
      </c>
      <c r="F819" s="130"/>
      <c r="G819" s="130">
        <f t="shared" ref="G819:M819" si="176">SUM(G820)</f>
        <v>0</v>
      </c>
      <c r="H819" s="130"/>
      <c r="I819" s="130">
        <f t="shared" si="176"/>
        <v>0.25720836000000002</v>
      </c>
      <c r="J819" s="130"/>
      <c r="K819" s="130">
        <f t="shared" si="170"/>
        <v>0.25720836000000002</v>
      </c>
      <c r="L819" s="130"/>
      <c r="M819" s="130">
        <f t="shared" si="176"/>
        <v>0</v>
      </c>
      <c r="N819" s="94"/>
    </row>
    <row r="820" spans="1:14" s="91" customFormat="1" ht="36" x14ac:dyDescent="0.2">
      <c r="A820" s="97"/>
      <c r="B820" s="98"/>
      <c r="C820" s="99">
        <v>53103</v>
      </c>
      <c r="D820" s="100" t="s">
        <v>135</v>
      </c>
      <c r="E820" s="131">
        <v>0</v>
      </c>
      <c r="F820" s="131"/>
      <c r="G820" s="131">
        <v>0</v>
      </c>
      <c r="H820" s="131"/>
      <c r="I820" s="131">
        <v>0.25720836000000002</v>
      </c>
      <c r="J820" s="131"/>
      <c r="K820" s="131">
        <f t="shared" si="170"/>
        <v>0.25720836000000002</v>
      </c>
      <c r="L820" s="131"/>
      <c r="M820" s="131">
        <v>0</v>
      </c>
      <c r="N820" s="94"/>
    </row>
    <row r="821" spans="1:14" s="91" customFormat="1" ht="12" x14ac:dyDescent="0.2">
      <c r="A821" s="97"/>
      <c r="B821" s="98"/>
      <c r="C821" s="113" t="s">
        <v>404</v>
      </c>
      <c r="D821" s="114"/>
      <c r="E821" s="130">
        <f>SUM(E822:E823)</f>
        <v>7.0000000000000007E-2</v>
      </c>
      <c r="F821" s="130"/>
      <c r="G821" s="130">
        <f>SUM(G822:G823)</f>
        <v>0</v>
      </c>
      <c r="H821" s="130"/>
      <c r="I821" s="130">
        <f>SUM(I822:I823)</f>
        <v>0</v>
      </c>
      <c r="J821" s="130"/>
      <c r="K821" s="130">
        <f t="shared" si="170"/>
        <v>7.0000000000000007E-2</v>
      </c>
      <c r="L821" s="130"/>
      <c r="M821" s="130">
        <f>SUM(M822:M823)</f>
        <v>0.05</v>
      </c>
      <c r="N821" s="94"/>
    </row>
    <row r="822" spans="1:14" s="91" customFormat="1" ht="12" x14ac:dyDescent="0.2">
      <c r="A822" s="97"/>
      <c r="B822" s="98"/>
      <c r="C822" s="99">
        <v>54071</v>
      </c>
      <c r="D822" s="115" t="s">
        <v>349</v>
      </c>
      <c r="E822" s="131">
        <v>0.02</v>
      </c>
      <c r="F822" s="131"/>
      <c r="G822" s="131">
        <v>0</v>
      </c>
      <c r="H822" s="131"/>
      <c r="I822" s="131">
        <v>0</v>
      </c>
      <c r="J822" s="131"/>
      <c r="K822" s="131">
        <f t="shared" si="170"/>
        <v>0.02</v>
      </c>
      <c r="L822" s="131"/>
      <c r="M822" s="131">
        <v>0</v>
      </c>
      <c r="N822" s="94"/>
    </row>
    <row r="823" spans="1:14" s="91" customFormat="1" ht="24" x14ac:dyDescent="0.2">
      <c r="A823" s="97"/>
      <c r="B823" s="98"/>
      <c r="C823" s="99">
        <v>54227</v>
      </c>
      <c r="D823" s="115" t="s">
        <v>138</v>
      </c>
      <c r="E823" s="131">
        <v>0.05</v>
      </c>
      <c r="F823" s="131"/>
      <c r="G823" s="131">
        <v>0</v>
      </c>
      <c r="H823" s="131"/>
      <c r="I823" s="131">
        <v>0</v>
      </c>
      <c r="J823" s="131"/>
      <c r="K823" s="131">
        <f t="shared" si="170"/>
        <v>0.05</v>
      </c>
      <c r="L823" s="131"/>
      <c r="M823" s="131">
        <v>0.05</v>
      </c>
      <c r="N823" s="94"/>
    </row>
    <row r="824" spans="1:14" s="91" customFormat="1" ht="12" x14ac:dyDescent="0.2">
      <c r="A824" s="111"/>
      <c r="B824" s="113" t="s">
        <v>511</v>
      </c>
      <c r="C824" s="113"/>
      <c r="D824" s="114"/>
      <c r="E824" s="130">
        <f>E825+E831+E833+E836+E840+E842+E844+E854+E856</f>
        <v>2.8754749498716392</v>
      </c>
      <c r="F824" s="130"/>
      <c r="G824" s="130">
        <f t="shared" ref="G824:I824" si="177">G825+G831+G833+G836+G840+G842+G844+G854+G856</f>
        <v>9.6440506253126571E-2</v>
      </c>
      <c r="H824" s="130"/>
      <c r="I824" s="130">
        <f t="shared" si="177"/>
        <v>0.89908198146341456</v>
      </c>
      <c r="J824" s="130"/>
      <c r="K824" s="130">
        <f t="shared" si="170"/>
        <v>3.8709974375881799</v>
      </c>
      <c r="L824" s="130"/>
      <c r="M824" s="130">
        <f>M825+M831+M833+M836+M840+M842+M844+M854+M856</f>
        <v>0.98269494987163897</v>
      </c>
      <c r="N824" s="94"/>
    </row>
    <row r="825" spans="1:14" s="91" customFormat="1" ht="12" x14ac:dyDescent="0.2">
      <c r="A825" s="97"/>
      <c r="B825" s="98"/>
      <c r="C825" s="113" t="s">
        <v>391</v>
      </c>
      <c r="D825" s="114"/>
      <c r="E825" s="130">
        <f>SUM(E826:E830)</f>
        <v>1.1050000000000002</v>
      </c>
      <c r="F825" s="130"/>
      <c r="G825" s="130">
        <f t="shared" ref="G825:I825" si="178">SUM(G826:G830)</f>
        <v>0</v>
      </c>
      <c r="H825" s="130"/>
      <c r="I825" s="130">
        <f t="shared" si="178"/>
        <v>2.5000000000000001E-2</v>
      </c>
      <c r="J825" s="130"/>
      <c r="K825" s="130">
        <f t="shared" si="170"/>
        <v>1.1300000000000001</v>
      </c>
      <c r="L825" s="130"/>
      <c r="M825" s="130">
        <f>SUM(M826:M830)</f>
        <v>0</v>
      </c>
      <c r="N825" s="94"/>
    </row>
    <row r="826" spans="1:14" s="91" customFormat="1" ht="24" x14ac:dyDescent="0.2">
      <c r="A826" s="97"/>
      <c r="B826" s="98"/>
      <c r="C826" s="99">
        <v>49450</v>
      </c>
      <c r="D826" s="115" t="s">
        <v>139</v>
      </c>
      <c r="E826" s="131">
        <v>0.08</v>
      </c>
      <c r="F826" s="131"/>
      <c r="G826" s="131">
        <v>0</v>
      </c>
      <c r="H826" s="131"/>
      <c r="I826" s="131">
        <v>0</v>
      </c>
      <c r="J826" s="131"/>
      <c r="K826" s="131">
        <f t="shared" si="170"/>
        <v>0.08</v>
      </c>
      <c r="L826" s="131"/>
      <c r="M826" s="131">
        <v>0</v>
      </c>
      <c r="N826" s="94"/>
    </row>
    <row r="827" spans="1:14" s="91" customFormat="1" ht="24" x14ac:dyDescent="0.2">
      <c r="A827" s="97"/>
      <c r="B827" s="98"/>
      <c r="C827" s="99">
        <v>49450</v>
      </c>
      <c r="D827" s="115" t="s">
        <v>130</v>
      </c>
      <c r="E827" s="131">
        <v>0</v>
      </c>
      <c r="F827" s="131"/>
      <c r="G827" s="131">
        <v>0</v>
      </c>
      <c r="H827" s="131"/>
      <c r="I827" s="131">
        <v>2.5000000000000001E-2</v>
      </c>
      <c r="J827" s="131"/>
      <c r="K827" s="131">
        <f t="shared" si="170"/>
        <v>2.5000000000000001E-2</v>
      </c>
      <c r="L827" s="131"/>
      <c r="M827" s="131">
        <v>0</v>
      </c>
      <c r="N827" s="94"/>
    </row>
    <row r="828" spans="1:14" s="91" customFormat="1" ht="12" x14ac:dyDescent="0.2">
      <c r="A828" s="97"/>
      <c r="B828" s="98"/>
      <c r="C828" s="99">
        <v>54011</v>
      </c>
      <c r="D828" s="115" t="s">
        <v>284</v>
      </c>
      <c r="E828" s="131">
        <v>0.4</v>
      </c>
      <c r="F828" s="131"/>
      <c r="G828" s="131">
        <v>0</v>
      </c>
      <c r="H828" s="131"/>
      <c r="I828" s="131">
        <v>0</v>
      </c>
      <c r="J828" s="131"/>
      <c r="K828" s="131">
        <f t="shared" si="170"/>
        <v>0.4</v>
      </c>
      <c r="L828" s="131"/>
      <c r="M828" s="131">
        <v>0</v>
      </c>
      <c r="N828" s="94"/>
    </row>
    <row r="829" spans="1:14" s="91" customFormat="1" ht="24" x14ac:dyDescent="0.2">
      <c r="A829" s="97"/>
      <c r="B829" s="98"/>
      <c r="C829" s="99">
        <v>54151</v>
      </c>
      <c r="D829" s="115" t="s">
        <v>108</v>
      </c>
      <c r="E829" s="131">
        <v>0.4</v>
      </c>
      <c r="F829" s="131"/>
      <c r="G829" s="131">
        <v>0</v>
      </c>
      <c r="H829" s="131"/>
      <c r="I829" s="131">
        <v>0</v>
      </c>
      <c r="J829" s="131"/>
      <c r="K829" s="131">
        <f t="shared" si="170"/>
        <v>0.4</v>
      </c>
      <c r="L829" s="131"/>
      <c r="M829" s="131">
        <v>0</v>
      </c>
      <c r="N829" s="94"/>
    </row>
    <row r="830" spans="1:14" s="91" customFormat="1" ht="12" x14ac:dyDescent="0.2">
      <c r="A830" s="97"/>
      <c r="B830" s="98"/>
      <c r="C830" s="99">
        <v>54151</v>
      </c>
      <c r="D830" s="115" t="s">
        <v>285</v>
      </c>
      <c r="E830" s="131">
        <v>0.22500000000000001</v>
      </c>
      <c r="F830" s="131"/>
      <c r="G830" s="131">
        <v>0</v>
      </c>
      <c r="H830" s="131"/>
      <c r="I830" s="131">
        <v>0</v>
      </c>
      <c r="J830" s="131"/>
      <c r="K830" s="131">
        <f t="shared" si="170"/>
        <v>0.22500000000000001</v>
      </c>
      <c r="L830" s="131"/>
      <c r="M830" s="131">
        <v>0</v>
      </c>
      <c r="N830" s="94"/>
    </row>
    <row r="831" spans="1:14" s="91" customFormat="1" ht="12" x14ac:dyDescent="0.2">
      <c r="A831" s="97"/>
      <c r="B831" s="98"/>
      <c r="C831" s="113" t="s">
        <v>392</v>
      </c>
      <c r="D831" s="114"/>
      <c r="E831" s="130">
        <f>SUM(E832)</f>
        <v>0</v>
      </c>
      <c r="F831" s="130"/>
      <c r="G831" s="130">
        <f t="shared" ref="G831:M831" si="179">SUM(G832)</f>
        <v>0</v>
      </c>
      <c r="H831" s="130"/>
      <c r="I831" s="130">
        <f t="shared" si="179"/>
        <v>0.28571428999999998</v>
      </c>
      <c r="J831" s="130"/>
      <c r="K831" s="130">
        <f t="shared" si="170"/>
        <v>0.28571428999999998</v>
      </c>
      <c r="L831" s="130"/>
      <c r="M831" s="130">
        <f t="shared" si="179"/>
        <v>0</v>
      </c>
      <c r="N831" s="94"/>
    </row>
    <row r="832" spans="1:14" s="91" customFormat="1" ht="24" x14ac:dyDescent="0.2">
      <c r="A832" s="97"/>
      <c r="B832" s="98"/>
      <c r="C832" s="99">
        <v>53072</v>
      </c>
      <c r="D832" s="100" t="s">
        <v>131</v>
      </c>
      <c r="E832" s="131">
        <v>0</v>
      </c>
      <c r="F832" s="131"/>
      <c r="G832" s="131">
        <v>0</v>
      </c>
      <c r="H832" s="131"/>
      <c r="I832" s="131">
        <v>0.28571428999999998</v>
      </c>
      <c r="J832" s="131"/>
      <c r="K832" s="131">
        <f t="shared" si="170"/>
        <v>0.28571428999999998</v>
      </c>
      <c r="L832" s="131"/>
      <c r="M832" s="131">
        <v>0</v>
      </c>
      <c r="N832" s="94"/>
    </row>
    <row r="833" spans="1:14" s="91" customFormat="1" ht="12" x14ac:dyDescent="0.2">
      <c r="A833" s="97"/>
      <c r="B833" s="98"/>
      <c r="C833" s="113" t="s">
        <v>405</v>
      </c>
      <c r="D833" s="114"/>
      <c r="E833" s="130">
        <f>SUM(E834:E835)</f>
        <v>0.34406194987163902</v>
      </c>
      <c r="F833" s="130"/>
      <c r="G833" s="130">
        <f>SUM(G834:G835)</f>
        <v>0</v>
      </c>
      <c r="H833" s="130"/>
      <c r="I833" s="130">
        <f>SUM(I834:I835)</f>
        <v>0.10500000000000001</v>
      </c>
      <c r="J833" s="130"/>
      <c r="K833" s="130">
        <f t="shared" si="170"/>
        <v>0.44906194987163905</v>
      </c>
      <c r="L833" s="130"/>
      <c r="M833" s="130">
        <f>SUM(M834:M835)</f>
        <v>0.449061949871639</v>
      </c>
      <c r="N833" s="94"/>
    </row>
    <row r="834" spans="1:14" s="91" customFormat="1" ht="12" x14ac:dyDescent="0.2">
      <c r="A834" s="97"/>
      <c r="B834" s="98"/>
      <c r="C834" s="99">
        <v>52037</v>
      </c>
      <c r="D834" s="115" t="s">
        <v>342</v>
      </c>
      <c r="E834" s="131">
        <v>0.12909100000000001</v>
      </c>
      <c r="F834" s="131"/>
      <c r="G834" s="131">
        <v>0</v>
      </c>
      <c r="H834" s="131"/>
      <c r="I834" s="131">
        <v>0</v>
      </c>
      <c r="J834" s="131"/>
      <c r="K834" s="131">
        <f t="shared" si="170"/>
        <v>0.12909100000000001</v>
      </c>
      <c r="L834" s="131"/>
      <c r="M834" s="131">
        <v>0.12909100000000001</v>
      </c>
      <c r="N834" s="94"/>
    </row>
    <row r="835" spans="1:14" s="91" customFormat="1" ht="36" x14ac:dyDescent="0.2">
      <c r="A835" s="97"/>
      <c r="B835" s="98"/>
      <c r="C835" s="99">
        <v>54079</v>
      </c>
      <c r="D835" s="115" t="s">
        <v>282</v>
      </c>
      <c r="E835" s="131">
        <v>0.21497094987163901</v>
      </c>
      <c r="F835" s="131"/>
      <c r="G835" s="131">
        <v>0</v>
      </c>
      <c r="H835" s="131"/>
      <c r="I835" s="131">
        <v>0.10500000000000001</v>
      </c>
      <c r="J835" s="131"/>
      <c r="K835" s="131">
        <f t="shared" si="170"/>
        <v>0.31997094987163899</v>
      </c>
      <c r="L835" s="131"/>
      <c r="M835" s="131">
        <v>0.31997094987163899</v>
      </c>
      <c r="N835" s="94"/>
    </row>
    <row r="836" spans="1:14" s="91" customFormat="1" ht="12" x14ac:dyDescent="0.2">
      <c r="A836" s="97"/>
      <c r="B836" s="98"/>
      <c r="C836" s="113" t="s">
        <v>393</v>
      </c>
      <c r="D836" s="114"/>
      <c r="E836" s="130">
        <f>SUM(E837:E839)</f>
        <v>0.13750000000000001</v>
      </c>
      <c r="F836" s="130"/>
      <c r="G836" s="130">
        <f t="shared" ref="G836:I836" si="180">SUM(G837:G839)</f>
        <v>0</v>
      </c>
      <c r="H836" s="130"/>
      <c r="I836" s="130">
        <f t="shared" si="180"/>
        <v>3.1250000000000002E-3</v>
      </c>
      <c r="J836" s="130"/>
      <c r="K836" s="130">
        <f t="shared" si="170"/>
        <v>0.140625</v>
      </c>
      <c r="L836" s="130"/>
      <c r="M836" s="130">
        <f>SUM(M837:M839)</f>
        <v>0</v>
      </c>
      <c r="N836" s="94"/>
    </row>
    <row r="837" spans="1:14" s="91" customFormat="1" ht="24" x14ac:dyDescent="0.2">
      <c r="A837" s="97"/>
      <c r="B837" s="98"/>
      <c r="C837" s="99">
        <v>52189</v>
      </c>
      <c r="D837" s="118" t="s">
        <v>238</v>
      </c>
      <c r="E837" s="131">
        <v>0</v>
      </c>
      <c r="F837" s="131"/>
      <c r="G837" s="131">
        <v>0</v>
      </c>
      <c r="H837" s="131"/>
      <c r="I837" s="131">
        <v>3.1250000000000002E-3</v>
      </c>
      <c r="J837" s="131"/>
      <c r="K837" s="131">
        <f t="shared" si="170"/>
        <v>3.1250000000000002E-3</v>
      </c>
      <c r="L837" s="131"/>
      <c r="M837" s="131">
        <v>0</v>
      </c>
      <c r="N837" s="94"/>
    </row>
    <row r="838" spans="1:14" s="91" customFormat="1" ht="36" x14ac:dyDescent="0.2">
      <c r="A838" s="97"/>
      <c r="B838" s="98"/>
      <c r="C838" s="99">
        <v>53373</v>
      </c>
      <c r="D838" s="100" t="s">
        <v>140</v>
      </c>
      <c r="E838" s="131">
        <v>6.25E-2</v>
      </c>
      <c r="F838" s="131"/>
      <c r="G838" s="131">
        <v>0</v>
      </c>
      <c r="H838" s="131"/>
      <c r="I838" s="131">
        <v>0</v>
      </c>
      <c r="J838" s="131"/>
      <c r="K838" s="131">
        <f t="shared" si="170"/>
        <v>6.25E-2</v>
      </c>
      <c r="L838" s="131"/>
      <c r="M838" s="131">
        <v>0</v>
      </c>
      <c r="N838" s="94"/>
    </row>
    <row r="839" spans="1:14" s="91" customFormat="1" ht="12" x14ac:dyDescent="0.2">
      <c r="A839" s="97"/>
      <c r="B839" s="98"/>
      <c r="C839" s="99">
        <v>54327</v>
      </c>
      <c r="D839" s="115" t="s">
        <v>350</v>
      </c>
      <c r="E839" s="131">
        <v>7.4999999999999997E-2</v>
      </c>
      <c r="F839" s="131"/>
      <c r="G839" s="131">
        <v>0</v>
      </c>
      <c r="H839" s="131"/>
      <c r="I839" s="131">
        <v>0</v>
      </c>
      <c r="J839" s="131"/>
      <c r="K839" s="131">
        <f t="shared" si="170"/>
        <v>7.4999999999999997E-2</v>
      </c>
      <c r="L839" s="131"/>
      <c r="M839" s="131">
        <v>0</v>
      </c>
      <c r="N839" s="94"/>
    </row>
    <row r="840" spans="1:14" s="91" customFormat="1" ht="12" x14ac:dyDescent="0.2">
      <c r="A840" s="97"/>
      <c r="B840" s="98"/>
      <c r="C840" s="113" t="s">
        <v>407</v>
      </c>
      <c r="D840" s="114"/>
      <c r="E840" s="130">
        <f>SUM(E841)</f>
        <v>0.05</v>
      </c>
      <c r="F840" s="130"/>
      <c r="G840" s="130">
        <f t="shared" ref="G840:I840" si="181">SUM(G841)</f>
        <v>0</v>
      </c>
      <c r="H840" s="130"/>
      <c r="I840" s="130">
        <f t="shared" si="181"/>
        <v>3.414634146341463E-2</v>
      </c>
      <c r="J840" s="130"/>
      <c r="K840" s="130">
        <f t="shared" si="170"/>
        <v>8.4146341463414626E-2</v>
      </c>
      <c r="L840" s="130"/>
      <c r="M840" s="130">
        <f>SUM(M841)</f>
        <v>0</v>
      </c>
      <c r="N840" s="94"/>
    </row>
    <row r="841" spans="1:14" s="91" customFormat="1" ht="12" x14ac:dyDescent="0.2">
      <c r="A841" s="97"/>
      <c r="B841" s="98"/>
      <c r="C841" s="99">
        <v>54055</v>
      </c>
      <c r="D841" s="100" t="s">
        <v>363</v>
      </c>
      <c r="E841" s="131">
        <v>0.05</v>
      </c>
      <c r="F841" s="131"/>
      <c r="G841" s="131">
        <v>0</v>
      </c>
      <c r="H841" s="131"/>
      <c r="I841" s="131">
        <v>3.414634146341463E-2</v>
      </c>
      <c r="J841" s="131"/>
      <c r="K841" s="131">
        <f t="shared" si="170"/>
        <v>8.4146341463414626E-2</v>
      </c>
      <c r="L841" s="131"/>
      <c r="M841" s="131">
        <v>0</v>
      </c>
      <c r="N841" s="94"/>
    </row>
    <row r="842" spans="1:14" s="91" customFormat="1" ht="12" x14ac:dyDescent="0.2">
      <c r="A842" s="97"/>
      <c r="B842" s="98"/>
      <c r="C842" s="113" t="s">
        <v>409</v>
      </c>
      <c r="D842" s="114"/>
      <c r="E842" s="130">
        <f>SUM(E843)</f>
        <v>0.131463</v>
      </c>
      <c r="F842" s="130"/>
      <c r="G842" s="130">
        <f t="shared" ref="G842:M842" si="182">SUM(G843)</f>
        <v>0</v>
      </c>
      <c r="H842" s="130"/>
      <c r="I842" s="130">
        <f t="shared" si="182"/>
        <v>0</v>
      </c>
      <c r="J842" s="130"/>
      <c r="K842" s="130">
        <f t="shared" si="170"/>
        <v>0.131463</v>
      </c>
      <c r="L842" s="130"/>
      <c r="M842" s="130">
        <f t="shared" si="182"/>
        <v>0</v>
      </c>
      <c r="N842" s="94"/>
    </row>
    <row r="843" spans="1:14" s="91" customFormat="1" ht="24" x14ac:dyDescent="0.2">
      <c r="A843" s="97"/>
      <c r="B843" s="98"/>
      <c r="C843" s="99">
        <v>54023</v>
      </c>
      <c r="D843" s="100" t="s">
        <v>250</v>
      </c>
      <c r="E843" s="131">
        <v>0.131463</v>
      </c>
      <c r="F843" s="131"/>
      <c r="G843" s="131">
        <v>0</v>
      </c>
      <c r="H843" s="131"/>
      <c r="I843" s="131">
        <v>0</v>
      </c>
      <c r="J843" s="131"/>
      <c r="K843" s="131">
        <f t="shared" si="170"/>
        <v>0.131463</v>
      </c>
      <c r="L843" s="131"/>
      <c r="M843" s="131">
        <v>0</v>
      </c>
      <c r="N843" s="94"/>
    </row>
    <row r="844" spans="1:14" s="91" customFormat="1" ht="12" x14ac:dyDescent="0.2">
      <c r="A844" s="97"/>
      <c r="B844" s="98"/>
      <c r="C844" s="113" t="s">
        <v>394</v>
      </c>
      <c r="D844" s="114"/>
      <c r="E844" s="130">
        <f>SUM(E845:E853)</f>
        <v>0.95745000000000013</v>
      </c>
      <c r="F844" s="130"/>
      <c r="G844" s="130">
        <f t="shared" ref="G844:I844" si="183">SUM(G845:G853)</f>
        <v>9.6440506253126571E-2</v>
      </c>
      <c r="H844" s="130"/>
      <c r="I844" s="130">
        <f t="shared" si="183"/>
        <v>0.188888</v>
      </c>
      <c r="J844" s="130"/>
      <c r="K844" s="130">
        <f t="shared" si="170"/>
        <v>1.2427785062531267</v>
      </c>
      <c r="L844" s="130"/>
      <c r="M844" s="130">
        <f>SUM(M845:M853)</f>
        <v>0.43363299999999999</v>
      </c>
      <c r="N844" s="94"/>
    </row>
    <row r="845" spans="1:14" s="91" customFormat="1" ht="12" x14ac:dyDescent="0.2">
      <c r="A845" s="97"/>
      <c r="B845" s="98"/>
      <c r="C845" s="99">
        <v>49444</v>
      </c>
      <c r="D845" s="116" t="s">
        <v>343</v>
      </c>
      <c r="E845" s="131">
        <v>0.36849999999999999</v>
      </c>
      <c r="F845" s="131"/>
      <c r="G845" s="131">
        <v>0</v>
      </c>
      <c r="H845" s="131"/>
      <c r="I845" s="131">
        <v>0</v>
      </c>
      <c r="J845" s="131"/>
      <c r="K845" s="131">
        <f t="shared" si="170"/>
        <v>0.36849999999999999</v>
      </c>
      <c r="L845" s="131"/>
      <c r="M845" s="131">
        <v>0</v>
      </c>
      <c r="N845" s="94"/>
    </row>
    <row r="846" spans="1:14" s="91" customFormat="1" ht="12" x14ac:dyDescent="0.2">
      <c r="A846" s="97"/>
      <c r="B846" s="98"/>
      <c r="C846" s="99">
        <v>50028</v>
      </c>
      <c r="D846" s="115" t="s">
        <v>344</v>
      </c>
      <c r="E846" s="131">
        <v>0</v>
      </c>
      <c r="F846" s="131"/>
      <c r="G846" s="131">
        <v>0</v>
      </c>
      <c r="H846" s="131"/>
      <c r="I846" s="131">
        <v>0.1</v>
      </c>
      <c r="J846" s="131"/>
      <c r="K846" s="131">
        <f t="shared" si="170"/>
        <v>0.1</v>
      </c>
      <c r="L846" s="131"/>
      <c r="M846" s="131">
        <v>5.0000000000000001E-3</v>
      </c>
      <c r="N846" s="94"/>
    </row>
    <row r="847" spans="1:14" s="91" customFormat="1" ht="12" x14ac:dyDescent="0.2">
      <c r="A847" s="97"/>
      <c r="B847" s="98"/>
      <c r="C847" s="99">
        <v>52357</v>
      </c>
      <c r="D847" s="115" t="s">
        <v>345</v>
      </c>
      <c r="E847" s="131">
        <v>0.1363</v>
      </c>
      <c r="F847" s="131"/>
      <c r="G847" s="131">
        <v>0</v>
      </c>
      <c r="H847" s="131"/>
      <c r="I847" s="131">
        <v>0</v>
      </c>
      <c r="J847" s="131"/>
      <c r="K847" s="131">
        <f t="shared" si="170"/>
        <v>0.1363</v>
      </c>
      <c r="L847" s="131"/>
      <c r="M847" s="131">
        <v>0.1363</v>
      </c>
      <c r="N847" s="94"/>
    </row>
    <row r="848" spans="1:14" s="91" customFormat="1" ht="12" x14ac:dyDescent="0.2">
      <c r="A848" s="97"/>
      <c r="B848" s="98"/>
      <c r="C848" s="99">
        <v>53371</v>
      </c>
      <c r="D848" s="115" t="s">
        <v>346</v>
      </c>
      <c r="E848" s="131">
        <v>2.2221999999999999E-2</v>
      </c>
      <c r="F848" s="131"/>
      <c r="G848" s="131">
        <v>0</v>
      </c>
      <c r="H848" s="131"/>
      <c r="I848" s="131">
        <v>8.8887999999999995E-2</v>
      </c>
      <c r="J848" s="131"/>
      <c r="K848" s="131">
        <f t="shared" si="170"/>
        <v>0.11110999999999999</v>
      </c>
      <c r="L848" s="131"/>
      <c r="M848" s="131">
        <v>6.6666000000000003E-2</v>
      </c>
      <c r="N848" s="94"/>
    </row>
    <row r="849" spans="1:14" s="91" customFormat="1" ht="24" x14ac:dyDescent="0.2">
      <c r="A849" s="97"/>
      <c r="B849" s="98"/>
      <c r="C849" s="99">
        <v>54059</v>
      </c>
      <c r="D849" s="115" t="s">
        <v>141</v>
      </c>
      <c r="E849" s="131">
        <v>0.25</v>
      </c>
      <c r="F849" s="131"/>
      <c r="G849" s="131">
        <v>0</v>
      </c>
      <c r="H849" s="131"/>
      <c r="I849" s="131">
        <v>0</v>
      </c>
      <c r="J849" s="131"/>
      <c r="K849" s="131">
        <f t="shared" si="170"/>
        <v>0.25</v>
      </c>
      <c r="L849" s="131"/>
      <c r="M849" s="131">
        <v>0.16666700000000001</v>
      </c>
      <c r="N849" s="94"/>
    </row>
    <row r="850" spans="1:14" s="91" customFormat="1" ht="12" x14ac:dyDescent="0.2">
      <c r="A850" s="97"/>
      <c r="B850" s="98"/>
      <c r="C850" s="99">
        <v>54068</v>
      </c>
      <c r="D850" s="115" t="s">
        <v>348</v>
      </c>
      <c r="E850" s="131">
        <v>7.1428000000000005E-2</v>
      </c>
      <c r="F850" s="131"/>
      <c r="G850" s="131">
        <v>7.1428000000000005E-2</v>
      </c>
      <c r="H850" s="131"/>
      <c r="I850" s="131">
        <v>0</v>
      </c>
      <c r="J850" s="131"/>
      <c r="K850" s="131">
        <f t="shared" si="170"/>
        <v>0.14285600000000001</v>
      </c>
      <c r="L850" s="131"/>
      <c r="M850" s="131">
        <v>0</v>
      </c>
      <c r="N850" s="94"/>
    </row>
    <row r="851" spans="1:14" s="91" customFormat="1" ht="24" x14ac:dyDescent="0.2">
      <c r="A851" s="97"/>
      <c r="B851" s="98"/>
      <c r="C851" s="99">
        <v>54176</v>
      </c>
      <c r="D851" s="115" t="s">
        <v>257</v>
      </c>
      <c r="E851" s="131">
        <v>0</v>
      </c>
      <c r="F851" s="131"/>
      <c r="G851" s="131">
        <v>2.5012506253126562E-2</v>
      </c>
      <c r="H851" s="131"/>
      <c r="I851" s="131">
        <v>0</v>
      </c>
      <c r="J851" s="131"/>
      <c r="K851" s="131">
        <f t="shared" ref="K851:K900" si="184">SUM(E851:I851)</f>
        <v>2.5012506253126562E-2</v>
      </c>
      <c r="L851" s="131"/>
      <c r="M851" s="131">
        <v>0</v>
      </c>
      <c r="N851" s="94"/>
    </row>
    <row r="852" spans="1:14" s="91" customFormat="1" ht="24" x14ac:dyDescent="0.2">
      <c r="A852" s="97"/>
      <c r="B852" s="98"/>
      <c r="C852" s="99">
        <v>54247</v>
      </c>
      <c r="D852" s="115" t="s">
        <v>134</v>
      </c>
      <c r="E852" s="131">
        <v>5.8999999999999997E-2</v>
      </c>
      <c r="F852" s="131"/>
      <c r="G852" s="131">
        <v>0</v>
      </c>
      <c r="H852" s="131"/>
      <c r="I852" s="131">
        <v>0</v>
      </c>
      <c r="J852" s="131"/>
      <c r="K852" s="131">
        <f t="shared" si="184"/>
        <v>5.8999999999999997E-2</v>
      </c>
      <c r="L852" s="131"/>
      <c r="M852" s="131">
        <v>5.8999999999999997E-2</v>
      </c>
      <c r="N852" s="94"/>
    </row>
    <row r="853" spans="1:14" s="91" customFormat="1" ht="24" x14ac:dyDescent="0.2">
      <c r="A853" s="97"/>
      <c r="B853" s="98"/>
      <c r="C853" s="99">
        <v>54260</v>
      </c>
      <c r="D853" s="115" t="s">
        <v>258</v>
      </c>
      <c r="E853" s="131">
        <v>0.05</v>
      </c>
      <c r="F853" s="131"/>
      <c r="G853" s="131">
        <v>0</v>
      </c>
      <c r="H853" s="131"/>
      <c r="I853" s="131">
        <v>0</v>
      </c>
      <c r="J853" s="131"/>
      <c r="K853" s="131">
        <f t="shared" si="184"/>
        <v>0.05</v>
      </c>
      <c r="L853" s="131"/>
      <c r="M853" s="131">
        <v>0</v>
      </c>
      <c r="N853" s="94"/>
    </row>
    <row r="854" spans="1:14" s="91" customFormat="1" ht="12" x14ac:dyDescent="0.2">
      <c r="A854" s="97"/>
      <c r="B854" s="98"/>
      <c r="C854" s="113" t="s">
        <v>403</v>
      </c>
      <c r="D854" s="114"/>
      <c r="E854" s="130">
        <f>SUM(E855)</f>
        <v>0</v>
      </c>
      <c r="F854" s="130"/>
      <c r="G854" s="130">
        <f t="shared" ref="G854:M854" si="185">SUM(G855)</f>
        <v>0</v>
      </c>
      <c r="H854" s="130"/>
      <c r="I854" s="130">
        <f t="shared" si="185"/>
        <v>0.25720834999999997</v>
      </c>
      <c r="J854" s="130"/>
      <c r="K854" s="130">
        <f t="shared" si="184"/>
        <v>0.25720834999999997</v>
      </c>
      <c r="L854" s="130"/>
      <c r="M854" s="130">
        <f t="shared" si="185"/>
        <v>0</v>
      </c>
      <c r="N854" s="94"/>
    </row>
    <row r="855" spans="1:14" s="91" customFormat="1" ht="36" x14ac:dyDescent="0.2">
      <c r="A855" s="97"/>
      <c r="B855" s="98"/>
      <c r="C855" s="99">
        <v>53103</v>
      </c>
      <c r="D855" s="100" t="s">
        <v>135</v>
      </c>
      <c r="E855" s="131">
        <v>0</v>
      </c>
      <c r="F855" s="131"/>
      <c r="G855" s="131">
        <v>0</v>
      </c>
      <c r="H855" s="131"/>
      <c r="I855" s="131">
        <v>0.25720834999999997</v>
      </c>
      <c r="J855" s="131"/>
      <c r="K855" s="131">
        <f t="shared" si="184"/>
        <v>0.25720834999999997</v>
      </c>
      <c r="L855" s="131"/>
      <c r="M855" s="131">
        <v>0</v>
      </c>
      <c r="N855" s="94"/>
    </row>
    <row r="856" spans="1:14" s="91" customFormat="1" ht="12" x14ac:dyDescent="0.2">
      <c r="A856" s="97"/>
      <c r="B856" s="98"/>
      <c r="C856" s="119" t="s">
        <v>404</v>
      </c>
      <c r="D856" s="100"/>
      <c r="E856" s="130">
        <f>SUM(E857:E858)</f>
        <v>0.15000000000000002</v>
      </c>
      <c r="F856" s="130"/>
      <c r="G856" s="130">
        <f t="shared" ref="G856:I856" si="186">SUM(G857:G858)</f>
        <v>0</v>
      </c>
      <c r="H856" s="130"/>
      <c r="I856" s="130">
        <f t="shared" si="186"/>
        <v>0</v>
      </c>
      <c r="J856" s="130"/>
      <c r="K856" s="130">
        <f t="shared" si="184"/>
        <v>0.15000000000000002</v>
      </c>
      <c r="L856" s="130"/>
      <c r="M856" s="130">
        <f>SUM(M857:M858)</f>
        <v>0.1</v>
      </c>
      <c r="N856" s="94"/>
    </row>
    <row r="857" spans="1:14" s="91" customFormat="1" ht="12" x14ac:dyDescent="0.2">
      <c r="A857" s="97"/>
      <c r="B857" s="98"/>
      <c r="C857" s="99">
        <v>54071</v>
      </c>
      <c r="D857" s="100" t="s">
        <v>349</v>
      </c>
      <c r="E857" s="131">
        <v>0.05</v>
      </c>
      <c r="F857" s="131"/>
      <c r="G857" s="131">
        <v>0</v>
      </c>
      <c r="H857" s="131"/>
      <c r="I857" s="131">
        <v>0</v>
      </c>
      <c r="J857" s="131"/>
      <c r="K857" s="131">
        <f t="shared" si="184"/>
        <v>0.05</v>
      </c>
      <c r="L857" s="131"/>
      <c r="M857" s="131">
        <v>0</v>
      </c>
      <c r="N857" s="94"/>
    </row>
    <row r="858" spans="1:14" s="91" customFormat="1" ht="24" x14ac:dyDescent="0.2">
      <c r="A858" s="97"/>
      <c r="B858" s="98"/>
      <c r="C858" s="99">
        <v>54227</v>
      </c>
      <c r="D858" s="115" t="s">
        <v>138</v>
      </c>
      <c r="E858" s="131">
        <v>0.1</v>
      </c>
      <c r="F858" s="131"/>
      <c r="G858" s="131">
        <v>0</v>
      </c>
      <c r="H858" s="131"/>
      <c r="I858" s="131">
        <v>0</v>
      </c>
      <c r="J858" s="131"/>
      <c r="K858" s="131">
        <f t="shared" si="184"/>
        <v>0.1</v>
      </c>
      <c r="L858" s="131"/>
      <c r="M858" s="131">
        <v>0.1</v>
      </c>
      <c r="N858" s="94"/>
    </row>
    <row r="859" spans="1:14" s="91" customFormat="1" ht="12" x14ac:dyDescent="0.2">
      <c r="A859" s="111"/>
      <c r="B859" s="113" t="s">
        <v>489</v>
      </c>
      <c r="C859" s="113"/>
      <c r="D859" s="114"/>
      <c r="E859" s="130">
        <f>E860+E863+E870+E873+E877+E879+E882+E893+E896</f>
        <v>8.0731577327388191</v>
      </c>
      <c r="F859" s="130"/>
      <c r="G859" s="130">
        <f>G860+G863+G870+G873+G877+G879+G882+G893+G896</f>
        <v>0.23943900450225111</v>
      </c>
      <c r="H859" s="130"/>
      <c r="I859" s="130">
        <f>I860+I863+I870+I873+I877+I879+I882+I893+I896</f>
        <v>7.9692382766188423</v>
      </c>
      <c r="J859" s="130"/>
      <c r="K859" s="130">
        <f t="shared" si="184"/>
        <v>16.281835013859911</v>
      </c>
      <c r="L859" s="130"/>
      <c r="M859" s="130">
        <f>M860+M863+M870+M873+M877+M879+M882+M893+M896</f>
        <v>6.1830635211836302</v>
      </c>
      <c r="N859" s="94"/>
    </row>
    <row r="860" spans="1:14" s="91" customFormat="1" ht="12" x14ac:dyDescent="0.2">
      <c r="A860" s="111"/>
      <c r="B860" s="113"/>
      <c r="C860" s="119" t="s">
        <v>391</v>
      </c>
      <c r="D860" s="100"/>
      <c r="E860" s="130">
        <f>SUM(E861:E862)</f>
        <v>0.1</v>
      </c>
      <c r="F860" s="130"/>
      <c r="G860" s="130">
        <f t="shared" ref="G860:I860" si="187">SUM(G861:G862)</f>
        <v>0</v>
      </c>
      <c r="H860" s="130"/>
      <c r="I860" s="130">
        <f t="shared" si="187"/>
        <v>0.2</v>
      </c>
      <c r="J860" s="130"/>
      <c r="K860" s="130">
        <f t="shared" si="184"/>
        <v>0.30000000000000004</v>
      </c>
      <c r="L860" s="130"/>
      <c r="M860" s="130">
        <f>SUM(M861:M862)</f>
        <v>0</v>
      </c>
      <c r="N860" s="94"/>
    </row>
    <row r="861" spans="1:14" s="91" customFormat="1" ht="24" x14ac:dyDescent="0.2">
      <c r="A861" s="97"/>
      <c r="B861" s="98"/>
      <c r="C861" s="99">
        <v>47356</v>
      </c>
      <c r="D861" s="100" t="s">
        <v>109</v>
      </c>
      <c r="E861" s="131">
        <v>0</v>
      </c>
      <c r="F861" s="131"/>
      <c r="G861" s="131">
        <v>0</v>
      </c>
      <c r="H861" s="131"/>
      <c r="I861" s="131">
        <v>0.2</v>
      </c>
      <c r="J861" s="131"/>
      <c r="K861" s="131">
        <f t="shared" si="184"/>
        <v>0.2</v>
      </c>
      <c r="L861" s="131"/>
      <c r="M861" s="131">
        <v>0</v>
      </c>
      <c r="N861" s="94"/>
    </row>
    <row r="862" spans="1:14" s="91" customFormat="1" ht="24" x14ac:dyDescent="0.2">
      <c r="A862" s="97"/>
      <c r="B862" s="98"/>
      <c r="C862" s="99">
        <v>49450</v>
      </c>
      <c r="D862" s="115" t="s">
        <v>139</v>
      </c>
      <c r="E862" s="131">
        <v>0.1</v>
      </c>
      <c r="F862" s="131"/>
      <c r="G862" s="131">
        <v>0</v>
      </c>
      <c r="H862" s="131"/>
      <c r="I862" s="131">
        <v>0</v>
      </c>
      <c r="J862" s="131"/>
      <c r="K862" s="131">
        <f t="shared" si="184"/>
        <v>0.1</v>
      </c>
      <c r="L862" s="131"/>
      <c r="M862" s="131">
        <v>0</v>
      </c>
      <c r="N862" s="94"/>
    </row>
    <row r="863" spans="1:14" s="91" customFormat="1" ht="12" x14ac:dyDescent="0.2">
      <c r="A863" s="111"/>
      <c r="B863" s="113"/>
      <c r="C863" s="113" t="s">
        <v>392</v>
      </c>
      <c r="D863" s="114"/>
      <c r="E863" s="130">
        <f>SUM(E864:E869)</f>
        <v>0.94000000000000006</v>
      </c>
      <c r="F863" s="130"/>
      <c r="G863" s="130">
        <f t="shared" ref="G863:I863" si="188">SUM(G864:G869)</f>
        <v>0.15</v>
      </c>
      <c r="H863" s="130"/>
      <c r="I863" s="130">
        <f t="shared" si="188"/>
        <v>6.93642629</v>
      </c>
      <c r="J863" s="130"/>
      <c r="K863" s="130">
        <f t="shared" si="184"/>
        <v>8.0264262899999999</v>
      </c>
      <c r="L863" s="130"/>
      <c r="M863" s="130">
        <f>SUM(M864:M869)</f>
        <v>0.15</v>
      </c>
      <c r="N863" s="94"/>
    </row>
    <row r="864" spans="1:14" s="91" customFormat="1" ht="24" x14ac:dyDescent="0.2">
      <c r="A864" s="97"/>
      <c r="B864" s="98"/>
      <c r="C864" s="99">
        <v>53072</v>
      </c>
      <c r="D864" s="100" t="s">
        <v>131</v>
      </c>
      <c r="E864" s="131">
        <v>0</v>
      </c>
      <c r="F864" s="131"/>
      <c r="G864" s="131">
        <v>0</v>
      </c>
      <c r="H864" s="131"/>
      <c r="I864" s="131">
        <v>6.7464262899999996</v>
      </c>
      <c r="J864" s="131"/>
      <c r="K864" s="131">
        <f t="shared" si="184"/>
        <v>6.7464262899999996</v>
      </c>
      <c r="L864" s="131"/>
      <c r="M864" s="131">
        <v>0</v>
      </c>
      <c r="N864" s="94"/>
    </row>
    <row r="865" spans="1:14" s="91" customFormat="1" ht="12" x14ac:dyDescent="0.2">
      <c r="A865" s="97"/>
      <c r="B865" s="98"/>
      <c r="C865" s="99">
        <v>53097</v>
      </c>
      <c r="D865" s="100" t="s">
        <v>286</v>
      </c>
      <c r="E865" s="131">
        <v>0.75</v>
      </c>
      <c r="F865" s="131"/>
      <c r="G865" s="131">
        <v>0</v>
      </c>
      <c r="H865" s="131"/>
      <c r="I865" s="131">
        <v>0</v>
      </c>
      <c r="J865" s="131"/>
      <c r="K865" s="131">
        <f t="shared" si="184"/>
        <v>0.75</v>
      </c>
      <c r="L865" s="131"/>
      <c r="M865" s="131">
        <v>0</v>
      </c>
      <c r="N865" s="94"/>
    </row>
    <row r="866" spans="1:14" s="91" customFormat="1" ht="24" x14ac:dyDescent="0.2">
      <c r="A866" s="97"/>
      <c r="B866" s="98"/>
      <c r="C866" s="99">
        <v>54250</v>
      </c>
      <c r="D866" s="100" t="s">
        <v>228</v>
      </c>
      <c r="E866" s="131">
        <v>0.15</v>
      </c>
      <c r="F866" s="131"/>
      <c r="G866" s="131">
        <v>0.15</v>
      </c>
      <c r="H866" s="131"/>
      <c r="I866" s="131">
        <v>0</v>
      </c>
      <c r="J866" s="131"/>
      <c r="K866" s="131">
        <f t="shared" si="184"/>
        <v>0.3</v>
      </c>
      <c r="L866" s="131"/>
      <c r="M866" s="131">
        <v>0.15</v>
      </c>
      <c r="N866" s="94"/>
    </row>
    <row r="867" spans="1:14" s="91" customFormat="1" ht="36" x14ac:dyDescent="0.2">
      <c r="A867" s="97"/>
      <c r="B867" s="98"/>
      <c r="C867" s="99">
        <v>54436</v>
      </c>
      <c r="D867" s="100" t="s">
        <v>169</v>
      </c>
      <c r="E867" s="131">
        <v>0.04</v>
      </c>
      <c r="F867" s="131"/>
      <c r="G867" s="131">
        <v>0</v>
      </c>
      <c r="H867" s="131"/>
      <c r="I867" s="131">
        <v>0</v>
      </c>
      <c r="J867" s="131"/>
      <c r="K867" s="131">
        <f t="shared" si="184"/>
        <v>0.04</v>
      </c>
      <c r="L867" s="131"/>
      <c r="M867" s="131">
        <v>0</v>
      </c>
      <c r="N867" s="94"/>
    </row>
    <row r="868" spans="1:14" s="91" customFormat="1" ht="24" x14ac:dyDescent="0.2">
      <c r="A868" s="97"/>
      <c r="B868" s="98"/>
      <c r="C868" s="99">
        <v>54436</v>
      </c>
      <c r="D868" s="100" t="s">
        <v>142</v>
      </c>
      <c r="E868" s="131">
        <v>0</v>
      </c>
      <c r="F868" s="131"/>
      <c r="G868" s="131">
        <v>0</v>
      </c>
      <c r="H868" s="131"/>
      <c r="I868" s="131">
        <v>0.15</v>
      </c>
      <c r="J868" s="131"/>
      <c r="K868" s="131">
        <f t="shared" si="184"/>
        <v>0.15</v>
      </c>
      <c r="L868" s="131"/>
      <c r="M868" s="131">
        <v>0</v>
      </c>
      <c r="N868" s="94"/>
    </row>
    <row r="869" spans="1:14" s="91" customFormat="1" ht="24" x14ac:dyDescent="0.2">
      <c r="A869" s="97"/>
      <c r="B869" s="98"/>
      <c r="C869" s="99">
        <v>54436</v>
      </c>
      <c r="D869" s="100" t="s">
        <v>105</v>
      </c>
      <c r="E869" s="131">
        <v>0</v>
      </c>
      <c r="F869" s="131"/>
      <c r="G869" s="131">
        <v>0</v>
      </c>
      <c r="H869" s="131"/>
      <c r="I869" s="131">
        <v>0.04</v>
      </c>
      <c r="J869" s="131"/>
      <c r="K869" s="131">
        <f t="shared" si="184"/>
        <v>0.04</v>
      </c>
      <c r="L869" s="131"/>
      <c r="M869" s="131">
        <v>0</v>
      </c>
      <c r="N869" s="94"/>
    </row>
    <row r="870" spans="1:14" s="91" customFormat="1" ht="12" x14ac:dyDescent="0.2">
      <c r="A870" s="111"/>
      <c r="B870" s="113"/>
      <c r="C870" s="119" t="s">
        <v>405</v>
      </c>
      <c r="D870" s="100"/>
      <c r="E870" s="130">
        <f>SUM(E871:E872)</f>
        <v>1.7738687327388192</v>
      </c>
      <c r="F870" s="130"/>
      <c r="G870" s="130">
        <f t="shared" ref="G870:I870" si="189">SUM(G871:G872)</f>
        <v>0</v>
      </c>
      <c r="H870" s="130"/>
      <c r="I870" s="130">
        <f t="shared" si="189"/>
        <v>0.10500000000000001</v>
      </c>
      <c r="J870" s="130"/>
      <c r="K870" s="130">
        <f t="shared" si="184"/>
        <v>1.8788687327388192</v>
      </c>
      <c r="L870" s="130"/>
      <c r="M870" s="130">
        <f>SUM(M871:M872)</f>
        <v>1.8788687327388192</v>
      </c>
      <c r="N870" s="94"/>
    </row>
    <row r="871" spans="1:14" s="91" customFormat="1" ht="12" x14ac:dyDescent="0.2">
      <c r="A871" s="97"/>
      <c r="B871" s="98"/>
      <c r="C871" s="99">
        <v>52037</v>
      </c>
      <c r="D871" s="100" t="s">
        <v>342</v>
      </c>
      <c r="E871" s="131">
        <v>0.12909100000000001</v>
      </c>
      <c r="F871" s="131"/>
      <c r="G871" s="131">
        <v>0</v>
      </c>
      <c r="H871" s="131"/>
      <c r="I871" s="131">
        <v>0</v>
      </c>
      <c r="J871" s="131"/>
      <c r="K871" s="131">
        <f t="shared" si="184"/>
        <v>0.12909100000000001</v>
      </c>
      <c r="L871" s="131"/>
      <c r="M871" s="131">
        <v>0.12909100000000001</v>
      </c>
      <c r="N871" s="94"/>
    </row>
    <row r="872" spans="1:14" s="91" customFormat="1" ht="36" x14ac:dyDescent="0.2">
      <c r="A872" s="97"/>
      <c r="B872" s="98"/>
      <c r="C872" s="99">
        <v>54079</v>
      </c>
      <c r="D872" s="115" t="s">
        <v>282</v>
      </c>
      <c r="E872" s="131">
        <v>1.6447777327388191</v>
      </c>
      <c r="F872" s="131"/>
      <c r="G872" s="131">
        <v>0</v>
      </c>
      <c r="H872" s="131"/>
      <c r="I872" s="131">
        <v>0.10500000000000001</v>
      </c>
      <c r="J872" s="131"/>
      <c r="K872" s="131">
        <f t="shared" si="184"/>
        <v>1.7497777327388191</v>
      </c>
      <c r="L872" s="131"/>
      <c r="M872" s="131">
        <v>1.7497777327388191</v>
      </c>
      <c r="N872" s="94"/>
    </row>
    <row r="873" spans="1:14" s="91" customFormat="1" ht="12" x14ac:dyDescent="0.2">
      <c r="A873" s="111"/>
      <c r="B873" s="113"/>
      <c r="C873" s="113" t="s">
        <v>393</v>
      </c>
      <c r="D873" s="114"/>
      <c r="E873" s="130">
        <f>SUM(E874:E876)</f>
        <v>0.28484500000000001</v>
      </c>
      <c r="F873" s="130"/>
      <c r="G873" s="130">
        <f t="shared" ref="G873:I873" si="190">SUM(G874:G876)</f>
        <v>0</v>
      </c>
      <c r="H873" s="130"/>
      <c r="I873" s="130">
        <f t="shared" si="190"/>
        <v>3.1250000000000002E-3</v>
      </c>
      <c r="J873" s="130"/>
      <c r="K873" s="130">
        <f t="shared" si="184"/>
        <v>0.28797</v>
      </c>
      <c r="L873" s="130"/>
      <c r="M873" s="130">
        <f>SUM(M874:M876)</f>
        <v>0.209845</v>
      </c>
      <c r="N873" s="94"/>
    </row>
    <row r="874" spans="1:14" s="91" customFormat="1" ht="12" x14ac:dyDescent="0.2">
      <c r="A874" s="97"/>
      <c r="B874" s="98"/>
      <c r="C874" s="99">
        <v>37909</v>
      </c>
      <c r="D874" s="117" t="s">
        <v>362</v>
      </c>
      <c r="E874" s="131">
        <v>0.209845</v>
      </c>
      <c r="F874" s="131"/>
      <c r="G874" s="131">
        <v>0</v>
      </c>
      <c r="H874" s="131"/>
      <c r="I874" s="131">
        <v>0</v>
      </c>
      <c r="J874" s="131"/>
      <c r="K874" s="131">
        <f t="shared" si="184"/>
        <v>0.209845</v>
      </c>
      <c r="L874" s="131"/>
      <c r="M874" s="131">
        <v>0.209845</v>
      </c>
      <c r="N874" s="94"/>
    </row>
    <row r="875" spans="1:14" s="91" customFormat="1" ht="24" x14ac:dyDescent="0.2">
      <c r="A875" s="97"/>
      <c r="B875" s="98"/>
      <c r="C875" s="99">
        <v>52189</v>
      </c>
      <c r="D875" s="100" t="s">
        <v>238</v>
      </c>
      <c r="E875" s="131">
        <v>0</v>
      </c>
      <c r="F875" s="131"/>
      <c r="G875" s="131">
        <v>0</v>
      </c>
      <c r="H875" s="131"/>
      <c r="I875" s="131">
        <v>3.1250000000000002E-3</v>
      </c>
      <c r="J875" s="131"/>
      <c r="K875" s="131">
        <f t="shared" si="184"/>
        <v>3.1250000000000002E-3</v>
      </c>
      <c r="L875" s="131"/>
      <c r="M875" s="131">
        <v>0</v>
      </c>
      <c r="N875" s="94"/>
    </row>
    <row r="876" spans="1:14" s="91" customFormat="1" ht="36" x14ac:dyDescent="0.2">
      <c r="A876" s="97"/>
      <c r="B876" s="98"/>
      <c r="C876" s="99">
        <v>53373</v>
      </c>
      <c r="D876" s="115" t="s">
        <v>140</v>
      </c>
      <c r="E876" s="131">
        <v>7.4999999999999997E-2</v>
      </c>
      <c r="F876" s="131"/>
      <c r="G876" s="131">
        <v>0</v>
      </c>
      <c r="H876" s="131"/>
      <c r="I876" s="131">
        <v>0</v>
      </c>
      <c r="J876" s="131"/>
      <c r="K876" s="131">
        <f t="shared" si="184"/>
        <v>7.4999999999999997E-2</v>
      </c>
      <c r="L876" s="131"/>
      <c r="M876" s="131">
        <v>0</v>
      </c>
      <c r="N876" s="94"/>
    </row>
    <row r="877" spans="1:14" s="91" customFormat="1" ht="12" x14ac:dyDescent="0.2">
      <c r="A877" s="111"/>
      <c r="B877" s="113"/>
      <c r="C877" s="113" t="s">
        <v>407</v>
      </c>
      <c r="D877" s="114"/>
      <c r="E877" s="130">
        <f>SUM(E878)</f>
        <v>0.05</v>
      </c>
      <c r="F877" s="130"/>
      <c r="G877" s="130">
        <f>SUM(G878)</f>
        <v>0</v>
      </c>
      <c r="H877" s="130"/>
      <c r="I877" s="130">
        <f>SUM(I878)</f>
        <v>8.914634146341463E-2</v>
      </c>
      <c r="J877" s="130"/>
      <c r="K877" s="130">
        <f t="shared" si="184"/>
        <v>0.13914634146341465</v>
      </c>
      <c r="L877" s="130"/>
      <c r="M877" s="130">
        <f>SUM(M878)</f>
        <v>0</v>
      </c>
      <c r="N877" s="94"/>
    </row>
    <row r="878" spans="1:14" s="91" customFormat="1" ht="12" x14ac:dyDescent="0.2">
      <c r="A878" s="97"/>
      <c r="B878" s="98"/>
      <c r="C878" s="99">
        <v>54055</v>
      </c>
      <c r="D878" s="115" t="s">
        <v>363</v>
      </c>
      <c r="E878" s="131">
        <v>0.05</v>
      </c>
      <c r="F878" s="131"/>
      <c r="G878" s="131">
        <v>0</v>
      </c>
      <c r="H878" s="131"/>
      <c r="I878" s="131">
        <v>8.914634146341463E-2</v>
      </c>
      <c r="J878" s="131"/>
      <c r="K878" s="131">
        <f t="shared" si="184"/>
        <v>0.13914634146341465</v>
      </c>
      <c r="L878" s="131"/>
      <c r="M878" s="131">
        <v>0</v>
      </c>
      <c r="N878" s="94"/>
    </row>
    <row r="879" spans="1:14" s="91" customFormat="1" ht="12" x14ac:dyDescent="0.2">
      <c r="A879" s="97"/>
      <c r="B879" s="98"/>
      <c r="C879" s="119" t="s">
        <v>409</v>
      </c>
      <c r="D879" s="100"/>
      <c r="E879" s="130">
        <f>SUM(E880:E881)</f>
        <v>0.39646300000000001</v>
      </c>
      <c r="F879" s="130"/>
      <c r="G879" s="130">
        <f t="shared" ref="G879:I879" si="191">SUM(G880:G881)</f>
        <v>0</v>
      </c>
      <c r="H879" s="130"/>
      <c r="I879" s="130">
        <f t="shared" si="191"/>
        <v>0</v>
      </c>
      <c r="J879" s="130"/>
      <c r="K879" s="130">
        <f t="shared" si="184"/>
        <v>0.39646300000000001</v>
      </c>
      <c r="L879" s="130"/>
      <c r="M879" s="130">
        <f>SUM(M880:M881)</f>
        <v>0</v>
      </c>
      <c r="N879" s="94"/>
    </row>
    <row r="880" spans="1:14" s="91" customFormat="1" ht="24" x14ac:dyDescent="0.2">
      <c r="A880" s="97"/>
      <c r="B880" s="98"/>
      <c r="C880" s="99">
        <v>54023</v>
      </c>
      <c r="D880" s="100" t="s">
        <v>250</v>
      </c>
      <c r="E880" s="131">
        <v>0.131463</v>
      </c>
      <c r="F880" s="131"/>
      <c r="G880" s="131">
        <v>0</v>
      </c>
      <c r="H880" s="131"/>
      <c r="I880" s="131">
        <v>0</v>
      </c>
      <c r="J880" s="131"/>
      <c r="K880" s="131">
        <f t="shared" si="184"/>
        <v>0.131463</v>
      </c>
      <c r="L880" s="131"/>
      <c r="M880" s="131">
        <v>0</v>
      </c>
      <c r="N880" s="94"/>
    </row>
    <row r="881" spans="1:14" s="91" customFormat="1" ht="24" x14ac:dyDescent="0.2">
      <c r="A881" s="97"/>
      <c r="B881" s="98"/>
      <c r="C881" s="99">
        <v>54041</v>
      </c>
      <c r="D881" s="115" t="s">
        <v>251</v>
      </c>
      <c r="E881" s="131">
        <v>0.26500000000000001</v>
      </c>
      <c r="F881" s="131"/>
      <c r="G881" s="131">
        <v>0</v>
      </c>
      <c r="H881" s="131"/>
      <c r="I881" s="131">
        <v>0</v>
      </c>
      <c r="J881" s="131"/>
      <c r="K881" s="131">
        <f t="shared" si="184"/>
        <v>0.26500000000000001</v>
      </c>
      <c r="L881" s="131"/>
      <c r="M881" s="131">
        <v>0</v>
      </c>
      <c r="N881" s="94"/>
    </row>
    <row r="882" spans="1:14" s="91" customFormat="1" ht="12" x14ac:dyDescent="0.2">
      <c r="A882" s="97"/>
      <c r="B882" s="98"/>
      <c r="C882" s="113" t="s">
        <v>394</v>
      </c>
      <c r="D882" s="114"/>
      <c r="E882" s="130">
        <f>SUM(E883:E892)</f>
        <v>1.0591249999999999</v>
      </c>
      <c r="F882" s="130"/>
      <c r="G882" s="130">
        <f t="shared" ref="G882:I882" si="192">SUM(G883:G892)</f>
        <v>8.9439004502251118E-2</v>
      </c>
      <c r="H882" s="130"/>
      <c r="I882" s="130">
        <f t="shared" si="192"/>
        <v>0.35485403515542735</v>
      </c>
      <c r="J882" s="130"/>
      <c r="K882" s="130">
        <f t="shared" si="184"/>
        <v>1.5034180396576784</v>
      </c>
      <c r="L882" s="130"/>
      <c r="M882" s="130">
        <f>SUM(M883:M892)</f>
        <v>0.57549378844481081</v>
      </c>
      <c r="N882" s="94"/>
    </row>
    <row r="883" spans="1:14" s="91" customFormat="1" ht="24" x14ac:dyDescent="0.2">
      <c r="A883" s="97"/>
      <c r="B883" s="98"/>
      <c r="C883" s="99">
        <v>46534</v>
      </c>
      <c r="D883" s="115" t="s">
        <v>214</v>
      </c>
      <c r="E883" s="131">
        <v>1.0999999999999999E-2</v>
      </c>
      <c r="F883" s="131"/>
      <c r="G883" s="131">
        <v>0</v>
      </c>
      <c r="H883" s="131"/>
      <c r="I883" s="131">
        <v>0</v>
      </c>
      <c r="J883" s="131"/>
      <c r="K883" s="131">
        <f t="shared" si="184"/>
        <v>1.0999999999999999E-2</v>
      </c>
      <c r="L883" s="131"/>
      <c r="M883" s="131">
        <v>0</v>
      </c>
      <c r="N883" s="94"/>
    </row>
    <row r="884" spans="1:14" s="91" customFormat="1" ht="12" x14ac:dyDescent="0.2">
      <c r="A884" s="97"/>
      <c r="B884" s="98"/>
      <c r="C884" s="99">
        <v>49444</v>
      </c>
      <c r="D884" s="115" t="s">
        <v>343</v>
      </c>
      <c r="E884" s="131">
        <v>0.32874999999999999</v>
      </c>
      <c r="F884" s="131"/>
      <c r="G884" s="131">
        <v>0</v>
      </c>
      <c r="H884" s="131"/>
      <c r="I884" s="131">
        <v>0</v>
      </c>
      <c r="J884" s="131"/>
      <c r="K884" s="131">
        <f t="shared" si="184"/>
        <v>0.32874999999999999</v>
      </c>
      <c r="L884" s="131"/>
      <c r="M884" s="131">
        <v>0</v>
      </c>
      <c r="N884" s="94"/>
    </row>
    <row r="885" spans="1:14" s="91" customFormat="1" ht="24" x14ac:dyDescent="0.2">
      <c r="A885" s="97"/>
      <c r="B885" s="98"/>
      <c r="C885" s="99">
        <v>50204</v>
      </c>
      <c r="D885" s="115" t="s">
        <v>110</v>
      </c>
      <c r="E885" s="131">
        <v>0.25</v>
      </c>
      <c r="F885" s="131"/>
      <c r="G885" s="131">
        <v>0</v>
      </c>
      <c r="H885" s="131"/>
      <c r="I885" s="131">
        <v>0</v>
      </c>
      <c r="J885" s="131"/>
      <c r="K885" s="131">
        <f t="shared" si="184"/>
        <v>0.25</v>
      </c>
      <c r="L885" s="131"/>
      <c r="M885" s="131">
        <v>0</v>
      </c>
      <c r="N885" s="94"/>
    </row>
    <row r="886" spans="1:14" s="91" customFormat="1" ht="24" x14ac:dyDescent="0.2">
      <c r="A886" s="97"/>
      <c r="B886" s="98"/>
      <c r="C886" s="99">
        <v>52214</v>
      </c>
      <c r="D886" s="115" t="s">
        <v>355</v>
      </c>
      <c r="E886" s="131">
        <v>2.6644000000000001E-2</v>
      </c>
      <c r="F886" s="131"/>
      <c r="G886" s="131">
        <v>0</v>
      </c>
      <c r="H886" s="131"/>
      <c r="I886" s="131">
        <v>5.4850035155427364E-2</v>
      </c>
      <c r="J886" s="131"/>
      <c r="K886" s="131">
        <f t="shared" si="184"/>
        <v>8.1494035155427358E-2</v>
      </c>
      <c r="L886" s="131"/>
      <c r="M886" s="131">
        <v>5.4190788444810692E-2</v>
      </c>
      <c r="N886" s="94"/>
    </row>
    <row r="887" spans="1:14" s="91" customFormat="1" ht="12" x14ac:dyDescent="0.2">
      <c r="A887" s="97"/>
      <c r="B887" s="98"/>
      <c r="C887" s="99">
        <v>52357</v>
      </c>
      <c r="D887" s="115" t="s">
        <v>345</v>
      </c>
      <c r="E887" s="131">
        <v>0.1363</v>
      </c>
      <c r="F887" s="131"/>
      <c r="G887" s="131">
        <v>0</v>
      </c>
      <c r="H887" s="131"/>
      <c r="I887" s="131">
        <v>0</v>
      </c>
      <c r="J887" s="131"/>
      <c r="K887" s="131">
        <f t="shared" si="184"/>
        <v>0.1363</v>
      </c>
      <c r="L887" s="131"/>
      <c r="M887" s="131">
        <v>0.1363</v>
      </c>
      <c r="N887" s="94"/>
    </row>
    <row r="888" spans="1:14" s="91" customFormat="1" ht="12" x14ac:dyDescent="0.2">
      <c r="A888" s="97"/>
      <c r="B888" s="98"/>
      <c r="C888" s="99">
        <v>53371</v>
      </c>
      <c r="D888" s="115" t="s">
        <v>346</v>
      </c>
      <c r="E888" s="131">
        <v>7.5000999999999998E-2</v>
      </c>
      <c r="F888" s="131"/>
      <c r="G888" s="131">
        <v>0</v>
      </c>
      <c r="H888" s="131"/>
      <c r="I888" s="131">
        <v>0.30000399999999999</v>
      </c>
      <c r="J888" s="131"/>
      <c r="K888" s="131">
        <f t="shared" si="184"/>
        <v>0.37500499999999998</v>
      </c>
      <c r="L888" s="131"/>
      <c r="M888" s="131">
        <v>0.22500300000000001</v>
      </c>
      <c r="N888" s="94"/>
    </row>
    <row r="889" spans="1:14" s="91" customFormat="1" ht="12" x14ac:dyDescent="0.2">
      <c r="A889" s="97"/>
      <c r="B889" s="98"/>
      <c r="C889" s="99">
        <v>54068</v>
      </c>
      <c r="D889" s="115" t="s">
        <v>348</v>
      </c>
      <c r="E889" s="131">
        <v>7.1429999999999993E-2</v>
      </c>
      <c r="F889" s="131"/>
      <c r="G889" s="131">
        <v>7.1429999999999993E-2</v>
      </c>
      <c r="H889" s="131"/>
      <c r="I889" s="131">
        <v>0</v>
      </c>
      <c r="J889" s="131"/>
      <c r="K889" s="131">
        <f t="shared" si="184"/>
        <v>0.14285999999999999</v>
      </c>
      <c r="L889" s="131"/>
      <c r="M889" s="131">
        <v>0</v>
      </c>
      <c r="N889" s="94"/>
    </row>
    <row r="890" spans="1:14" s="91" customFormat="1" ht="12" x14ac:dyDescent="0.2">
      <c r="A890" s="97"/>
      <c r="B890" s="98"/>
      <c r="C890" s="99">
        <v>54100</v>
      </c>
      <c r="D890" s="115" t="s">
        <v>373</v>
      </c>
      <c r="E890" s="131">
        <v>0.1</v>
      </c>
      <c r="F890" s="131"/>
      <c r="G890" s="131">
        <v>0</v>
      </c>
      <c r="H890" s="131"/>
      <c r="I890" s="131">
        <v>0</v>
      </c>
      <c r="J890" s="131"/>
      <c r="K890" s="131">
        <f t="shared" si="184"/>
        <v>0.1</v>
      </c>
      <c r="L890" s="131"/>
      <c r="M890" s="131">
        <v>0.1</v>
      </c>
      <c r="N890" s="94"/>
    </row>
    <row r="891" spans="1:14" s="91" customFormat="1" ht="24" x14ac:dyDescent="0.2">
      <c r="A891" s="97"/>
      <c r="B891" s="98"/>
      <c r="C891" s="99">
        <v>54176</v>
      </c>
      <c r="D891" s="115" t="s">
        <v>257</v>
      </c>
      <c r="E891" s="131">
        <v>0</v>
      </c>
      <c r="F891" s="131"/>
      <c r="G891" s="131">
        <v>1.8009004502251125E-2</v>
      </c>
      <c r="H891" s="131"/>
      <c r="I891" s="131">
        <v>0</v>
      </c>
      <c r="J891" s="131"/>
      <c r="K891" s="131">
        <f t="shared" si="184"/>
        <v>1.8009004502251125E-2</v>
      </c>
      <c r="L891" s="131"/>
      <c r="M891" s="131">
        <v>0</v>
      </c>
      <c r="N891" s="94"/>
    </row>
    <row r="892" spans="1:14" s="91" customFormat="1" ht="24" x14ac:dyDescent="0.2">
      <c r="A892" s="97"/>
      <c r="B892" s="98"/>
      <c r="C892" s="99">
        <v>54247</v>
      </c>
      <c r="D892" s="115" t="s">
        <v>134</v>
      </c>
      <c r="E892" s="131">
        <v>0.06</v>
      </c>
      <c r="F892" s="131"/>
      <c r="G892" s="131">
        <v>0</v>
      </c>
      <c r="H892" s="131"/>
      <c r="I892" s="131">
        <v>0</v>
      </c>
      <c r="J892" s="131"/>
      <c r="K892" s="131">
        <f t="shared" si="184"/>
        <v>0.06</v>
      </c>
      <c r="L892" s="131"/>
      <c r="M892" s="131">
        <v>0.06</v>
      </c>
      <c r="N892" s="94"/>
    </row>
    <row r="893" spans="1:14" s="91" customFormat="1" ht="12" x14ac:dyDescent="0.2">
      <c r="A893" s="97"/>
      <c r="B893" s="98"/>
      <c r="C893" s="119" t="s">
        <v>403</v>
      </c>
      <c r="D893" s="100"/>
      <c r="E893" s="130">
        <f>SUM(E894:E895)</f>
        <v>0</v>
      </c>
      <c r="F893" s="130"/>
      <c r="G893" s="130">
        <f t="shared" ref="G893:I893" si="193">SUM(G894:G895)</f>
        <v>0</v>
      </c>
      <c r="H893" s="130"/>
      <c r="I893" s="130">
        <f t="shared" si="193"/>
        <v>0.28068660999999995</v>
      </c>
      <c r="J893" s="130"/>
      <c r="K893" s="130">
        <f t="shared" si="184"/>
        <v>0.28068660999999995</v>
      </c>
      <c r="L893" s="130"/>
      <c r="M893" s="130">
        <f>SUM(M894:M895)</f>
        <v>0</v>
      </c>
      <c r="N893" s="94"/>
    </row>
    <row r="894" spans="1:14" s="91" customFormat="1" ht="24" x14ac:dyDescent="0.2">
      <c r="A894" s="97"/>
      <c r="B894" s="98"/>
      <c r="C894" s="99">
        <v>50370</v>
      </c>
      <c r="D894" s="100" t="s">
        <v>227</v>
      </c>
      <c r="E894" s="131">
        <v>0</v>
      </c>
      <c r="F894" s="131"/>
      <c r="G894" s="131">
        <v>0</v>
      </c>
      <c r="H894" s="131"/>
      <c r="I894" s="131">
        <v>2.3478260000000001E-2</v>
      </c>
      <c r="J894" s="131"/>
      <c r="K894" s="131">
        <f t="shared" si="184"/>
        <v>2.3478260000000001E-2</v>
      </c>
      <c r="L894" s="131"/>
      <c r="M894" s="131">
        <v>0</v>
      </c>
      <c r="N894" s="94"/>
    </row>
    <row r="895" spans="1:14" s="91" customFormat="1" ht="36" x14ac:dyDescent="0.2">
      <c r="A895" s="97"/>
      <c r="B895" s="98"/>
      <c r="C895" s="99">
        <v>53103</v>
      </c>
      <c r="D895" s="115" t="s">
        <v>135</v>
      </c>
      <c r="E895" s="131">
        <v>0</v>
      </c>
      <c r="F895" s="131"/>
      <c r="G895" s="131">
        <v>0</v>
      </c>
      <c r="H895" s="131"/>
      <c r="I895" s="131">
        <v>0.25720834999999997</v>
      </c>
      <c r="J895" s="131"/>
      <c r="K895" s="131">
        <f t="shared" si="184"/>
        <v>0.25720834999999997</v>
      </c>
      <c r="L895" s="131"/>
      <c r="M895" s="131">
        <v>0</v>
      </c>
      <c r="N895" s="94"/>
    </row>
    <row r="896" spans="1:14" s="91" customFormat="1" ht="12" x14ac:dyDescent="0.2">
      <c r="A896" s="97"/>
      <c r="B896" s="98"/>
      <c r="C896" s="113" t="s">
        <v>404</v>
      </c>
      <c r="D896" s="114"/>
      <c r="E896" s="130">
        <f>SUM(E897:E900)</f>
        <v>3.4688560000000002</v>
      </c>
      <c r="F896" s="130"/>
      <c r="G896" s="130">
        <f t="shared" ref="G896:I896" si="194">SUM(G897:G900)</f>
        <v>0</v>
      </c>
      <c r="H896" s="130"/>
      <c r="I896" s="130">
        <f t="shared" si="194"/>
        <v>0</v>
      </c>
      <c r="J896" s="130"/>
      <c r="K896" s="130">
        <f t="shared" si="184"/>
        <v>3.4688560000000002</v>
      </c>
      <c r="L896" s="130"/>
      <c r="M896" s="130">
        <f>SUM(M897:M900)</f>
        <v>3.3688560000000001</v>
      </c>
      <c r="N896" s="94"/>
    </row>
    <row r="897" spans="1:14" s="91" customFormat="1" ht="24" x14ac:dyDescent="0.2">
      <c r="A897" s="97"/>
      <c r="B897" s="98"/>
      <c r="C897" s="99">
        <v>49454</v>
      </c>
      <c r="D897" s="115" t="s">
        <v>287</v>
      </c>
      <c r="E897" s="131">
        <v>0.5</v>
      </c>
      <c r="F897" s="131"/>
      <c r="G897" s="131">
        <v>0</v>
      </c>
      <c r="H897" s="131"/>
      <c r="I897" s="131">
        <v>0</v>
      </c>
      <c r="J897" s="131"/>
      <c r="K897" s="131">
        <f t="shared" si="184"/>
        <v>0.5</v>
      </c>
      <c r="L897" s="131"/>
      <c r="M897" s="131">
        <v>0.5</v>
      </c>
      <c r="N897" s="94"/>
    </row>
    <row r="898" spans="1:14" s="91" customFormat="1" ht="36" x14ac:dyDescent="0.2">
      <c r="A898" s="97"/>
      <c r="B898" s="98"/>
      <c r="C898" s="99">
        <v>54036</v>
      </c>
      <c r="D898" s="115" t="s">
        <v>216</v>
      </c>
      <c r="E898" s="131">
        <v>0.20885599999999999</v>
      </c>
      <c r="F898" s="131"/>
      <c r="G898" s="131">
        <v>0</v>
      </c>
      <c r="H898" s="131"/>
      <c r="I898" s="131">
        <v>0</v>
      </c>
      <c r="J898" s="131"/>
      <c r="K898" s="131">
        <f t="shared" si="184"/>
        <v>0.20885599999999999</v>
      </c>
      <c r="L898" s="131"/>
      <c r="M898" s="131">
        <v>0.20885599999999999</v>
      </c>
      <c r="N898" s="94"/>
    </row>
    <row r="899" spans="1:14" s="91" customFormat="1" ht="12" x14ac:dyDescent="0.2">
      <c r="A899" s="97"/>
      <c r="B899" s="98"/>
      <c r="C899" s="99">
        <v>54071</v>
      </c>
      <c r="D899" s="115" t="s">
        <v>349</v>
      </c>
      <c r="E899" s="131">
        <v>0.1</v>
      </c>
      <c r="F899" s="131"/>
      <c r="G899" s="131">
        <v>0</v>
      </c>
      <c r="H899" s="131"/>
      <c r="I899" s="131">
        <v>0</v>
      </c>
      <c r="J899" s="131"/>
      <c r="K899" s="131">
        <f t="shared" si="184"/>
        <v>0.1</v>
      </c>
      <c r="L899" s="131"/>
      <c r="M899" s="131">
        <v>0</v>
      </c>
      <c r="N899" s="94"/>
    </row>
    <row r="900" spans="1:14" s="91" customFormat="1" ht="24" x14ac:dyDescent="0.2">
      <c r="A900" s="97"/>
      <c r="B900" s="98"/>
      <c r="C900" s="99">
        <v>54227</v>
      </c>
      <c r="D900" s="115" t="s">
        <v>138</v>
      </c>
      <c r="E900" s="131">
        <v>2.66</v>
      </c>
      <c r="F900" s="131"/>
      <c r="G900" s="131">
        <v>0</v>
      </c>
      <c r="H900" s="131"/>
      <c r="I900" s="131">
        <v>0</v>
      </c>
      <c r="J900" s="131"/>
      <c r="K900" s="131">
        <f t="shared" si="184"/>
        <v>2.66</v>
      </c>
      <c r="L900" s="131"/>
      <c r="M900" s="131">
        <v>2.66</v>
      </c>
      <c r="N900" s="94"/>
    </row>
    <row r="901" spans="1:14" s="91" customFormat="1" ht="12" x14ac:dyDescent="0.2">
      <c r="A901" s="111"/>
      <c r="B901" s="113" t="s">
        <v>490</v>
      </c>
      <c r="C901" s="113"/>
      <c r="D901" s="114"/>
      <c r="E901" s="130">
        <f>E902+E904+E907+E910+E913+E917+E919+E921+E931+E934</f>
        <v>4.3075953046885544</v>
      </c>
      <c r="F901" s="130"/>
      <c r="G901" s="130">
        <f>G902+G904+G907+G910+G913+G917+G919+G921+G931+G934</f>
        <v>9.2438505252626313E-2</v>
      </c>
      <c r="H901" s="130"/>
      <c r="I901" s="130">
        <f>I902+I904+I907+I910+I913+I917+I919+I921+I931+I934</f>
        <v>2.4319394014634144</v>
      </c>
      <c r="J901" s="130"/>
      <c r="K901" s="130">
        <f>SUM(E901:I901)</f>
        <v>6.8319732114045948</v>
      </c>
      <c r="L901" s="130"/>
      <c r="M901" s="130">
        <f>M902+M904+M907+M910+M913+M917+M919+M921+M931+M934</f>
        <v>3.3856473046885553</v>
      </c>
      <c r="N901" s="94"/>
    </row>
    <row r="902" spans="1:14" s="91" customFormat="1" ht="12" x14ac:dyDescent="0.2">
      <c r="A902" s="111"/>
      <c r="B902" s="113"/>
      <c r="C902" s="113" t="s">
        <v>390</v>
      </c>
      <c r="D902" s="114"/>
      <c r="E902" s="130">
        <f t="shared" ref="E902:M902" si="195">SUM(E903)</f>
        <v>0</v>
      </c>
      <c r="F902" s="130"/>
      <c r="G902" s="130">
        <f t="shared" si="195"/>
        <v>0</v>
      </c>
      <c r="H902" s="130"/>
      <c r="I902" s="130">
        <f t="shared" si="195"/>
        <v>6.4979170000000003E-2</v>
      </c>
      <c r="J902" s="130"/>
      <c r="K902" s="130">
        <f>SUM(E902:I902)</f>
        <v>6.4979170000000003E-2</v>
      </c>
      <c r="L902" s="130"/>
      <c r="M902" s="130">
        <f t="shared" si="195"/>
        <v>0</v>
      </c>
      <c r="N902" s="94"/>
    </row>
    <row r="903" spans="1:14" s="91" customFormat="1" ht="12" x14ac:dyDescent="0.2">
      <c r="A903" s="97"/>
      <c r="B903" s="98"/>
      <c r="C903" s="99">
        <v>52183</v>
      </c>
      <c r="D903" s="100" t="s">
        <v>424</v>
      </c>
      <c r="E903" s="131">
        <v>0</v>
      </c>
      <c r="F903" s="131"/>
      <c r="G903" s="131">
        <v>0</v>
      </c>
      <c r="H903" s="131"/>
      <c r="I903" s="131">
        <v>6.4979170000000003E-2</v>
      </c>
      <c r="J903" s="131"/>
      <c r="K903" s="131">
        <f>SUM(E903:I903)</f>
        <v>6.4979170000000003E-2</v>
      </c>
      <c r="L903" s="131"/>
      <c r="M903" s="131">
        <v>0</v>
      </c>
      <c r="N903" s="94"/>
    </row>
    <row r="904" spans="1:14" s="91" customFormat="1" ht="12" x14ac:dyDescent="0.2">
      <c r="A904" s="97"/>
      <c r="B904" s="98"/>
      <c r="C904" s="119" t="s">
        <v>391</v>
      </c>
      <c r="D904" s="100"/>
      <c r="E904" s="130">
        <f>SUM(E905:E906)</f>
        <v>7.0000000000000007E-2</v>
      </c>
      <c r="F904" s="130"/>
      <c r="G904" s="130">
        <f t="shared" ref="G904:I904" si="196">SUM(G905:G906)</f>
        <v>0</v>
      </c>
      <c r="H904" s="130"/>
      <c r="I904" s="130">
        <f t="shared" si="196"/>
        <v>2.5000000000000001E-2</v>
      </c>
      <c r="J904" s="130"/>
      <c r="K904" s="130">
        <f t="shared" ref="K904:K916" si="197">SUM(E904:I904)</f>
        <v>9.5000000000000001E-2</v>
      </c>
      <c r="L904" s="130"/>
      <c r="M904" s="130">
        <f>SUM(M905:M906)</f>
        <v>0</v>
      </c>
      <c r="N904" s="94"/>
    </row>
    <row r="905" spans="1:14" s="91" customFormat="1" ht="24" x14ac:dyDescent="0.2">
      <c r="A905" s="97"/>
      <c r="B905" s="98"/>
      <c r="C905" s="99">
        <v>49450</v>
      </c>
      <c r="D905" s="100" t="s">
        <v>139</v>
      </c>
      <c r="E905" s="131">
        <v>7.0000000000000007E-2</v>
      </c>
      <c r="F905" s="131"/>
      <c r="G905" s="131">
        <v>0</v>
      </c>
      <c r="H905" s="131"/>
      <c r="I905" s="131">
        <v>0</v>
      </c>
      <c r="J905" s="131"/>
      <c r="K905" s="131">
        <f t="shared" si="197"/>
        <v>7.0000000000000007E-2</v>
      </c>
      <c r="L905" s="131"/>
      <c r="M905" s="131">
        <v>0</v>
      </c>
      <c r="N905" s="94"/>
    </row>
    <row r="906" spans="1:14" s="91" customFormat="1" ht="24" x14ac:dyDescent="0.2">
      <c r="A906" s="97"/>
      <c r="B906" s="98"/>
      <c r="C906" s="99">
        <v>49450</v>
      </c>
      <c r="D906" s="115" t="s">
        <v>130</v>
      </c>
      <c r="E906" s="131">
        <v>0</v>
      </c>
      <c r="F906" s="131"/>
      <c r="G906" s="131">
        <v>0</v>
      </c>
      <c r="H906" s="131"/>
      <c r="I906" s="131">
        <v>2.5000000000000001E-2</v>
      </c>
      <c r="J906" s="131"/>
      <c r="K906" s="131">
        <f t="shared" si="197"/>
        <v>2.5000000000000001E-2</v>
      </c>
      <c r="L906" s="131"/>
      <c r="M906" s="131">
        <v>0</v>
      </c>
      <c r="N906" s="94"/>
    </row>
    <row r="907" spans="1:14" s="91" customFormat="1" ht="12" x14ac:dyDescent="0.2">
      <c r="A907" s="97"/>
      <c r="B907" s="98"/>
      <c r="C907" s="119" t="s">
        <v>392</v>
      </c>
      <c r="D907" s="100"/>
      <c r="E907" s="130">
        <f>SUM(E908:E909)</f>
        <v>0.5</v>
      </c>
      <c r="F907" s="130"/>
      <c r="G907" s="130">
        <f t="shared" ref="G907:I907" si="198">SUM(G908:G909)</f>
        <v>0</v>
      </c>
      <c r="H907" s="130"/>
      <c r="I907" s="130">
        <f t="shared" si="198"/>
        <v>1.6751142799999998</v>
      </c>
      <c r="J907" s="130"/>
      <c r="K907" s="130">
        <f t="shared" si="197"/>
        <v>2.1751142799999998</v>
      </c>
      <c r="L907" s="130"/>
      <c r="M907" s="130">
        <f>SUM(M908:M909)</f>
        <v>0.5</v>
      </c>
      <c r="N907" s="94"/>
    </row>
    <row r="908" spans="1:14" s="91" customFormat="1" ht="24" x14ac:dyDescent="0.2">
      <c r="A908" s="97"/>
      <c r="B908" s="98"/>
      <c r="C908" s="99">
        <v>53072</v>
      </c>
      <c r="D908" s="100" t="s">
        <v>131</v>
      </c>
      <c r="E908" s="131">
        <v>0</v>
      </c>
      <c r="F908" s="131"/>
      <c r="G908" s="131">
        <v>0</v>
      </c>
      <c r="H908" s="131"/>
      <c r="I908" s="131">
        <v>1.6751142799999998</v>
      </c>
      <c r="J908" s="131"/>
      <c r="K908" s="131">
        <f t="shared" si="197"/>
        <v>1.6751142799999998</v>
      </c>
      <c r="L908" s="131"/>
      <c r="M908" s="131">
        <v>0</v>
      </c>
      <c r="N908" s="94"/>
    </row>
    <row r="909" spans="1:14" s="91" customFormat="1" ht="36" x14ac:dyDescent="0.2">
      <c r="A909" s="97"/>
      <c r="B909" s="98"/>
      <c r="C909" s="99">
        <v>54257</v>
      </c>
      <c r="D909" s="115" t="s">
        <v>132</v>
      </c>
      <c r="E909" s="131">
        <v>0.5</v>
      </c>
      <c r="F909" s="131"/>
      <c r="G909" s="131">
        <v>0</v>
      </c>
      <c r="H909" s="131"/>
      <c r="I909" s="131">
        <v>0</v>
      </c>
      <c r="J909" s="131"/>
      <c r="K909" s="131">
        <f t="shared" si="197"/>
        <v>0.5</v>
      </c>
      <c r="L909" s="131"/>
      <c r="M909" s="131">
        <v>0.5</v>
      </c>
      <c r="N909" s="94"/>
    </row>
    <row r="910" spans="1:14" s="91" customFormat="1" ht="12" x14ac:dyDescent="0.2">
      <c r="A910" s="97"/>
      <c r="B910" s="98"/>
      <c r="C910" s="119" t="s">
        <v>405</v>
      </c>
      <c r="D910" s="100"/>
      <c r="E910" s="130">
        <f>SUM(E911:E912)</f>
        <v>2.0138363046885552</v>
      </c>
      <c r="F910" s="130"/>
      <c r="G910" s="130">
        <f t="shared" ref="G910:I910" si="199">SUM(G911:G912)</f>
        <v>0</v>
      </c>
      <c r="H910" s="130"/>
      <c r="I910" s="130">
        <f t="shared" si="199"/>
        <v>0.10500000000000001</v>
      </c>
      <c r="J910" s="130"/>
      <c r="K910" s="130">
        <f t="shared" si="197"/>
        <v>2.1188363046885552</v>
      </c>
      <c r="L910" s="130"/>
      <c r="M910" s="130">
        <f>SUM(M911:M912)</f>
        <v>2.1188363046885552</v>
      </c>
      <c r="N910" s="94"/>
    </row>
    <row r="911" spans="1:14" s="91" customFormat="1" ht="12" x14ac:dyDescent="0.2">
      <c r="A911" s="97"/>
      <c r="B911" s="98"/>
      <c r="C911" s="99">
        <v>52037</v>
      </c>
      <c r="D911" s="100" t="s">
        <v>342</v>
      </c>
      <c r="E911" s="131">
        <v>0.12909100000000001</v>
      </c>
      <c r="F911" s="131"/>
      <c r="G911" s="131">
        <v>0</v>
      </c>
      <c r="H911" s="131"/>
      <c r="I911" s="131">
        <v>0</v>
      </c>
      <c r="J911" s="131"/>
      <c r="K911" s="131">
        <f t="shared" si="197"/>
        <v>0.12909100000000001</v>
      </c>
      <c r="L911" s="131"/>
      <c r="M911" s="131">
        <v>0.12909100000000001</v>
      </c>
      <c r="N911" s="94"/>
    </row>
    <row r="912" spans="1:14" s="91" customFormat="1" ht="36" x14ac:dyDescent="0.2">
      <c r="A912" s="97"/>
      <c r="B912" s="98"/>
      <c r="C912" s="99">
        <v>54079</v>
      </c>
      <c r="D912" s="115" t="s">
        <v>282</v>
      </c>
      <c r="E912" s="131">
        <v>1.8847453046885554</v>
      </c>
      <c r="F912" s="131"/>
      <c r="G912" s="131">
        <v>0</v>
      </c>
      <c r="H912" s="131"/>
      <c r="I912" s="131">
        <v>0.10500000000000001</v>
      </c>
      <c r="J912" s="131"/>
      <c r="K912" s="131">
        <f t="shared" si="197"/>
        <v>1.9897453046885554</v>
      </c>
      <c r="L912" s="131"/>
      <c r="M912" s="131">
        <v>1.9897453046885554</v>
      </c>
      <c r="N912" s="94"/>
    </row>
    <row r="913" spans="1:14" s="91" customFormat="1" ht="12" x14ac:dyDescent="0.2">
      <c r="A913" s="97"/>
      <c r="B913" s="98"/>
      <c r="C913" s="119" t="s">
        <v>393</v>
      </c>
      <c r="D913" s="100"/>
      <c r="E913" s="130">
        <f>SUM(E914:E916)</f>
        <v>0.28484500000000001</v>
      </c>
      <c r="F913" s="130"/>
      <c r="G913" s="130">
        <f>SUM(G914:G916)</f>
        <v>0</v>
      </c>
      <c r="H913" s="130"/>
      <c r="I913" s="130">
        <f>SUM(I914:I916)</f>
        <v>3.1250000000000002E-3</v>
      </c>
      <c r="J913" s="130"/>
      <c r="K913" s="130">
        <f t="shared" si="197"/>
        <v>0.28797</v>
      </c>
      <c r="L913" s="130"/>
      <c r="M913" s="130">
        <f>SUM(M914:M916)</f>
        <v>0.209845</v>
      </c>
      <c r="N913" s="94"/>
    </row>
    <row r="914" spans="1:14" s="91" customFormat="1" ht="24" x14ac:dyDescent="0.2">
      <c r="A914" s="97"/>
      <c r="B914" s="98"/>
      <c r="C914" s="99">
        <v>37909</v>
      </c>
      <c r="D914" s="100" t="s">
        <v>244</v>
      </c>
      <c r="E914" s="131">
        <v>0.209845</v>
      </c>
      <c r="F914" s="131"/>
      <c r="G914" s="131">
        <v>0</v>
      </c>
      <c r="H914" s="131"/>
      <c r="I914" s="131">
        <v>0</v>
      </c>
      <c r="J914" s="131"/>
      <c r="K914" s="131">
        <f t="shared" si="197"/>
        <v>0.209845</v>
      </c>
      <c r="L914" s="131"/>
      <c r="M914" s="131">
        <v>0.209845</v>
      </c>
      <c r="N914" s="94"/>
    </row>
    <row r="915" spans="1:14" s="91" customFormat="1" ht="24" x14ac:dyDescent="0.2">
      <c r="A915" s="97"/>
      <c r="B915" s="98"/>
      <c r="C915" s="99">
        <v>52189</v>
      </c>
      <c r="D915" s="115" t="s">
        <v>238</v>
      </c>
      <c r="E915" s="131">
        <v>0</v>
      </c>
      <c r="F915" s="131"/>
      <c r="G915" s="131">
        <v>0</v>
      </c>
      <c r="H915" s="131"/>
      <c r="I915" s="131">
        <v>3.1250000000000002E-3</v>
      </c>
      <c r="J915" s="131"/>
      <c r="K915" s="131">
        <f t="shared" si="197"/>
        <v>3.1250000000000002E-3</v>
      </c>
      <c r="L915" s="131"/>
      <c r="M915" s="131">
        <v>0</v>
      </c>
      <c r="N915" s="94"/>
    </row>
    <row r="916" spans="1:14" s="91" customFormat="1" ht="36" x14ac:dyDescent="0.2">
      <c r="A916" s="97"/>
      <c r="B916" s="98"/>
      <c r="C916" s="99">
        <v>53373</v>
      </c>
      <c r="D916" s="115" t="s">
        <v>140</v>
      </c>
      <c r="E916" s="131">
        <v>7.4999999999999997E-2</v>
      </c>
      <c r="F916" s="131"/>
      <c r="G916" s="131">
        <v>0</v>
      </c>
      <c r="H916" s="131"/>
      <c r="I916" s="131">
        <v>0</v>
      </c>
      <c r="J916" s="131"/>
      <c r="K916" s="131">
        <f t="shared" si="197"/>
        <v>7.4999999999999997E-2</v>
      </c>
      <c r="L916" s="131"/>
      <c r="M916" s="131">
        <v>0</v>
      </c>
      <c r="N916" s="94"/>
    </row>
    <row r="917" spans="1:14" s="91" customFormat="1" ht="12" x14ac:dyDescent="0.2">
      <c r="A917" s="97"/>
      <c r="B917" s="98"/>
      <c r="C917" s="113" t="s">
        <v>407</v>
      </c>
      <c r="D917" s="114"/>
      <c r="E917" s="130">
        <f t="shared" ref="E917:M919" si="200">SUM(E918)</f>
        <v>0.05</v>
      </c>
      <c r="F917" s="130"/>
      <c r="G917" s="130">
        <f t="shared" si="200"/>
        <v>0</v>
      </c>
      <c r="H917" s="130"/>
      <c r="I917" s="130">
        <f t="shared" si="200"/>
        <v>8.914634146341463E-2</v>
      </c>
      <c r="J917" s="130"/>
      <c r="K917" s="130">
        <f>SUM(E917:I917)</f>
        <v>0.13914634146341465</v>
      </c>
      <c r="L917" s="130"/>
      <c r="M917" s="130">
        <f t="shared" si="200"/>
        <v>0</v>
      </c>
      <c r="N917" s="94"/>
    </row>
    <row r="918" spans="1:14" s="91" customFormat="1" ht="12" x14ac:dyDescent="0.2">
      <c r="A918" s="97"/>
      <c r="B918" s="98"/>
      <c r="C918" s="99">
        <v>54055</v>
      </c>
      <c r="D918" s="100" t="s">
        <v>363</v>
      </c>
      <c r="E918" s="131">
        <v>0.05</v>
      </c>
      <c r="F918" s="131"/>
      <c r="G918" s="131">
        <v>0</v>
      </c>
      <c r="H918" s="131"/>
      <c r="I918" s="131">
        <v>8.914634146341463E-2</v>
      </c>
      <c r="J918" s="131"/>
      <c r="K918" s="131">
        <f>SUM(E918:I918)</f>
        <v>0.13914634146341465</v>
      </c>
      <c r="L918" s="131"/>
      <c r="M918" s="131">
        <v>0</v>
      </c>
      <c r="N918" s="94"/>
    </row>
    <row r="919" spans="1:14" s="91" customFormat="1" ht="12" x14ac:dyDescent="0.2">
      <c r="A919" s="97"/>
      <c r="B919" s="98"/>
      <c r="C919" s="113" t="s">
        <v>409</v>
      </c>
      <c r="D919" s="114"/>
      <c r="E919" s="130">
        <f t="shared" si="200"/>
        <v>0.131464</v>
      </c>
      <c r="F919" s="130"/>
      <c r="G919" s="130">
        <f t="shared" si="200"/>
        <v>0</v>
      </c>
      <c r="H919" s="130"/>
      <c r="I919" s="130">
        <f t="shared" si="200"/>
        <v>0</v>
      </c>
      <c r="J919" s="130"/>
      <c r="K919" s="130">
        <f>SUM(E919:I919)</f>
        <v>0.131464</v>
      </c>
      <c r="L919" s="130"/>
      <c r="M919" s="130">
        <f t="shared" si="200"/>
        <v>0</v>
      </c>
      <c r="N919" s="94"/>
    </row>
    <row r="920" spans="1:14" s="91" customFormat="1" ht="24" x14ac:dyDescent="0.2">
      <c r="A920" s="97"/>
      <c r="B920" s="98"/>
      <c r="C920" s="99">
        <v>54023</v>
      </c>
      <c r="D920" s="100" t="s">
        <v>250</v>
      </c>
      <c r="E920" s="131">
        <v>0.131464</v>
      </c>
      <c r="F920" s="131"/>
      <c r="G920" s="131">
        <v>0</v>
      </c>
      <c r="H920" s="131"/>
      <c r="I920" s="131">
        <v>0</v>
      </c>
      <c r="J920" s="131"/>
      <c r="K920" s="131">
        <f>SUM(E920:I920)</f>
        <v>0.131464</v>
      </c>
      <c r="L920" s="131"/>
      <c r="M920" s="131">
        <v>0</v>
      </c>
      <c r="N920" s="94"/>
    </row>
    <row r="921" spans="1:14" s="91" customFormat="1" ht="12" x14ac:dyDescent="0.2">
      <c r="A921" s="97"/>
      <c r="B921" s="98"/>
      <c r="C921" s="113" t="s">
        <v>394</v>
      </c>
      <c r="D921" s="114"/>
      <c r="E921" s="130">
        <f>SUM(E922:E930)</f>
        <v>1.00745</v>
      </c>
      <c r="F921" s="130"/>
      <c r="G921" s="130">
        <f>SUM(G922:G930)</f>
        <v>9.2438505252626313E-2</v>
      </c>
      <c r="H921" s="130"/>
      <c r="I921" s="130">
        <f>SUM(I922:I930)</f>
        <v>0.188888</v>
      </c>
      <c r="J921" s="130"/>
      <c r="K921" s="130">
        <f t="shared" ref="K921:K936" si="201">SUM(E921:I921)</f>
        <v>1.2887765052526263</v>
      </c>
      <c r="L921" s="130"/>
      <c r="M921" s="130">
        <f>SUM(M922:M930)</f>
        <v>0.35696600000000001</v>
      </c>
      <c r="N921" s="94"/>
    </row>
    <row r="922" spans="1:14" s="91" customFormat="1" ht="12" x14ac:dyDescent="0.2">
      <c r="A922" s="97"/>
      <c r="B922" s="98"/>
      <c r="C922" s="99">
        <v>49444</v>
      </c>
      <c r="D922" s="116" t="s">
        <v>343</v>
      </c>
      <c r="E922" s="131">
        <v>0.36849999999999999</v>
      </c>
      <c r="F922" s="131"/>
      <c r="G922" s="131">
        <v>0</v>
      </c>
      <c r="H922" s="131"/>
      <c r="I922" s="131">
        <v>0</v>
      </c>
      <c r="J922" s="131"/>
      <c r="K922" s="131">
        <f t="shared" si="201"/>
        <v>0.36849999999999999</v>
      </c>
      <c r="L922" s="131"/>
      <c r="M922" s="131">
        <v>0</v>
      </c>
      <c r="N922" s="94"/>
    </row>
    <row r="923" spans="1:14" s="91" customFormat="1" ht="12" x14ac:dyDescent="0.2">
      <c r="A923" s="97"/>
      <c r="B923" s="98"/>
      <c r="C923" s="99">
        <v>50028</v>
      </c>
      <c r="D923" s="115" t="s">
        <v>344</v>
      </c>
      <c r="E923" s="131">
        <v>0</v>
      </c>
      <c r="F923" s="131"/>
      <c r="G923" s="131">
        <v>0</v>
      </c>
      <c r="H923" s="131"/>
      <c r="I923" s="131">
        <v>0.1</v>
      </c>
      <c r="J923" s="131"/>
      <c r="K923" s="131">
        <f t="shared" si="201"/>
        <v>0.1</v>
      </c>
      <c r="L923" s="131"/>
      <c r="M923" s="131">
        <v>5.0000000000000001E-3</v>
      </c>
      <c r="N923" s="94"/>
    </row>
    <row r="924" spans="1:14" s="91" customFormat="1" ht="12" x14ac:dyDescent="0.2">
      <c r="A924" s="97"/>
      <c r="B924" s="98"/>
      <c r="C924" s="99">
        <v>52357</v>
      </c>
      <c r="D924" s="115" t="s">
        <v>345</v>
      </c>
      <c r="E924" s="131">
        <v>0.1363</v>
      </c>
      <c r="F924" s="131"/>
      <c r="G924" s="131">
        <v>0</v>
      </c>
      <c r="H924" s="131"/>
      <c r="I924" s="131">
        <v>0</v>
      </c>
      <c r="J924" s="131"/>
      <c r="K924" s="131">
        <f t="shared" si="201"/>
        <v>0.1363</v>
      </c>
      <c r="L924" s="131"/>
      <c r="M924" s="131">
        <v>0.1363</v>
      </c>
      <c r="N924" s="94"/>
    </row>
    <row r="925" spans="1:14" s="91" customFormat="1" ht="12" x14ac:dyDescent="0.2">
      <c r="A925" s="97"/>
      <c r="B925" s="98"/>
      <c r="C925" s="99">
        <v>53371</v>
      </c>
      <c r="D925" s="115" t="s">
        <v>346</v>
      </c>
      <c r="E925" s="131">
        <v>2.2221999999999999E-2</v>
      </c>
      <c r="F925" s="131"/>
      <c r="G925" s="131">
        <v>0</v>
      </c>
      <c r="H925" s="131"/>
      <c r="I925" s="131">
        <v>8.8887999999999995E-2</v>
      </c>
      <c r="J925" s="131"/>
      <c r="K925" s="131">
        <f t="shared" si="201"/>
        <v>0.11110999999999999</v>
      </c>
      <c r="L925" s="131"/>
      <c r="M925" s="131">
        <v>6.6666000000000003E-2</v>
      </c>
      <c r="N925" s="94"/>
    </row>
    <row r="926" spans="1:14" s="91" customFormat="1" ht="12" x14ac:dyDescent="0.2">
      <c r="A926" s="97"/>
      <c r="B926" s="98"/>
      <c r="C926" s="99">
        <v>54060</v>
      </c>
      <c r="D926" s="115" t="s">
        <v>347</v>
      </c>
      <c r="E926" s="131">
        <v>0.3</v>
      </c>
      <c r="F926" s="131"/>
      <c r="G926" s="131">
        <v>0</v>
      </c>
      <c r="H926" s="131"/>
      <c r="I926" s="131">
        <v>0</v>
      </c>
      <c r="J926" s="131"/>
      <c r="K926" s="131">
        <f t="shared" si="201"/>
        <v>0.3</v>
      </c>
      <c r="L926" s="131"/>
      <c r="M926" s="131">
        <v>0.09</v>
      </c>
      <c r="N926" s="94"/>
    </row>
    <row r="927" spans="1:14" s="91" customFormat="1" ht="12" x14ac:dyDescent="0.2">
      <c r="A927" s="97"/>
      <c r="B927" s="98"/>
      <c r="C927" s="99">
        <v>54068</v>
      </c>
      <c r="D927" s="115" t="s">
        <v>348</v>
      </c>
      <c r="E927" s="131">
        <v>7.1428000000000005E-2</v>
      </c>
      <c r="F927" s="131"/>
      <c r="G927" s="131">
        <v>7.1428000000000005E-2</v>
      </c>
      <c r="H927" s="131"/>
      <c r="I927" s="131">
        <v>0</v>
      </c>
      <c r="J927" s="131"/>
      <c r="K927" s="131">
        <f t="shared" si="201"/>
        <v>0.14285600000000001</v>
      </c>
      <c r="L927" s="131"/>
      <c r="M927" s="131">
        <v>0</v>
      </c>
      <c r="N927" s="94"/>
    </row>
    <row r="928" spans="1:14" s="91" customFormat="1" ht="24" x14ac:dyDescent="0.2">
      <c r="A928" s="97"/>
      <c r="B928" s="98"/>
      <c r="C928" s="99">
        <v>54176</v>
      </c>
      <c r="D928" s="115" t="s">
        <v>257</v>
      </c>
      <c r="E928" s="131">
        <v>0</v>
      </c>
      <c r="F928" s="131"/>
      <c r="G928" s="131">
        <v>2.1010505252626314E-2</v>
      </c>
      <c r="H928" s="131"/>
      <c r="I928" s="131">
        <v>0</v>
      </c>
      <c r="J928" s="131"/>
      <c r="K928" s="131">
        <f t="shared" si="201"/>
        <v>2.1010505252626314E-2</v>
      </c>
      <c r="L928" s="131"/>
      <c r="M928" s="131">
        <v>0</v>
      </c>
      <c r="N928" s="94"/>
    </row>
    <row r="929" spans="1:14" s="91" customFormat="1" ht="24" x14ac:dyDescent="0.2">
      <c r="A929" s="97"/>
      <c r="B929" s="98"/>
      <c r="C929" s="99">
        <v>54247</v>
      </c>
      <c r="D929" s="115" t="s">
        <v>134</v>
      </c>
      <c r="E929" s="131">
        <v>5.8999999999999997E-2</v>
      </c>
      <c r="F929" s="131"/>
      <c r="G929" s="131">
        <v>0</v>
      </c>
      <c r="H929" s="131"/>
      <c r="I929" s="131">
        <v>0</v>
      </c>
      <c r="J929" s="131"/>
      <c r="K929" s="131">
        <f t="shared" si="201"/>
        <v>5.8999999999999997E-2</v>
      </c>
      <c r="L929" s="131"/>
      <c r="M929" s="131">
        <v>5.8999999999999997E-2</v>
      </c>
      <c r="N929" s="94"/>
    </row>
    <row r="930" spans="1:14" s="91" customFormat="1" ht="24" x14ac:dyDescent="0.2">
      <c r="A930" s="97"/>
      <c r="B930" s="98"/>
      <c r="C930" s="99">
        <v>54260</v>
      </c>
      <c r="D930" s="115" t="s">
        <v>258</v>
      </c>
      <c r="E930" s="131">
        <v>0.05</v>
      </c>
      <c r="F930" s="131"/>
      <c r="G930" s="131">
        <v>0</v>
      </c>
      <c r="H930" s="131"/>
      <c r="I930" s="131">
        <v>0</v>
      </c>
      <c r="J930" s="131"/>
      <c r="K930" s="131">
        <f t="shared" si="201"/>
        <v>0.05</v>
      </c>
      <c r="L930" s="131"/>
      <c r="M930" s="131">
        <v>0</v>
      </c>
      <c r="N930" s="94"/>
    </row>
    <row r="931" spans="1:14" s="91" customFormat="1" ht="12" x14ac:dyDescent="0.2">
      <c r="A931" s="97"/>
      <c r="B931" s="98"/>
      <c r="C931" s="119" t="s">
        <v>403</v>
      </c>
      <c r="D931" s="100"/>
      <c r="E931" s="130">
        <f>SUM(E932:E933)</f>
        <v>0</v>
      </c>
      <c r="F931" s="130"/>
      <c r="G931" s="130">
        <f t="shared" ref="G931:I931" si="202">SUM(G932:G933)</f>
        <v>0</v>
      </c>
      <c r="H931" s="130"/>
      <c r="I931" s="130">
        <f t="shared" si="202"/>
        <v>0.28068660999999995</v>
      </c>
      <c r="J931" s="130"/>
      <c r="K931" s="130">
        <f t="shared" si="201"/>
        <v>0.28068660999999995</v>
      </c>
      <c r="L931" s="130"/>
      <c r="M931" s="130">
        <f>SUM(M932:M933)</f>
        <v>0</v>
      </c>
      <c r="N931" s="94"/>
    </row>
    <row r="932" spans="1:14" s="91" customFormat="1" ht="24" x14ac:dyDescent="0.2">
      <c r="A932" s="97"/>
      <c r="B932" s="98"/>
      <c r="C932" s="99">
        <v>50370</v>
      </c>
      <c r="D932" s="100" t="s">
        <v>227</v>
      </c>
      <c r="E932" s="131">
        <v>0</v>
      </c>
      <c r="F932" s="131"/>
      <c r="G932" s="131">
        <v>0</v>
      </c>
      <c r="H932" s="131"/>
      <c r="I932" s="131">
        <v>2.3478260000000001E-2</v>
      </c>
      <c r="J932" s="131"/>
      <c r="K932" s="131">
        <f t="shared" si="201"/>
        <v>2.3478260000000001E-2</v>
      </c>
      <c r="L932" s="131"/>
      <c r="M932" s="131">
        <v>0</v>
      </c>
      <c r="N932" s="94"/>
    </row>
    <row r="933" spans="1:14" s="91" customFormat="1" ht="36" x14ac:dyDescent="0.2">
      <c r="A933" s="97"/>
      <c r="B933" s="98"/>
      <c r="C933" s="99">
        <v>53103</v>
      </c>
      <c r="D933" s="115" t="s">
        <v>135</v>
      </c>
      <c r="E933" s="131">
        <v>0</v>
      </c>
      <c r="F933" s="131"/>
      <c r="G933" s="131">
        <v>0</v>
      </c>
      <c r="H933" s="131"/>
      <c r="I933" s="131">
        <v>0.25720834999999997</v>
      </c>
      <c r="J933" s="131"/>
      <c r="K933" s="131">
        <f t="shared" si="201"/>
        <v>0.25720834999999997</v>
      </c>
      <c r="L933" s="131"/>
      <c r="M933" s="131">
        <v>0</v>
      </c>
      <c r="N933" s="94"/>
    </row>
    <row r="934" spans="1:14" s="91" customFormat="1" ht="12" x14ac:dyDescent="0.2">
      <c r="A934" s="97"/>
      <c r="B934" s="98"/>
      <c r="C934" s="119" t="s">
        <v>404</v>
      </c>
      <c r="D934" s="100"/>
      <c r="E934" s="130">
        <f>SUM(E935:E936)</f>
        <v>0.25</v>
      </c>
      <c r="F934" s="130"/>
      <c r="G934" s="130">
        <f t="shared" ref="G934:I934" si="203">SUM(G935:G936)</f>
        <v>0</v>
      </c>
      <c r="H934" s="130"/>
      <c r="I934" s="130">
        <f t="shared" si="203"/>
        <v>0</v>
      </c>
      <c r="J934" s="130"/>
      <c r="K934" s="130">
        <f t="shared" si="201"/>
        <v>0.25</v>
      </c>
      <c r="L934" s="130"/>
      <c r="M934" s="130">
        <f>SUM(M935:M936)</f>
        <v>0.2</v>
      </c>
      <c r="N934" s="94"/>
    </row>
    <row r="935" spans="1:14" s="91" customFormat="1" ht="12" x14ac:dyDescent="0.2">
      <c r="A935" s="97"/>
      <c r="B935" s="98"/>
      <c r="C935" s="99">
        <v>54071</v>
      </c>
      <c r="D935" s="100" t="s">
        <v>349</v>
      </c>
      <c r="E935" s="131">
        <v>0.05</v>
      </c>
      <c r="F935" s="131"/>
      <c r="G935" s="131">
        <v>0</v>
      </c>
      <c r="H935" s="131"/>
      <c r="I935" s="131">
        <v>0</v>
      </c>
      <c r="J935" s="131"/>
      <c r="K935" s="131">
        <f t="shared" si="201"/>
        <v>0.05</v>
      </c>
      <c r="L935" s="131"/>
      <c r="M935" s="131">
        <v>0</v>
      </c>
      <c r="N935" s="94"/>
    </row>
    <row r="936" spans="1:14" s="91" customFormat="1" ht="24" x14ac:dyDescent="0.2">
      <c r="A936" s="97"/>
      <c r="B936" s="98"/>
      <c r="C936" s="99">
        <v>54227</v>
      </c>
      <c r="D936" s="115" t="s">
        <v>138</v>
      </c>
      <c r="E936" s="131">
        <v>0.2</v>
      </c>
      <c r="F936" s="131"/>
      <c r="G936" s="131">
        <v>0</v>
      </c>
      <c r="H936" s="131"/>
      <c r="I936" s="131">
        <v>0</v>
      </c>
      <c r="J936" s="131"/>
      <c r="K936" s="131">
        <f t="shared" si="201"/>
        <v>0.2</v>
      </c>
      <c r="L936" s="131"/>
      <c r="M936" s="131">
        <v>0.2</v>
      </c>
      <c r="N936" s="94"/>
    </row>
    <row r="937" spans="1:14" s="91" customFormat="1" ht="12" x14ac:dyDescent="0.2">
      <c r="A937" s="111"/>
      <c r="B937" s="113" t="s">
        <v>423</v>
      </c>
      <c r="C937" s="113"/>
      <c r="D937" s="114"/>
      <c r="E937" s="130">
        <f>E938+E940+E943+E948+E951+E954+E956+E958+E968+E971</f>
        <v>2.8691371171463316</v>
      </c>
      <c r="F937" s="130"/>
      <c r="G937" s="130">
        <f>G938+G940+G943+G948+G951+G954+G956+G958+G968+G971</f>
        <v>9.0437504752376191E-2</v>
      </c>
      <c r="H937" s="130"/>
      <c r="I937" s="130">
        <f>I938+I940+I943+I948+I951+I954+I956+I958+I968+I971</f>
        <v>1.1125394014634145</v>
      </c>
      <c r="J937" s="130"/>
      <c r="K937" s="130">
        <f>SUM(E937:I937)</f>
        <v>4.072114023362122</v>
      </c>
      <c r="L937" s="130"/>
      <c r="M937" s="130">
        <f>M938+M940+M943+M948+M951+M954+M956+M958+M968+M971</f>
        <v>1.7966891171463315</v>
      </c>
      <c r="N937" s="94"/>
    </row>
    <row r="938" spans="1:14" s="91" customFormat="1" ht="12" x14ac:dyDescent="0.2">
      <c r="A938" s="111"/>
      <c r="B938" s="113"/>
      <c r="C938" s="113" t="s">
        <v>390</v>
      </c>
      <c r="D938" s="114"/>
      <c r="E938" s="130">
        <f t="shared" ref="E938:M938" si="204">SUM(E939)</f>
        <v>0</v>
      </c>
      <c r="F938" s="130"/>
      <c r="G938" s="130">
        <f t="shared" si="204"/>
        <v>0</v>
      </c>
      <c r="H938" s="130"/>
      <c r="I938" s="130">
        <f t="shared" si="204"/>
        <v>6.4979170000000003E-2</v>
      </c>
      <c r="J938" s="130"/>
      <c r="K938" s="130">
        <f>SUM(E938:I938)</f>
        <v>6.4979170000000003E-2</v>
      </c>
      <c r="L938" s="130"/>
      <c r="M938" s="130">
        <f t="shared" si="204"/>
        <v>0</v>
      </c>
      <c r="N938" s="94"/>
    </row>
    <row r="939" spans="1:14" s="91" customFormat="1" ht="12" x14ac:dyDescent="0.2">
      <c r="A939" s="97"/>
      <c r="B939" s="98"/>
      <c r="C939" s="99">
        <v>52183</v>
      </c>
      <c r="D939" s="100" t="s">
        <v>424</v>
      </c>
      <c r="E939" s="131">
        <v>0</v>
      </c>
      <c r="F939" s="131"/>
      <c r="G939" s="131">
        <v>0</v>
      </c>
      <c r="H939" s="131"/>
      <c r="I939" s="131">
        <v>6.4979170000000003E-2</v>
      </c>
      <c r="J939" s="131"/>
      <c r="K939" s="131">
        <f>SUM(E939:I939)</f>
        <v>6.4979170000000003E-2</v>
      </c>
      <c r="L939" s="131"/>
      <c r="M939" s="131">
        <v>0</v>
      </c>
      <c r="N939" s="94"/>
    </row>
    <row r="940" spans="1:14" s="91" customFormat="1" ht="12" x14ac:dyDescent="0.2">
      <c r="A940" s="97"/>
      <c r="B940" s="98"/>
      <c r="C940" s="119" t="s">
        <v>391</v>
      </c>
      <c r="D940" s="100"/>
      <c r="E940" s="130">
        <f>SUM(E941:E942)</f>
        <v>7.0000000000000007E-2</v>
      </c>
      <c r="F940" s="130"/>
      <c r="G940" s="130">
        <f t="shared" ref="G940:I940" si="205">SUM(G941:G942)</f>
        <v>0</v>
      </c>
      <c r="H940" s="130"/>
      <c r="I940" s="130">
        <f t="shared" si="205"/>
        <v>2.5000000000000001E-2</v>
      </c>
      <c r="J940" s="130"/>
      <c r="K940" s="130">
        <f t="shared" ref="K940:K953" si="206">SUM(E940:I940)</f>
        <v>9.5000000000000001E-2</v>
      </c>
      <c r="L940" s="130"/>
      <c r="M940" s="130">
        <f>SUM(M941:M942)</f>
        <v>0</v>
      </c>
      <c r="N940" s="94"/>
    </row>
    <row r="941" spans="1:14" s="91" customFormat="1" ht="24" x14ac:dyDescent="0.2">
      <c r="A941" s="97"/>
      <c r="B941" s="98"/>
      <c r="C941" s="99">
        <v>49450</v>
      </c>
      <c r="D941" s="100" t="s">
        <v>139</v>
      </c>
      <c r="E941" s="131">
        <v>7.0000000000000007E-2</v>
      </c>
      <c r="F941" s="131"/>
      <c r="G941" s="131">
        <v>0</v>
      </c>
      <c r="H941" s="131"/>
      <c r="I941" s="131">
        <v>0</v>
      </c>
      <c r="J941" s="131"/>
      <c r="K941" s="131">
        <f t="shared" si="206"/>
        <v>7.0000000000000007E-2</v>
      </c>
      <c r="L941" s="131"/>
      <c r="M941" s="131">
        <v>0</v>
      </c>
      <c r="N941" s="94"/>
    </row>
    <row r="942" spans="1:14" s="91" customFormat="1" ht="24" x14ac:dyDescent="0.2">
      <c r="A942" s="97"/>
      <c r="B942" s="98"/>
      <c r="C942" s="99">
        <v>49450</v>
      </c>
      <c r="D942" s="115" t="s">
        <v>130</v>
      </c>
      <c r="E942" s="131">
        <v>0</v>
      </c>
      <c r="F942" s="131"/>
      <c r="G942" s="131">
        <v>0</v>
      </c>
      <c r="H942" s="131"/>
      <c r="I942" s="131">
        <v>2.5000000000000001E-2</v>
      </c>
      <c r="J942" s="131"/>
      <c r="K942" s="131">
        <f t="shared" si="206"/>
        <v>2.5000000000000001E-2</v>
      </c>
      <c r="L942" s="131"/>
      <c r="M942" s="131">
        <v>0</v>
      </c>
      <c r="N942" s="94"/>
    </row>
    <row r="943" spans="1:14" s="91" customFormat="1" ht="12" x14ac:dyDescent="0.2">
      <c r="A943" s="97"/>
      <c r="B943" s="98"/>
      <c r="C943" s="119" t="s">
        <v>392</v>
      </c>
      <c r="D943" s="100"/>
      <c r="E943" s="130">
        <f>SUM(E944:E947)</f>
        <v>0.5</v>
      </c>
      <c r="F943" s="130"/>
      <c r="G943" s="130">
        <f>SUM(G944:G947)</f>
        <v>0</v>
      </c>
      <c r="H943" s="130"/>
      <c r="I943" s="130">
        <f>SUM(I944:I947)</f>
        <v>0.35571427999999999</v>
      </c>
      <c r="J943" s="130"/>
      <c r="K943" s="130">
        <f t="shared" si="206"/>
        <v>0.85571427999999994</v>
      </c>
      <c r="L943" s="130"/>
      <c r="M943" s="130">
        <f>SUM(M944:M947)</f>
        <v>0.5</v>
      </c>
      <c r="N943" s="94"/>
    </row>
    <row r="944" spans="1:14" s="91" customFormat="1" ht="24" x14ac:dyDescent="0.2">
      <c r="A944" s="97"/>
      <c r="B944" s="98"/>
      <c r="C944" s="99">
        <v>53072</v>
      </c>
      <c r="D944" s="100" t="s">
        <v>131</v>
      </c>
      <c r="E944" s="131">
        <v>0</v>
      </c>
      <c r="F944" s="131"/>
      <c r="G944" s="131">
        <v>0</v>
      </c>
      <c r="H944" s="131"/>
      <c r="I944" s="131">
        <v>0.28571427999999999</v>
      </c>
      <c r="J944" s="131"/>
      <c r="K944" s="131">
        <f t="shared" si="206"/>
        <v>0.28571427999999999</v>
      </c>
      <c r="L944" s="131"/>
      <c r="M944" s="131">
        <v>0</v>
      </c>
      <c r="N944" s="94"/>
    </row>
    <row r="945" spans="1:14" s="91" customFormat="1" ht="36" x14ac:dyDescent="0.2">
      <c r="A945" s="97"/>
      <c r="B945" s="98"/>
      <c r="C945" s="99">
        <v>54257</v>
      </c>
      <c r="D945" s="115" t="s">
        <v>132</v>
      </c>
      <c r="E945" s="131">
        <v>0.5</v>
      </c>
      <c r="F945" s="131"/>
      <c r="G945" s="131">
        <v>0</v>
      </c>
      <c r="H945" s="131"/>
      <c r="I945" s="131">
        <v>0</v>
      </c>
      <c r="J945" s="131"/>
      <c r="K945" s="131">
        <f t="shared" si="206"/>
        <v>0.5</v>
      </c>
      <c r="L945" s="131"/>
      <c r="M945" s="131">
        <v>0.5</v>
      </c>
      <c r="N945" s="94"/>
    </row>
    <row r="946" spans="1:14" s="91" customFormat="1" ht="24" x14ac:dyDescent="0.2">
      <c r="A946" s="97"/>
      <c r="B946" s="98"/>
      <c r="C946" s="99">
        <v>54436</v>
      </c>
      <c r="D946" s="100" t="s">
        <v>142</v>
      </c>
      <c r="E946" s="131">
        <v>0</v>
      </c>
      <c r="F946" s="131"/>
      <c r="G946" s="131">
        <v>0</v>
      </c>
      <c r="H946" s="131"/>
      <c r="I946" s="131">
        <v>0.05</v>
      </c>
      <c r="J946" s="131"/>
      <c r="K946" s="131">
        <f t="shared" si="206"/>
        <v>0.05</v>
      </c>
      <c r="L946" s="131"/>
      <c r="M946" s="131">
        <v>0</v>
      </c>
      <c r="N946" s="94"/>
    </row>
    <row r="947" spans="1:14" s="91" customFormat="1" ht="24" x14ac:dyDescent="0.2">
      <c r="A947" s="97"/>
      <c r="B947" s="98"/>
      <c r="C947" s="99">
        <v>54436</v>
      </c>
      <c r="D947" s="115" t="s">
        <v>105</v>
      </c>
      <c r="E947" s="131">
        <v>0</v>
      </c>
      <c r="F947" s="131"/>
      <c r="G947" s="131">
        <v>0</v>
      </c>
      <c r="H947" s="131"/>
      <c r="I947" s="131">
        <v>0.02</v>
      </c>
      <c r="J947" s="131"/>
      <c r="K947" s="131">
        <f t="shared" si="206"/>
        <v>0.02</v>
      </c>
      <c r="L947" s="131"/>
      <c r="M947" s="131">
        <v>0</v>
      </c>
      <c r="N947" s="94"/>
    </row>
    <row r="948" spans="1:14" s="91" customFormat="1" ht="12" x14ac:dyDescent="0.2">
      <c r="A948" s="97"/>
      <c r="B948" s="98"/>
      <c r="C948" s="119" t="s">
        <v>405</v>
      </c>
      <c r="D948" s="100"/>
      <c r="E948" s="130">
        <f>SUM(E949:E950)</f>
        <v>0.62402311714633163</v>
      </c>
      <c r="F948" s="130"/>
      <c r="G948" s="130">
        <f t="shared" ref="G948:I948" si="207">SUM(G949:G950)</f>
        <v>0</v>
      </c>
      <c r="H948" s="130"/>
      <c r="I948" s="130">
        <f t="shared" si="207"/>
        <v>0.10500000000000001</v>
      </c>
      <c r="J948" s="130"/>
      <c r="K948" s="130">
        <f t="shared" si="206"/>
        <v>0.72902311714633161</v>
      </c>
      <c r="L948" s="130"/>
      <c r="M948" s="130">
        <f>SUM(M949:M950)</f>
        <v>0.72902311714633161</v>
      </c>
      <c r="N948" s="94"/>
    </row>
    <row r="949" spans="1:14" s="91" customFormat="1" ht="12" x14ac:dyDescent="0.2">
      <c r="A949" s="97"/>
      <c r="B949" s="98"/>
      <c r="C949" s="99">
        <v>52037</v>
      </c>
      <c r="D949" s="100" t="s">
        <v>342</v>
      </c>
      <c r="E949" s="131">
        <v>0.12909000000000001</v>
      </c>
      <c r="F949" s="131"/>
      <c r="G949" s="131">
        <v>0</v>
      </c>
      <c r="H949" s="131"/>
      <c r="I949" s="131">
        <v>0</v>
      </c>
      <c r="J949" s="131"/>
      <c r="K949" s="131">
        <f t="shared" si="206"/>
        <v>0.12909000000000001</v>
      </c>
      <c r="L949" s="131"/>
      <c r="M949" s="131">
        <v>0.12909000000000001</v>
      </c>
      <c r="N949" s="94"/>
    </row>
    <row r="950" spans="1:14" s="91" customFormat="1" ht="36" x14ac:dyDescent="0.2">
      <c r="A950" s="97"/>
      <c r="B950" s="98"/>
      <c r="C950" s="99">
        <v>54079</v>
      </c>
      <c r="D950" s="115" t="s">
        <v>282</v>
      </c>
      <c r="E950" s="131">
        <v>0.49493311714633159</v>
      </c>
      <c r="F950" s="131"/>
      <c r="G950" s="131">
        <v>0</v>
      </c>
      <c r="H950" s="131"/>
      <c r="I950" s="131">
        <v>0.10500000000000001</v>
      </c>
      <c r="J950" s="131"/>
      <c r="K950" s="131">
        <f t="shared" si="206"/>
        <v>0.59993311714633157</v>
      </c>
      <c r="L950" s="131"/>
      <c r="M950" s="131">
        <v>0.59993311714633157</v>
      </c>
      <c r="N950" s="94"/>
    </row>
    <row r="951" spans="1:14" s="91" customFormat="1" ht="12" x14ac:dyDescent="0.2">
      <c r="A951" s="97"/>
      <c r="B951" s="98"/>
      <c r="C951" s="119" t="s">
        <v>393</v>
      </c>
      <c r="D951" s="100"/>
      <c r="E951" s="130">
        <f>SUM(E952:E953)</f>
        <v>6.25E-2</v>
      </c>
      <c r="F951" s="130"/>
      <c r="G951" s="130">
        <f t="shared" ref="G951:I951" si="208">SUM(G952:G953)</f>
        <v>0</v>
      </c>
      <c r="H951" s="130"/>
      <c r="I951" s="130">
        <f t="shared" si="208"/>
        <v>3.1250000000000002E-3</v>
      </c>
      <c r="J951" s="130"/>
      <c r="K951" s="130">
        <f t="shared" si="206"/>
        <v>6.5625000000000003E-2</v>
      </c>
      <c r="L951" s="130"/>
      <c r="M951" s="130">
        <f>SUM(M952:M953)</f>
        <v>0</v>
      </c>
      <c r="N951" s="94"/>
    </row>
    <row r="952" spans="1:14" s="91" customFormat="1" ht="24" x14ac:dyDescent="0.2">
      <c r="A952" s="97"/>
      <c r="B952" s="98"/>
      <c r="C952" s="99">
        <v>52189</v>
      </c>
      <c r="D952" s="100" t="s">
        <v>238</v>
      </c>
      <c r="E952" s="131">
        <v>0</v>
      </c>
      <c r="F952" s="131"/>
      <c r="G952" s="131">
        <v>0</v>
      </c>
      <c r="H952" s="131"/>
      <c r="I952" s="131">
        <v>3.1250000000000002E-3</v>
      </c>
      <c r="J952" s="131"/>
      <c r="K952" s="131">
        <f t="shared" si="206"/>
        <v>3.1250000000000002E-3</v>
      </c>
      <c r="L952" s="131"/>
      <c r="M952" s="131">
        <v>0</v>
      </c>
      <c r="N952" s="94"/>
    </row>
    <row r="953" spans="1:14" s="91" customFormat="1" ht="36" x14ac:dyDescent="0.2">
      <c r="A953" s="97"/>
      <c r="B953" s="98"/>
      <c r="C953" s="99">
        <v>53373</v>
      </c>
      <c r="D953" s="115" t="s">
        <v>111</v>
      </c>
      <c r="E953" s="131">
        <v>6.25E-2</v>
      </c>
      <c r="F953" s="131"/>
      <c r="G953" s="131">
        <v>0</v>
      </c>
      <c r="H953" s="131"/>
      <c r="I953" s="131">
        <v>0</v>
      </c>
      <c r="J953" s="131"/>
      <c r="K953" s="131">
        <f t="shared" si="206"/>
        <v>6.25E-2</v>
      </c>
      <c r="L953" s="131"/>
      <c r="M953" s="131">
        <v>0</v>
      </c>
      <c r="N953" s="94"/>
    </row>
    <row r="954" spans="1:14" s="91" customFormat="1" ht="12" x14ac:dyDescent="0.2">
      <c r="A954" s="97"/>
      <c r="B954" s="98"/>
      <c r="C954" s="113" t="s">
        <v>407</v>
      </c>
      <c r="D954" s="114"/>
      <c r="E954" s="130">
        <f>SUM(E955)</f>
        <v>0.05</v>
      </c>
      <c r="F954" s="130"/>
      <c r="G954" s="130">
        <f t="shared" ref="G954:M956" si="209">SUM(G955)</f>
        <v>0</v>
      </c>
      <c r="H954" s="130"/>
      <c r="I954" s="130">
        <f t="shared" si="209"/>
        <v>8.914634146341463E-2</v>
      </c>
      <c r="J954" s="130"/>
      <c r="K954" s="130">
        <f>SUM(E954:I954)</f>
        <v>0.13914634146341465</v>
      </c>
      <c r="L954" s="130"/>
      <c r="M954" s="130">
        <f t="shared" si="209"/>
        <v>0</v>
      </c>
      <c r="N954" s="94"/>
    </row>
    <row r="955" spans="1:14" s="91" customFormat="1" ht="12" x14ac:dyDescent="0.2">
      <c r="A955" s="97"/>
      <c r="B955" s="98"/>
      <c r="C955" s="97">
        <v>54055</v>
      </c>
      <c r="D955" s="112" t="s">
        <v>363</v>
      </c>
      <c r="E955" s="131">
        <v>0.05</v>
      </c>
      <c r="F955" s="131"/>
      <c r="G955" s="131">
        <v>0</v>
      </c>
      <c r="H955" s="131"/>
      <c r="I955" s="131">
        <v>8.914634146341463E-2</v>
      </c>
      <c r="J955" s="131"/>
      <c r="K955" s="131">
        <f t="shared" ref="K955" si="210">SUM(E955:I955)</f>
        <v>0.13914634146341465</v>
      </c>
      <c r="L955" s="131"/>
      <c r="M955" s="131">
        <v>0</v>
      </c>
      <c r="N955" s="94"/>
    </row>
    <row r="956" spans="1:14" s="91" customFormat="1" ht="12" x14ac:dyDescent="0.2">
      <c r="A956" s="97"/>
      <c r="B956" s="98"/>
      <c r="C956" s="113" t="s">
        <v>409</v>
      </c>
      <c r="D956" s="114"/>
      <c r="E956" s="130">
        <f>SUM(E957)</f>
        <v>0.131464</v>
      </c>
      <c r="F956" s="130"/>
      <c r="G956" s="130">
        <f t="shared" si="209"/>
        <v>0</v>
      </c>
      <c r="H956" s="130"/>
      <c r="I956" s="130">
        <f t="shared" si="209"/>
        <v>0</v>
      </c>
      <c r="J956" s="130"/>
      <c r="K956" s="130">
        <f>SUM(E956:I956)</f>
        <v>0.131464</v>
      </c>
      <c r="L956" s="130"/>
      <c r="M956" s="130">
        <f t="shared" si="209"/>
        <v>0</v>
      </c>
      <c r="N956" s="94"/>
    </row>
    <row r="957" spans="1:14" s="91" customFormat="1" ht="24" x14ac:dyDescent="0.2">
      <c r="A957" s="97"/>
      <c r="B957" s="98"/>
      <c r="C957" s="99">
        <v>54023</v>
      </c>
      <c r="D957" s="115" t="s">
        <v>250</v>
      </c>
      <c r="E957" s="131">
        <v>0.131464</v>
      </c>
      <c r="F957" s="131"/>
      <c r="G957" s="131">
        <v>0</v>
      </c>
      <c r="H957" s="131"/>
      <c r="I957" s="131">
        <v>0</v>
      </c>
      <c r="J957" s="131"/>
      <c r="K957" s="131">
        <f t="shared" ref="K957:K974" si="211">SUM(E957:I957)</f>
        <v>0.131464</v>
      </c>
      <c r="L957" s="131"/>
      <c r="M957" s="131">
        <v>0</v>
      </c>
      <c r="N957" s="94"/>
    </row>
    <row r="958" spans="1:14" s="91" customFormat="1" ht="12" x14ac:dyDescent="0.2">
      <c r="A958" s="97"/>
      <c r="B958" s="98"/>
      <c r="C958" s="113" t="s">
        <v>394</v>
      </c>
      <c r="D958" s="114"/>
      <c r="E958" s="130">
        <f>SUM(E959:E967)</f>
        <v>0.76515</v>
      </c>
      <c r="F958" s="130"/>
      <c r="G958" s="130">
        <f>SUM(G959:G967)</f>
        <v>9.0437504752376191E-2</v>
      </c>
      <c r="H958" s="130"/>
      <c r="I958" s="130">
        <f>SUM(I959:I967)</f>
        <v>0.188888</v>
      </c>
      <c r="J958" s="130"/>
      <c r="K958" s="130">
        <f t="shared" si="211"/>
        <v>1.0444755047523762</v>
      </c>
      <c r="L958" s="130"/>
      <c r="M958" s="130">
        <f>SUM(M959:M967)</f>
        <v>0.317666</v>
      </c>
      <c r="N958" s="94"/>
    </row>
    <row r="959" spans="1:14" s="91" customFormat="1" ht="24" x14ac:dyDescent="0.2">
      <c r="A959" s="97"/>
      <c r="B959" s="98"/>
      <c r="C959" s="99">
        <v>46534</v>
      </c>
      <c r="D959" s="115" t="s">
        <v>214</v>
      </c>
      <c r="E959" s="131">
        <v>7.0000000000000001E-3</v>
      </c>
      <c r="F959" s="131"/>
      <c r="G959" s="131">
        <v>0</v>
      </c>
      <c r="H959" s="131"/>
      <c r="I959" s="131">
        <v>0</v>
      </c>
      <c r="J959" s="131"/>
      <c r="K959" s="131">
        <f t="shared" si="211"/>
        <v>7.0000000000000001E-3</v>
      </c>
      <c r="L959" s="131"/>
      <c r="M959" s="131">
        <v>0</v>
      </c>
      <c r="N959" s="94"/>
    </row>
    <row r="960" spans="1:14" s="91" customFormat="1" ht="12" x14ac:dyDescent="0.2">
      <c r="A960" s="97"/>
      <c r="B960" s="98"/>
      <c r="C960" s="99">
        <v>49444</v>
      </c>
      <c r="D960" s="115" t="s">
        <v>343</v>
      </c>
      <c r="E960" s="131">
        <v>0.36849999999999999</v>
      </c>
      <c r="F960" s="131"/>
      <c r="G960" s="131">
        <v>0</v>
      </c>
      <c r="H960" s="131"/>
      <c r="I960" s="131">
        <v>0</v>
      </c>
      <c r="J960" s="131"/>
      <c r="K960" s="131">
        <f t="shared" si="211"/>
        <v>0.36849999999999999</v>
      </c>
      <c r="L960" s="131"/>
      <c r="M960" s="131">
        <v>0</v>
      </c>
      <c r="N960" s="94"/>
    </row>
    <row r="961" spans="1:14" s="91" customFormat="1" ht="12" x14ac:dyDescent="0.2">
      <c r="A961" s="97"/>
      <c r="B961" s="98"/>
      <c r="C961" s="99">
        <v>50028</v>
      </c>
      <c r="D961" s="115" t="s">
        <v>344</v>
      </c>
      <c r="E961" s="131">
        <v>0</v>
      </c>
      <c r="F961" s="131"/>
      <c r="G961" s="131">
        <v>0</v>
      </c>
      <c r="H961" s="131"/>
      <c r="I961" s="131">
        <v>0.1</v>
      </c>
      <c r="J961" s="131"/>
      <c r="K961" s="131">
        <f t="shared" si="211"/>
        <v>0.1</v>
      </c>
      <c r="L961" s="131"/>
      <c r="M961" s="131">
        <v>5.0000000000000001E-3</v>
      </c>
      <c r="N961" s="94"/>
    </row>
    <row r="962" spans="1:14" s="91" customFormat="1" ht="12" x14ac:dyDescent="0.2">
      <c r="A962" s="97"/>
      <c r="B962" s="98"/>
      <c r="C962" s="99">
        <v>52357</v>
      </c>
      <c r="D962" s="115" t="s">
        <v>345</v>
      </c>
      <c r="E962" s="131">
        <v>0.13700000000000001</v>
      </c>
      <c r="F962" s="131"/>
      <c r="G962" s="131">
        <v>0</v>
      </c>
      <c r="H962" s="131"/>
      <c r="I962" s="131">
        <v>0</v>
      </c>
      <c r="J962" s="131"/>
      <c r="K962" s="131">
        <f t="shared" si="211"/>
        <v>0.13700000000000001</v>
      </c>
      <c r="L962" s="131"/>
      <c r="M962" s="131">
        <v>0.13700000000000001</v>
      </c>
      <c r="N962" s="94"/>
    </row>
    <row r="963" spans="1:14" s="91" customFormat="1" ht="12" x14ac:dyDescent="0.2">
      <c r="A963" s="97"/>
      <c r="B963" s="98"/>
      <c r="C963" s="99">
        <v>53371</v>
      </c>
      <c r="D963" s="115" t="s">
        <v>346</v>
      </c>
      <c r="E963" s="131">
        <v>2.2221999999999999E-2</v>
      </c>
      <c r="F963" s="131"/>
      <c r="G963" s="131">
        <v>0</v>
      </c>
      <c r="H963" s="131"/>
      <c r="I963" s="131">
        <v>8.8887999999999995E-2</v>
      </c>
      <c r="J963" s="131"/>
      <c r="K963" s="131">
        <f t="shared" si="211"/>
        <v>0.11110999999999999</v>
      </c>
      <c r="L963" s="131"/>
      <c r="M963" s="131">
        <v>6.6666000000000003E-2</v>
      </c>
      <c r="N963" s="94"/>
    </row>
    <row r="964" spans="1:14" s="91" customFormat="1" ht="12" x14ac:dyDescent="0.2">
      <c r="A964" s="97"/>
      <c r="B964" s="98"/>
      <c r="C964" s="99">
        <v>54068</v>
      </c>
      <c r="D964" s="115" t="s">
        <v>348</v>
      </c>
      <c r="E964" s="131">
        <v>7.1428000000000005E-2</v>
      </c>
      <c r="F964" s="131"/>
      <c r="G964" s="131">
        <v>7.1428000000000005E-2</v>
      </c>
      <c r="H964" s="131"/>
      <c r="I964" s="131">
        <v>0</v>
      </c>
      <c r="J964" s="131"/>
      <c r="K964" s="131">
        <f t="shared" si="211"/>
        <v>0.14285600000000001</v>
      </c>
      <c r="L964" s="131"/>
      <c r="M964" s="131">
        <v>0</v>
      </c>
      <c r="N964" s="94"/>
    </row>
    <row r="965" spans="1:14" s="91" customFormat="1" ht="24" x14ac:dyDescent="0.2">
      <c r="A965" s="97"/>
      <c r="B965" s="98"/>
      <c r="C965" s="99">
        <v>54176</v>
      </c>
      <c r="D965" s="115" t="s">
        <v>257</v>
      </c>
      <c r="E965" s="131">
        <v>0</v>
      </c>
      <c r="F965" s="131"/>
      <c r="G965" s="131">
        <v>1.9009504752376186E-2</v>
      </c>
      <c r="H965" s="131"/>
      <c r="I965" s="131">
        <v>0</v>
      </c>
      <c r="J965" s="131"/>
      <c r="K965" s="131">
        <f t="shared" si="211"/>
        <v>1.9009504752376186E-2</v>
      </c>
      <c r="L965" s="131"/>
      <c r="M965" s="131">
        <v>0</v>
      </c>
      <c r="N965" s="94"/>
    </row>
    <row r="966" spans="1:14" s="91" customFormat="1" ht="24" x14ac:dyDescent="0.2">
      <c r="A966" s="97"/>
      <c r="B966" s="98"/>
      <c r="C966" s="99">
        <v>54247</v>
      </c>
      <c r="D966" s="115" t="s">
        <v>134</v>
      </c>
      <c r="E966" s="131">
        <v>0.109</v>
      </c>
      <c r="F966" s="131"/>
      <c r="G966" s="131">
        <v>0</v>
      </c>
      <c r="H966" s="131"/>
      <c r="I966" s="131">
        <v>0</v>
      </c>
      <c r="J966" s="131"/>
      <c r="K966" s="131">
        <f t="shared" si="211"/>
        <v>0.109</v>
      </c>
      <c r="L966" s="131"/>
      <c r="M966" s="131">
        <v>0.109</v>
      </c>
      <c r="N966" s="94"/>
    </row>
    <row r="967" spans="1:14" s="91" customFormat="1" ht="24" x14ac:dyDescent="0.2">
      <c r="A967" s="97"/>
      <c r="B967" s="98"/>
      <c r="C967" s="99">
        <v>54260</v>
      </c>
      <c r="D967" s="115" t="s">
        <v>258</v>
      </c>
      <c r="E967" s="131">
        <v>0.05</v>
      </c>
      <c r="F967" s="131"/>
      <c r="G967" s="131">
        <v>0</v>
      </c>
      <c r="H967" s="131"/>
      <c r="I967" s="131">
        <v>0</v>
      </c>
      <c r="J967" s="131"/>
      <c r="K967" s="131">
        <f t="shared" si="211"/>
        <v>0.05</v>
      </c>
      <c r="L967" s="131"/>
      <c r="M967" s="131">
        <v>0</v>
      </c>
      <c r="N967" s="94"/>
    </row>
    <row r="968" spans="1:14" s="91" customFormat="1" ht="12" x14ac:dyDescent="0.2">
      <c r="A968" s="97"/>
      <c r="B968" s="98"/>
      <c r="C968" s="119" t="s">
        <v>403</v>
      </c>
      <c r="D968" s="100"/>
      <c r="E968" s="130">
        <f>SUM(E969:E970)</f>
        <v>0</v>
      </c>
      <c r="F968" s="130"/>
      <c r="G968" s="130">
        <f t="shared" ref="G968:I968" si="212">SUM(G969:G970)</f>
        <v>0</v>
      </c>
      <c r="H968" s="130"/>
      <c r="I968" s="130">
        <f t="shared" si="212"/>
        <v>0.28068660999999995</v>
      </c>
      <c r="J968" s="130"/>
      <c r="K968" s="130">
        <f t="shared" si="211"/>
        <v>0.28068660999999995</v>
      </c>
      <c r="L968" s="130"/>
      <c r="M968" s="130">
        <f>SUM(M969:M970)</f>
        <v>0</v>
      </c>
      <c r="N968" s="94"/>
    </row>
    <row r="969" spans="1:14" s="91" customFormat="1" ht="24" x14ac:dyDescent="0.2">
      <c r="A969" s="97"/>
      <c r="B969" s="98"/>
      <c r="C969" s="99">
        <v>50370</v>
      </c>
      <c r="D969" s="100" t="s">
        <v>227</v>
      </c>
      <c r="E969" s="131">
        <v>0</v>
      </c>
      <c r="F969" s="131"/>
      <c r="G969" s="131">
        <v>0</v>
      </c>
      <c r="H969" s="131"/>
      <c r="I969" s="131">
        <v>2.3478260000000001E-2</v>
      </c>
      <c r="J969" s="131"/>
      <c r="K969" s="131">
        <f t="shared" si="211"/>
        <v>2.3478260000000001E-2</v>
      </c>
      <c r="L969" s="131"/>
      <c r="M969" s="131">
        <v>0</v>
      </c>
      <c r="N969" s="94"/>
    </row>
    <row r="970" spans="1:14" s="91" customFormat="1" ht="36" x14ac:dyDescent="0.2">
      <c r="A970" s="97"/>
      <c r="B970" s="98"/>
      <c r="C970" s="99">
        <v>53103</v>
      </c>
      <c r="D970" s="115" t="s">
        <v>135</v>
      </c>
      <c r="E970" s="131">
        <v>0</v>
      </c>
      <c r="F970" s="131"/>
      <c r="G970" s="131">
        <v>0</v>
      </c>
      <c r="H970" s="131"/>
      <c r="I970" s="131">
        <v>0.25720834999999997</v>
      </c>
      <c r="J970" s="131"/>
      <c r="K970" s="131">
        <f t="shared" si="211"/>
        <v>0.25720834999999997</v>
      </c>
      <c r="L970" s="131"/>
      <c r="M970" s="131">
        <v>0</v>
      </c>
      <c r="N970" s="94"/>
    </row>
    <row r="971" spans="1:14" s="91" customFormat="1" ht="12" x14ac:dyDescent="0.2">
      <c r="A971" s="97"/>
      <c r="B971" s="98"/>
      <c r="C971" s="119" t="s">
        <v>404</v>
      </c>
      <c r="D971" s="100"/>
      <c r="E971" s="130">
        <f>SUM(E972:E974)</f>
        <v>0.66599999999999993</v>
      </c>
      <c r="F971" s="130"/>
      <c r="G971" s="130">
        <f>SUM(G972:G974)</f>
        <v>0</v>
      </c>
      <c r="H971" s="130"/>
      <c r="I971" s="130">
        <f>SUM(I972:I974)</f>
        <v>0</v>
      </c>
      <c r="J971" s="130"/>
      <c r="K971" s="130">
        <f t="shared" si="211"/>
        <v>0.66599999999999993</v>
      </c>
      <c r="L971" s="130"/>
      <c r="M971" s="130">
        <f>SUM(M972:M974)</f>
        <v>0.25</v>
      </c>
      <c r="N971" s="94"/>
    </row>
    <row r="972" spans="1:14" s="91" customFormat="1" ht="24" x14ac:dyDescent="0.2">
      <c r="A972" s="97"/>
      <c r="B972" s="98"/>
      <c r="C972" s="99">
        <v>54010</v>
      </c>
      <c r="D972" s="100" t="s">
        <v>137</v>
      </c>
      <c r="E972" s="131">
        <v>0.36599999999999999</v>
      </c>
      <c r="F972" s="131"/>
      <c r="G972" s="131">
        <v>0</v>
      </c>
      <c r="H972" s="131"/>
      <c r="I972" s="131">
        <v>0</v>
      </c>
      <c r="J972" s="131"/>
      <c r="K972" s="131">
        <f t="shared" si="211"/>
        <v>0.36599999999999999</v>
      </c>
      <c r="L972" s="131"/>
      <c r="M972" s="131">
        <v>0</v>
      </c>
      <c r="N972" s="94"/>
    </row>
    <row r="973" spans="1:14" s="91" customFormat="1" ht="12" x14ac:dyDescent="0.2">
      <c r="A973" s="97"/>
      <c r="B973" s="98"/>
      <c r="C973" s="99">
        <v>54071</v>
      </c>
      <c r="D973" s="115" t="s">
        <v>349</v>
      </c>
      <c r="E973" s="131">
        <v>0.05</v>
      </c>
      <c r="F973" s="131"/>
      <c r="G973" s="131">
        <v>0</v>
      </c>
      <c r="H973" s="131"/>
      <c r="I973" s="131">
        <v>0</v>
      </c>
      <c r="J973" s="131"/>
      <c r="K973" s="131">
        <f t="shared" si="211"/>
        <v>0.05</v>
      </c>
      <c r="L973" s="131"/>
      <c r="M973" s="131">
        <v>0</v>
      </c>
      <c r="N973" s="94"/>
    </row>
    <row r="974" spans="1:14" s="91" customFormat="1" ht="24" x14ac:dyDescent="0.2">
      <c r="A974" s="97"/>
      <c r="B974" s="98"/>
      <c r="C974" s="99">
        <v>54227</v>
      </c>
      <c r="D974" s="115" t="s">
        <v>138</v>
      </c>
      <c r="E974" s="131">
        <v>0.25</v>
      </c>
      <c r="F974" s="131"/>
      <c r="G974" s="131">
        <v>0</v>
      </c>
      <c r="H974" s="131"/>
      <c r="I974" s="131">
        <v>0</v>
      </c>
      <c r="J974" s="131"/>
      <c r="K974" s="131">
        <f t="shared" si="211"/>
        <v>0.25</v>
      </c>
      <c r="L974" s="131"/>
      <c r="M974" s="131">
        <v>0.25</v>
      </c>
      <c r="N974" s="94"/>
    </row>
    <row r="975" spans="1:14" s="91" customFormat="1" ht="12" x14ac:dyDescent="0.2">
      <c r="A975" s="111"/>
      <c r="B975" s="113" t="s">
        <v>521</v>
      </c>
      <c r="C975" s="113"/>
      <c r="D975" s="114"/>
      <c r="E975" s="130">
        <f>E976+E978+E981+E985+E988+E991+E993+E995+E1005+E1008</f>
        <v>2.3932508963653563</v>
      </c>
      <c r="F975" s="130"/>
      <c r="G975" s="130">
        <f>G976+G978+G981+G985+G988+G991+G993+G995+G1005+G1008</f>
        <v>9.0437504752376191E-2</v>
      </c>
      <c r="H975" s="130"/>
      <c r="I975" s="130">
        <f>I976+I978+I981+I985+I988+I991+I993+I995+I1005+I1008</f>
        <v>2.3286553914634149</v>
      </c>
      <c r="J975" s="130"/>
      <c r="K975" s="130">
        <f>SUM(E975:I975)</f>
        <v>4.8123437925811476</v>
      </c>
      <c r="L975" s="130"/>
      <c r="M975" s="130">
        <f>M976+M978+M981+M985+M988+M991+M993+M995+M1005+M1008</f>
        <v>1.634360896365356</v>
      </c>
      <c r="N975" s="94"/>
    </row>
    <row r="976" spans="1:14" s="91" customFormat="1" ht="12" x14ac:dyDescent="0.2">
      <c r="A976" s="111"/>
      <c r="B976" s="113"/>
      <c r="C976" s="113" t="s">
        <v>390</v>
      </c>
      <c r="D976" s="114"/>
      <c r="E976" s="130">
        <f>SUM(E977)</f>
        <v>0</v>
      </c>
      <c r="F976" s="130"/>
      <c r="G976" s="130">
        <f t="shared" ref="G976:M976" si="213">SUM(G977)</f>
        <v>0</v>
      </c>
      <c r="H976" s="130"/>
      <c r="I976" s="130">
        <f t="shared" si="213"/>
        <v>6.4979159999999994E-2</v>
      </c>
      <c r="J976" s="130"/>
      <c r="K976" s="130">
        <f>SUM(E976:I976)</f>
        <v>6.4979159999999994E-2</v>
      </c>
      <c r="L976" s="130"/>
      <c r="M976" s="130">
        <f t="shared" si="213"/>
        <v>0</v>
      </c>
      <c r="N976" s="94"/>
    </row>
    <row r="977" spans="1:14" s="91" customFormat="1" ht="12" x14ac:dyDescent="0.2">
      <c r="A977" s="97"/>
      <c r="B977" s="98"/>
      <c r="C977" s="97">
        <v>52183</v>
      </c>
      <c r="D977" s="112" t="s">
        <v>424</v>
      </c>
      <c r="E977" s="131">
        <v>0</v>
      </c>
      <c r="F977" s="131"/>
      <c r="G977" s="131">
        <v>0</v>
      </c>
      <c r="H977" s="131"/>
      <c r="I977" s="131">
        <v>6.4979159999999994E-2</v>
      </c>
      <c r="J977" s="131"/>
      <c r="K977" s="131">
        <f t="shared" ref="K977:K990" si="214">SUM(E977:I977)</f>
        <v>6.4979159999999994E-2</v>
      </c>
      <c r="L977" s="131"/>
      <c r="M977" s="131">
        <v>0</v>
      </c>
      <c r="N977" s="94"/>
    </row>
    <row r="978" spans="1:14" s="91" customFormat="1" ht="12" x14ac:dyDescent="0.2">
      <c r="A978" s="111"/>
      <c r="B978" s="113"/>
      <c r="C978" s="113" t="s">
        <v>391</v>
      </c>
      <c r="D978" s="114"/>
      <c r="E978" s="130">
        <f>SUM(E979:E980)</f>
        <v>7.0000000000000007E-2</v>
      </c>
      <c r="F978" s="130"/>
      <c r="G978" s="130">
        <f>SUM(G979:G980)</f>
        <v>0</v>
      </c>
      <c r="H978" s="130"/>
      <c r="I978" s="130">
        <f>SUM(I979:I980)</f>
        <v>0.6</v>
      </c>
      <c r="J978" s="130"/>
      <c r="K978" s="130">
        <f t="shared" si="214"/>
        <v>0.66999999999999993</v>
      </c>
      <c r="L978" s="130"/>
      <c r="M978" s="130">
        <f>SUM(M979:M980)</f>
        <v>0</v>
      </c>
      <c r="N978" s="94"/>
    </row>
    <row r="979" spans="1:14" s="91" customFormat="1" ht="24" x14ac:dyDescent="0.2">
      <c r="A979" s="97"/>
      <c r="B979" s="98"/>
      <c r="C979" s="99">
        <v>49450</v>
      </c>
      <c r="D979" s="115" t="s">
        <v>139</v>
      </c>
      <c r="E979" s="131">
        <v>7.0000000000000007E-2</v>
      </c>
      <c r="F979" s="131"/>
      <c r="G979" s="131">
        <v>0</v>
      </c>
      <c r="H979" s="131"/>
      <c r="I979" s="131">
        <v>0</v>
      </c>
      <c r="J979" s="131"/>
      <c r="K979" s="131">
        <f t="shared" si="214"/>
        <v>7.0000000000000007E-2</v>
      </c>
      <c r="L979" s="131"/>
      <c r="M979" s="131">
        <v>0</v>
      </c>
      <c r="N979" s="94"/>
    </row>
    <row r="980" spans="1:14" s="91" customFormat="1" ht="24" x14ac:dyDescent="0.2">
      <c r="A980" s="97"/>
      <c r="B980" s="98"/>
      <c r="C980" s="99">
        <v>49450</v>
      </c>
      <c r="D980" s="115" t="s">
        <v>130</v>
      </c>
      <c r="E980" s="131">
        <v>0</v>
      </c>
      <c r="F980" s="131"/>
      <c r="G980" s="131">
        <v>0</v>
      </c>
      <c r="H980" s="131"/>
      <c r="I980" s="131">
        <v>0.6</v>
      </c>
      <c r="J980" s="131"/>
      <c r="K980" s="131">
        <f t="shared" si="214"/>
        <v>0.6</v>
      </c>
      <c r="L980" s="131"/>
      <c r="M980" s="131">
        <v>0</v>
      </c>
      <c r="N980" s="94"/>
    </row>
    <row r="981" spans="1:14" s="91" customFormat="1" ht="12" x14ac:dyDescent="0.2">
      <c r="A981" s="97"/>
      <c r="B981" s="98"/>
      <c r="C981" s="119" t="s">
        <v>392</v>
      </c>
      <c r="D981" s="100"/>
      <c r="E981" s="130">
        <f>SUM(E982:E984)</f>
        <v>0.52500000000000002</v>
      </c>
      <c r="F981" s="130"/>
      <c r="G981" s="130">
        <f>SUM(G982:G984)</f>
        <v>0</v>
      </c>
      <c r="H981" s="130"/>
      <c r="I981" s="130">
        <f>SUM(I982:I984)</f>
        <v>0.28571427999999999</v>
      </c>
      <c r="J981" s="130"/>
      <c r="K981" s="130">
        <f t="shared" si="214"/>
        <v>0.81071428000000001</v>
      </c>
      <c r="L981" s="130"/>
      <c r="M981" s="130">
        <f>SUM(M982:M984)</f>
        <v>0.5</v>
      </c>
      <c r="N981" s="94"/>
    </row>
    <row r="982" spans="1:14" s="91" customFormat="1" ht="24" x14ac:dyDescent="0.2">
      <c r="A982" s="97"/>
      <c r="B982" s="98"/>
      <c r="C982" s="99">
        <v>53072</v>
      </c>
      <c r="D982" s="100" t="s">
        <v>131</v>
      </c>
      <c r="E982" s="131">
        <v>0</v>
      </c>
      <c r="F982" s="131"/>
      <c r="G982" s="131">
        <v>0</v>
      </c>
      <c r="H982" s="131"/>
      <c r="I982" s="131">
        <v>0.28571427999999999</v>
      </c>
      <c r="J982" s="131"/>
      <c r="K982" s="131">
        <f t="shared" si="214"/>
        <v>0.28571427999999999</v>
      </c>
      <c r="L982" s="131"/>
      <c r="M982" s="131">
        <v>0</v>
      </c>
      <c r="N982" s="94"/>
    </row>
    <row r="983" spans="1:14" s="91" customFormat="1" ht="36" x14ac:dyDescent="0.2">
      <c r="A983" s="97"/>
      <c r="B983" s="98"/>
      <c r="C983" s="99">
        <v>54257</v>
      </c>
      <c r="D983" s="115" t="s">
        <v>132</v>
      </c>
      <c r="E983" s="131">
        <v>0.5</v>
      </c>
      <c r="F983" s="131"/>
      <c r="G983" s="131">
        <v>0</v>
      </c>
      <c r="H983" s="131"/>
      <c r="I983" s="131">
        <v>0</v>
      </c>
      <c r="J983" s="131"/>
      <c r="K983" s="131">
        <f t="shared" si="214"/>
        <v>0.5</v>
      </c>
      <c r="L983" s="131"/>
      <c r="M983" s="131">
        <v>0.5</v>
      </c>
      <c r="N983" s="94"/>
    </row>
    <row r="984" spans="1:14" s="91" customFormat="1" ht="24" x14ac:dyDescent="0.2">
      <c r="A984" s="97"/>
      <c r="B984" s="98"/>
      <c r="C984" s="99">
        <v>54391</v>
      </c>
      <c r="D984" s="115" t="s">
        <v>229</v>
      </c>
      <c r="E984" s="131">
        <v>2.5000000000000001E-2</v>
      </c>
      <c r="F984" s="131"/>
      <c r="G984" s="131">
        <v>0</v>
      </c>
      <c r="H984" s="131"/>
      <c r="I984" s="131">
        <v>0</v>
      </c>
      <c r="J984" s="131"/>
      <c r="K984" s="131">
        <f t="shared" si="214"/>
        <v>2.5000000000000001E-2</v>
      </c>
      <c r="L984" s="131"/>
      <c r="M984" s="131">
        <v>0</v>
      </c>
      <c r="N984" s="94"/>
    </row>
    <row r="985" spans="1:14" s="91" customFormat="1" ht="12" x14ac:dyDescent="0.2">
      <c r="A985" s="97"/>
      <c r="B985" s="98"/>
      <c r="C985" s="113" t="s">
        <v>405</v>
      </c>
      <c r="D985" s="114"/>
      <c r="E985" s="130">
        <f>SUM(E986:E987)</f>
        <v>0.37405789636535602</v>
      </c>
      <c r="F985" s="130"/>
      <c r="G985" s="130">
        <f>SUM(G986:G987)</f>
        <v>0</v>
      </c>
      <c r="H985" s="130"/>
      <c r="I985" s="130">
        <f>SUM(I986:I987)</f>
        <v>0.60499999999999998</v>
      </c>
      <c r="J985" s="130"/>
      <c r="K985" s="130">
        <f t="shared" si="214"/>
        <v>0.97905789636535601</v>
      </c>
      <c r="L985" s="130"/>
      <c r="M985" s="130">
        <f>SUM(M986:M987)</f>
        <v>0.47905789636535606</v>
      </c>
      <c r="N985" s="94"/>
    </row>
    <row r="986" spans="1:14" s="91" customFormat="1" ht="12" x14ac:dyDescent="0.2">
      <c r="A986" s="97"/>
      <c r="B986" s="98"/>
      <c r="C986" s="99">
        <v>52037</v>
      </c>
      <c r="D986" s="115" t="s">
        <v>342</v>
      </c>
      <c r="E986" s="131">
        <v>0.12909100000000001</v>
      </c>
      <c r="F986" s="131"/>
      <c r="G986" s="131">
        <v>0</v>
      </c>
      <c r="H986" s="131"/>
      <c r="I986" s="131">
        <v>0.5</v>
      </c>
      <c r="J986" s="131"/>
      <c r="K986" s="131">
        <f t="shared" si="214"/>
        <v>0.62909100000000007</v>
      </c>
      <c r="L986" s="131"/>
      <c r="M986" s="131">
        <v>0.12909100000000001</v>
      </c>
      <c r="N986" s="94"/>
    </row>
    <row r="987" spans="1:14" s="91" customFormat="1" ht="36" x14ac:dyDescent="0.2">
      <c r="A987" s="97"/>
      <c r="B987" s="98"/>
      <c r="C987" s="99">
        <v>54079</v>
      </c>
      <c r="D987" s="115" t="s">
        <v>282</v>
      </c>
      <c r="E987" s="131">
        <v>0.24496689636535601</v>
      </c>
      <c r="F987" s="131"/>
      <c r="G987" s="131">
        <v>0</v>
      </c>
      <c r="H987" s="131"/>
      <c r="I987" s="131">
        <v>0.10500000000000001</v>
      </c>
      <c r="J987" s="131"/>
      <c r="K987" s="131">
        <f t="shared" si="214"/>
        <v>0.34996689636535605</v>
      </c>
      <c r="L987" s="131"/>
      <c r="M987" s="131">
        <v>0.34996689636535605</v>
      </c>
      <c r="N987" s="94"/>
    </row>
    <row r="988" spans="1:14" s="91" customFormat="1" ht="12" x14ac:dyDescent="0.2">
      <c r="A988" s="97"/>
      <c r="B988" s="98"/>
      <c r="C988" s="113" t="s">
        <v>393</v>
      </c>
      <c r="D988" s="114"/>
      <c r="E988" s="130">
        <f>SUM(E989:E990)</f>
        <v>6.25E-2</v>
      </c>
      <c r="F988" s="130"/>
      <c r="G988" s="130">
        <f>SUM(G989:G990)</f>
        <v>0</v>
      </c>
      <c r="H988" s="130"/>
      <c r="I988" s="130">
        <f>SUM(I989:I990)</f>
        <v>3.1250000000000002E-3</v>
      </c>
      <c r="J988" s="130"/>
      <c r="K988" s="130">
        <f t="shared" si="214"/>
        <v>6.5625000000000003E-2</v>
      </c>
      <c r="L988" s="130"/>
      <c r="M988" s="130">
        <f>SUM(M989:M990)</f>
        <v>0</v>
      </c>
      <c r="N988" s="94"/>
    </row>
    <row r="989" spans="1:14" s="91" customFormat="1" ht="24" x14ac:dyDescent="0.2">
      <c r="A989" s="97"/>
      <c r="B989" s="98"/>
      <c r="C989" s="99">
        <v>52189</v>
      </c>
      <c r="D989" s="115" t="s">
        <v>238</v>
      </c>
      <c r="E989" s="131">
        <v>0</v>
      </c>
      <c r="F989" s="131"/>
      <c r="G989" s="131">
        <v>0</v>
      </c>
      <c r="H989" s="131"/>
      <c r="I989" s="131">
        <v>3.1250000000000002E-3</v>
      </c>
      <c r="J989" s="131"/>
      <c r="K989" s="131">
        <f t="shared" si="214"/>
        <v>3.1250000000000002E-3</v>
      </c>
      <c r="L989" s="131"/>
      <c r="M989" s="131">
        <v>0</v>
      </c>
      <c r="N989" s="94"/>
    </row>
    <row r="990" spans="1:14" s="91" customFormat="1" ht="36" x14ac:dyDescent="0.2">
      <c r="A990" s="97"/>
      <c r="B990" s="98"/>
      <c r="C990" s="99">
        <v>53373</v>
      </c>
      <c r="D990" s="115" t="s">
        <v>111</v>
      </c>
      <c r="E990" s="131">
        <v>6.25E-2</v>
      </c>
      <c r="F990" s="131"/>
      <c r="G990" s="131">
        <v>0</v>
      </c>
      <c r="H990" s="131"/>
      <c r="I990" s="131">
        <v>0</v>
      </c>
      <c r="J990" s="131"/>
      <c r="K990" s="131">
        <f t="shared" si="214"/>
        <v>6.25E-2</v>
      </c>
      <c r="L990" s="131"/>
      <c r="M990" s="131">
        <v>0</v>
      </c>
      <c r="N990" s="94"/>
    </row>
    <row r="991" spans="1:14" s="91" customFormat="1" ht="12" x14ac:dyDescent="0.2">
      <c r="A991" s="97"/>
      <c r="B991" s="98"/>
      <c r="C991" s="113" t="s">
        <v>407</v>
      </c>
      <c r="D991" s="114"/>
      <c r="E991" s="130">
        <f>SUM(E992)</f>
        <v>0.05</v>
      </c>
      <c r="F991" s="130"/>
      <c r="G991" s="130">
        <f t="shared" ref="G991:M993" si="215">SUM(G992)</f>
        <v>0</v>
      </c>
      <c r="H991" s="130"/>
      <c r="I991" s="130">
        <f t="shared" si="215"/>
        <v>8.914634146341463E-2</v>
      </c>
      <c r="J991" s="130"/>
      <c r="K991" s="130">
        <f>SUM(E991:I991)</f>
        <v>0.13914634146341465</v>
      </c>
      <c r="L991" s="130"/>
      <c r="M991" s="130">
        <f t="shared" si="215"/>
        <v>0</v>
      </c>
      <c r="N991" s="94"/>
    </row>
    <row r="992" spans="1:14" s="91" customFormat="1" ht="12" x14ac:dyDescent="0.2">
      <c r="A992" s="97"/>
      <c r="B992" s="98"/>
      <c r="C992" s="97">
        <v>54055</v>
      </c>
      <c r="D992" s="112" t="s">
        <v>363</v>
      </c>
      <c r="E992" s="131">
        <v>0.05</v>
      </c>
      <c r="F992" s="131"/>
      <c r="G992" s="131">
        <v>0</v>
      </c>
      <c r="H992" s="131"/>
      <c r="I992" s="131">
        <v>8.914634146341463E-2</v>
      </c>
      <c r="J992" s="131"/>
      <c r="K992" s="131">
        <f t="shared" ref="K992" si="216">SUM(E992:I992)</f>
        <v>0.13914634146341465</v>
      </c>
      <c r="L992" s="131"/>
      <c r="M992" s="131">
        <v>0</v>
      </c>
      <c r="N992" s="94"/>
    </row>
    <row r="993" spans="1:14" s="91" customFormat="1" ht="12" x14ac:dyDescent="0.2">
      <c r="A993" s="97"/>
      <c r="B993" s="98"/>
      <c r="C993" s="113" t="s">
        <v>409</v>
      </c>
      <c r="D993" s="114"/>
      <c r="E993" s="130">
        <f>SUM(E994)</f>
        <v>0.131464</v>
      </c>
      <c r="F993" s="130"/>
      <c r="G993" s="130">
        <f t="shared" si="215"/>
        <v>0</v>
      </c>
      <c r="H993" s="130"/>
      <c r="I993" s="130">
        <f t="shared" si="215"/>
        <v>0</v>
      </c>
      <c r="J993" s="130"/>
      <c r="K993" s="130">
        <f>SUM(E993:I993)</f>
        <v>0.131464</v>
      </c>
      <c r="L993" s="130"/>
      <c r="M993" s="130">
        <f t="shared" si="215"/>
        <v>0</v>
      </c>
      <c r="N993" s="94"/>
    </row>
    <row r="994" spans="1:14" s="91" customFormat="1" ht="24" x14ac:dyDescent="0.2">
      <c r="A994" s="97"/>
      <c r="B994" s="98"/>
      <c r="C994" s="97">
        <v>54023</v>
      </c>
      <c r="D994" s="112" t="s">
        <v>250</v>
      </c>
      <c r="E994" s="131">
        <v>0.131464</v>
      </c>
      <c r="F994" s="131"/>
      <c r="G994" s="131">
        <v>0</v>
      </c>
      <c r="H994" s="131"/>
      <c r="I994" s="131">
        <v>0</v>
      </c>
      <c r="J994" s="131"/>
      <c r="K994" s="131">
        <f t="shared" ref="K994:K1057" si="217">SUM(E994:I994)</f>
        <v>0.131464</v>
      </c>
      <c r="L994" s="131"/>
      <c r="M994" s="131">
        <v>0</v>
      </c>
      <c r="N994" s="94"/>
    </row>
    <row r="995" spans="1:14" s="91" customFormat="1" ht="12" x14ac:dyDescent="0.2">
      <c r="A995" s="97"/>
      <c r="B995" s="98"/>
      <c r="C995" s="113" t="s">
        <v>394</v>
      </c>
      <c r="D995" s="114"/>
      <c r="E995" s="130">
        <f>SUM(E996:E1004)</f>
        <v>0.960229</v>
      </c>
      <c r="F995" s="130"/>
      <c r="G995" s="130">
        <f>SUM(G996:G1004)</f>
        <v>9.0437504752376191E-2</v>
      </c>
      <c r="H995" s="130"/>
      <c r="I995" s="130">
        <f>SUM(I996:I1004)</f>
        <v>0.40000400000000003</v>
      </c>
      <c r="J995" s="130"/>
      <c r="K995" s="130">
        <f t="shared" si="217"/>
        <v>1.4506705047523762</v>
      </c>
      <c r="L995" s="130"/>
      <c r="M995" s="130">
        <f>SUM(M996:M1004)</f>
        <v>0.48530300000000004</v>
      </c>
      <c r="N995" s="94"/>
    </row>
    <row r="996" spans="1:14" s="91" customFormat="1" ht="12" x14ac:dyDescent="0.2">
      <c r="A996" s="97"/>
      <c r="B996" s="98"/>
      <c r="C996" s="99">
        <v>49444</v>
      </c>
      <c r="D996" s="116" t="s">
        <v>343</v>
      </c>
      <c r="E996" s="131">
        <v>0.36849999999999999</v>
      </c>
      <c r="F996" s="131"/>
      <c r="G996" s="131">
        <v>0</v>
      </c>
      <c r="H996" s="131"/>
      <c r="I996" s="131">
        <v>0</v>
      </c>
      <c r="J996" s="131"/>
      <c r="K996" s="131">
        <f t="shared" si="217"/>
        <v>0.36849999999999999</v>
      </c>
      <c r="L996" s="131"/>
      <c r="M996" s="131">
        <v>0</v>
      </c>
      <c r="N996" s="94"/>
    </row>
    <row r="997" spans="1:14" s="91" customFormat="1" ht="12" x14ac:dyDescent="0.2">
      <c r="A997" s="97"/>
      <c r="B997" s="98"/>
      <c r="C997" s="99">
        <v>50028</v>
      </c>
      <c r="D997" s="115" t="s">
        <v>344</v>
      </c>
      <c r="E997" s="131">
        <v>0</v>
      </c>
      <c r="F997" s="131"/>
      <c r="G997" s="131">
        <v>0</v>
      </c>
      <c r="H997" s="131"/>
      <c r="I997" s="131">
        <v>0.1</v>
      </c>
      <c r="J997" s="131"/>
      <c r="K997" s="131">
        <f t="shared" si="217"/>
        <v>0.1</v>
      </c>
      <c r="L997" s="131"/>
      <c r="M997" s="131">
        <v>5.0000000000000001E-3</v>
      </c>
      <c r="N997" s="94"/>
    </row>
    <row r="998" spans="1:14" s="91" customFormat="1" ht="12" x14ac:dyDescent="0.2">
      <c r="A998" s="97"/>
      <c r="B998" s="98"/>
      <c r="C998" s="99">
        <v>52357</v>
      </c>
      <c r="D998" s="115" t="s">
        <v>345</v>
      </c>
      <c r="E998" s="131">
        <v>0.1363</v>
      </c>
      <c r="F998" s="131"/>
      <c r="G998" s="131">
        <v>0</v>
      </c>
      <c r="H998" s="131"/>
      <c r="I998" s="131">
        <v>0</v>
      </c>
      <c r="J998" s="131"/>
      <c r="K998" s="131">
        <f t="shared" si="217"/>
        <v>0.1363</v>
      </c>
      <c r="L998" s="131"/>
      <c r="M998" s="131">
        <v>0.1363</v>
      </c>
      <c r="N998" s="94"/>
    </row>
    <row r="999" spans="1:14" s="91" customFormat="1" ht="12" x14ac:dyDescent="0.2">
      <c r="A999" s="97"/>
      <c r="B999" s="98"/>
      <c r="C999" s="99">
        <v>53371</v>
      </c>
      <c r="D999" s="115" t="s">
        <v>346</v>
      </c>
      <c r="E999" s="131">
        <v>7.5000999999999998E-2</v>
      </c>
      <c r="F999" s="131"/>
      <c r="G999" s="131">
        <v>0</v>
      </c>
      <c r="H999" s="131"/>
      <c r="I999" s="131">
        <v>0.30000399999999999</v>
      </c>
      <c r="J999" s="131"/>
      <c r="K999" s="131">
        <f t="shared" si="217"/>
        <v>0.37500499999999998</v>
      </c>
      <c r="L999" s="131"/>
      <c r="M999" s="131">
        <v>0.22500300000000001</v>
      </c>
      <c r="N999" s="94"/>
    </row>
    <row r="1000" spans="1:14" s="91" customFormat="1" ht="12" x14ac:dyDescent="0.2">
      <c r="A1000" s="97"/>
      <c r="B1000" s="98"/>
      <c r="C1000" s="99">
        <v>54060</v>
      </c>
      <c r="D1000" s="115" t="s">
        <v>347</v>
      </c>
      <c r="E1000" s="131">
        <v>0.2</v>
      </c>
      <c r="F1000" s="131"/>
      <c r="G1000" s="131">
        <v>0</v>
      </c>
      <c r="H1000" s="131"/>
      <c r="I1000" s="131">
        <v>0</v>
      </c>
      <c r="J1000" s="131"/>
      <c r="K1000" s="131">
        <f t="shared" si="217"/>
        <v>0.2</v>
      </c>
      <c r="L1000" s="131"/>
      <c r="M1000" s="131">
        <v>0.06</v>
      </c>
      <c r="N1000" s="94"/>
    </row>
    <row r="1001" spans="1:14" s="91" customFormat="1" ht="12" x14ac:dyDescent="0.2">
      <c r="A1001" s="97"/>
      <c r="B1001" s="98"/>
      <c r="C1001" s="99">
        <v>54068</v>
      </c>
      <c r="D1001" s="115" t="s">
        <v>348</v>
      </c>
      <c r="E1001" s="131">
        <v>7.1428000000000005E-2</v>
      </c>
      <c r="F1001" s="131"/>
      <c r="G1001" s="131">
        <v>7.1428000000000005E-2</v>
      </c>
      <c r="H1001" s="131"/>
      <c r="I1001" s="131">
        <v>0</v>
      </c>
      <c r="J1001" s="131"/>
      <c r="K1001" s="131">
        <f t="shared" si="217"/>
        <v>0.14285600000000001</v>
      </c>
      <c r="L1001" s="131"/>
      <c r="M1001" s="131">
        <v>0</v>
      </c>
      <c r="N1001" s="94"/>
    </row>
    <row r="1002" spans="1:14" s="91" customFormat="1" ht="24" x14ac:dyDescent="0.2">
      <c r="A1002" s="97"/>
      <c r="B1002" s="98"/>
      <c r="C1002" s="99">
        <v>54176</v>
      </c>
      <c r="D1002" s="115" t="s">
        <v>257</v>
      </c>
      <c r="E1002" s="131">
        <v>0</v>
      </c>
      <c r="F1002" s="131"/>
      <c r="G1002" s="131">
        <v>1.9009504752376186E-2</v>
      </c>
      <c r="H1002" s="131"/>
      <c r="I1002" s="131">
        <v>0</v>
      </c>
      <c r="J1002" s="131"/>
      <c r="K1002" s="131">
        <f t="shared" si="217"/>
        <v>1.9009504752376186E-2</v>
      </c>
      <c r="L1002" s="131"/>
      <c r="M1002" s="131">
        <v>0</v>
      </c>
      <c r="N1002" s="94"/>
    </row>
    <row r="1003" spans="1:14" s="91" customFormat="1" ht="24" x14ac:dyDescent="0.2">
      <c r="A1003" s="97"/>
      <c r="B1003" s="98"/>
      <c r="C1003" s="99">
        <v>54247</v>
      </c>
      <c r="D1003" s="115" t="s">
        <v>134</v>
      </c>
      <c r="E1003" s="131">
        <v>5.8999999999999997E-2</v>
      </c>
      <c r="F1003" s="131"/>
      <c r="G1003" s="131">
        <v>0</v>
      </c>
      <c r="H1003" s="131"/>
      <c r="I1003" s="131">
        <v>0</v>
      </c>
      <c r="J1003" s="131"/>
      <c r="K1003" s="131">
        <f t="shared" si="217"/>
        <v>5.8999999999999997E-2</v>
      </c>
      <c r="L1003" s="131"/>
      <c r="M1003" s="131">
        <v>5.8999999999999997E-2</v>
      </c>
      <c r="N1003" s="94"/>
    </row>
    <row r="1004" spans="1:14" s="91" customFormat="1" ht="24" x14ac:dyDescent="0.2">
      <c r="A1004" s="97"/>
      <c r="B1004" s="98"/>
      <c r="C1004" s="99">
        <v>54260</v>
      </c>
      <c r="D1004" s="115" t="s">
        <v>258</v>
      </c>
      <c r="E1004" s="131">
        <v>0.05</v>
      </c>
      <c r="F1004" s="131"/>
      <c r="G1004" s="131">
        <v>0</v>
      </c>
      <c r="H1004" s="131"/>
      <c r="I1004" s="131">
        <v>0</v>
      </c>
      <c r="J1004" s="131"/>
      <c r="K1004" s="131">
        <f t="shared" si="217"/>
        <v>0.05</v>
      </c>
      <c r="L1004" s="131"/>
      <c r="M1004" s="131">
        <v>0</v>
      </c>
      <c r="N1004" s="94"/>
    </row>
    <row r="1005" spans="1:14" s="91" customFormat="1" ht="12" x14ac:dyDescent="0.2">
      <c r="A1005" s="97"/>
      <c r="B1005" s="98"/>
      <c r="C1005" s="113" t="s">
        <v>403</v>
      </c>
      <c r="D1005" s="114"/>
      <c r="E1005" s="130">
        <f>SUM(E1006:E1007)</f>
        <v>0</v>
      </c>
      <c r="F1005" s="130"/>
      <c r="G1005" s="130">
        <f>SUM(G1006:G1007)</f>
        <v>0</v>
      </c>
      <c r="H1005" s="130"/>
      <c r="I1005" s="130">
        <f>SUM(I1006:I1007)</f>
        <v>0.28068660999999995</v>
      </c>
      <c r="J1005" s="130"/>
      <c r="K1005" s="130">
        <f t="shared" si="217"/>
        <v>0.28068660999999995</v>
      </c>
      <c r="L1005" s="130"/>
      <c r="M1005" s="130">
        <f>SUM(M1006:M1007)</f>
        <v>0</v>
      </c>
      <c r="N1005" s="94"/>
    </row>
    <row r="1006" spans="1:14" s="91" customFormat="1" ht="24" x14ac:dyDescent="0.2">
      <c r="A1006" s="97"/>
      <c r="B1006" s="98"/>
      <c r="C1006" s="99">
        <v>50370</v>
      </c>
      <c r="D1006" s="115" t="s">
        <v>227</v>
      </c>
      <c r="E1006" s="131">
        <v>0</v>
      </c>
      <c r="F1006" s="131"/>
      <c r="G1006" s="131">
        <v>0</v>
      </c>
      <c r="H1006" s="131"/>
      <c r="I1006" s="131">
        <v>2.3478260000000001E-2</v>
      </c>
      <c r="J1006" s="131"/>
      <c r="K1006" s="131">
        <f t="shared" si="217"/>
        <v>2.3478260000000001E-2</v>
      </c>
      <c r="L1006" s="131"/>
      <c r="M1006" s="131">
        <v>0</v>
      </c>
      <c r="N1006" s="94"/>
    </row>
    <row r="1007" spans="1:14" s="91" customFormat="1" ht="36" x14ac:dyDescent="0.2">
      <c r="A1007" s="97"/>
      <c r="B1007" s="98"/>
      <c r="C1007" s="99">
        <v>53103</v>
      </c>
      <c r="D1007" s="115" t="s">
        <v>135</v>
      </c>
      <c r="E1007" s="131">
        <v>0</v>
      </c>
      <c r="F1007" s="131"/>
      <c r="G1007" s="131">
        <v>0</v>
      </c>
      <c r="H1007" s="131"/>
      <c r="I1007" s="131">
        <v>0.25720834999999997</v>
      </c>
      <c r="J1007" s="131"/>
      <c r="K1007" s="131">
        <f t="shared" si="217"/>
        <v>0.25720834999999997</v>
      </c>
      <c r="L1007" s="131"/>
      <c r="M1007" s="131">
        <v>0</v>
      </c>
      <c r="N1007" s="94"/>
    </row>
    <row r="1008" spans="1:14" s="91" customFormat="1" ht="12" x14ac:dyDescent="0.2">
      <c r="A1008" s="97"/>
      <c r="B1008" s="98"/>
      <c r="C1008" s="113" t="s">
        <v>404</v>
      </c>
      <c r="D1008" s="114"/>
      <c r="E1008" s="130">
        <f>SUM(E1009:E1010)</f>
        <v>0.22000000000000003</v>
      </c>
      <c r="F1008" s="130"/>
      <c r="G1008" s="130">
        <f>SUM(G1009:G1010)</f>
        <v>0</v>
      </c>
      <c r="H1008" s="130"/>
      <c r="I1008" s="130">
        <f>SUM(I1009:I1010)</f>
        <v>0</v>
      </c>
      <c r="J1008" s="130"/>
      <c r="K1008" s="130">
        <f t="shared" si="217"/>
        <v>0.22000000000000003</v>
      </c>
      <c r="L1008" s="130"/>
      <c r="M1008" s="130">
        <f>SUM(M1009:M1010)</f>
        <v>0.17</v>
      </c>
      <c r="N1008" s="94"/>
    </row>
    <row r="1009" spans="1:14" s="91" customFormat="1" ht="12" x14ac:dyDescent="0.2">
      <c r="A1009" s="97"/>
      <c r="B1009" s="98"/>
      <c r="C1009" s="99">
        <v>54071</v>
      </c>
      <c r="D1009" s="115" t="s">
        <v>349</v>
      </c>
      <c r="E1009" s="131">
        <v>0.05</v>
      </c>
      <c r="F1009" s="131"/>
      <c r="G1009" s="131">
        <v>0</v>
      </c>
      <c r="H1009" s="131"/>
      <c r="I1009" s="131">
        <v>0</v>
      </c>
      <c r="J1009" s="131"/>
      <c r="K1009" s="131">
        <f t="shared" si="217"/>
        <v>0.05</v>
      </c>
      <c r="L1009" s="131"/>
      <c r="M1009" s="131">
        <v>0</v>
      </c>
      <c r="N1009" s="94"/>
    </row>
    <row r="1010" spans="1:14" s="91" customFormat="1" ht="24" x14ac:dyDescent="0.2">
      <c r="A1010" s="97"/>
      <c r="B1010" s="98"/>
      <c r="C1010" s="99">
        <v>54227</v>
      </c>
      <c r="D1010" s="115" t="s">
        <v>138</v>
      </c>
      <c r="E1010" s="131">
        <v>0.17</v>
      </c>
      <c r="F1010" s="131"/>
      <c r="G1010" s="131">
        <v>0</v>
      </c>
      <c r="H1010" s="131"/>
      <c r="I1010" s="131">
        <v>0</v>
      </c>
      <c r="J1010" s="131"/>
      <c r="K1010" s="131">
        <f t="shared" si="217"/>
        <v>0.17</v>
      </c>
      <c r="L1010" s="131"/>
      <c r="M1010" s="131">
        <v>0.17</v>
      </c>
      <c r="N1010" s="94"/>
    </row>
    <row r="1011" spans="1:14" s="91" customFormat="1" ht="12" x14ac:dyDescent="0.2">
      <c r="A1011" s="111"/>
      <c r="B1011" s="113" t="s">
        <v>491</v>
      </c>
      <c r="C1011" s="113"/>
      <c r="D1011" s="114"/>
      <c r="E1011" s="130">
        <f>E1012+E1014+E1017+E1019+E1022+E1025+E1027+E1030+E1040+E1043</f>
        <v>2.7703759633833269</v>
      </c>
      <c r="F1011" s="130"/>
      <c r="G1011" s="130">
        <f>G1012+G1014+G1017+G1019+G1022+G1025+G1027+G1030+G1040+G1043</f>
        <v>9.4439505752876435E-2</v>
      </c>
      <c r="H1011" s="130"/>
      <c r="I1011" s="130">
        <f>I1012+I1014+I1017+I1019+I1022+I1025+I1027+I1030+I1040+I1043</f>
        <v>1.5425393914634147</v>
      </c>
      <c r="J1011" s="130"/>
      <c r="K1011" s="130">
        <f t="shared" si="217"/>
        <v>4.407354860599618</v>
      </c>
      <c r="L1011" s="130"/>
      <c r="M1011" s="130">
        <f>M1012+M1014+M1017+M1019+M1022+M1025+M1027+M1030+M1040+M1043</f>
        <v>1.6459279633833268</v>
      </c>
      <c r="N1011" s="94"/>
    </row>
    <row r="1012" spans="1:14" s="91" customFormat="1" ht="12" x14ac:dyDescent="0.2">
      <c r="A1012" s="111"/>
      <c r="B1012" s="113"/>
      <c r="C1012" s="113" t="s">
        <v>390</v>
      </c>
      <c r="D1012" s="114"/>
      <c r="E1012" s="130">
        <f>SUM(E1013)</f>
        <v>0</v>
      </c>
      <c r="F1012" s="130"/>
      <c r="G1012" s="130">
        <f t="shared" ref="G1012:M1012" si="218">SUM(G1013)</f>
        <v>0</v>
      </c>
      <c r="H1012" s="130"/>
      <c r="I1012" s="130">
        <f t="shared" si="218"/>
        <v>6.4979159999999994E-2</v>
      </c>
      <c r="J1012" s="130"/>
      <c r="K1012" s="130">
        <f t="shared" si="217"/>
        <v>6.4979159999999994E-2</v>
      </c>
      <c r="L1012" s="130"/>
      <c r="M1012" s="130">
        <f t="shared" si="218"/>
        <v>0</v>
      </c>
      <c r="N1012" s="94"/>
    </row>
    <row r="1013" spans="1:14" s="91" customFormat="1" ht="12" x14ac:dyDescent="0.2">
      <c r="A1013" s="97"/>
      <c r="B1013" s="98"/>
      <c r="C1013" s="99">
        <v>52183</v>
      </c>
      <c r="D1013" s="100" t="s">
        <v>424</v>
      </c>
      <c r="E1013" s="131">
        <v>0</v>
      </c>
      <c r="F1013" s="131"/>
      <c r="G1013" s="131">
        <v>0</v>
      </c>
      <c r="H1013" s="131"/>
      <c r="I1013" s="131">
        <v>6.4979159999999994E-2</v>
      </c>
      <c r="J1013" s="131"/>
      <c r="K1013" s="131">
        <f t="shared" si="217"/>
        <v>6.4979159999999994E-2</v>
      </c>
      <c r="L1013" s="131"/>
      <c r="M1013" s="131">
        <v>0</v>
      </c>
      <c r="N1013" s="94"/>
    </row>
    <row r="1014" spans="1:14" s="91" customFormat="1" ht="12" x14ac:dyDescent="0.2">
      <c r="A1014" s="97"/>
      <c r="B1014" s="98"/>
      <c r="C1014" s="113" t="s">
        <v>391</v>
      </c>
      <c r="D1014" s="114"/>
      <c r="E1014" s="130">
        <f>SUM(E1015:E1016)</f>
        <v>7.0000000000000007E-2</v>
      </c>
      <c r="F1014" s="130"/>
      <c r="G1014" s="130">
        <f>SUM(G1015:G1016)</f>
        <v>0</v>
      </c>
      <c r="H1014" s="130"/>
      <c r="I1014" s="130">
        <f>SUM(I1015:I1016)</f>
        <v>0.6</v>
      </c>
      <c r="J1014" s="130"/>
      <c r="K1014" s="130">
        <f t="shared" si="217"/>
        <v>0.66999999999999993</v>
      </c>
      <c r="L1014" s="130"/>
      <c r="M1014" s="130">
        <f>SUM(M1015:M1016)</f>
        <v>0</v>
      </c>
      <c r="N1014" s="94"/>
    </row>
    <row r="1015" spans="1:14" s="91" customFormat="1" ht="24" x14ac:dyDescent="0.2">
      <c r="A1015" s="97"/>
      <c r="B1015" s="98"/>
      <c r="C1015" s="99">
        <v>49450</v>
      </c>
      <c r="D1015" s="115" t="s">
        <v>139</v>
      </c>
      <c r="E1015" s="131">
        <v>7.0000000000000007E-2</v>
      </c>
      <c r="F1015" s="131"/>
      <c r="G1015" s="131">
        <v>0</v>
      </c>
      <c r="H1015" s="131"/>
      <c r="I1015" s="131">
        <v>0</v>
      </c>
      <c r="J1015" s="131"/>
      <c r="K1015" s="131">
        <f t="shared" si="217"/>
        <v>7.0000000000000007E-2</v>
      </c>
      <c r="L1015" s="131"/>
      <c r="M1015" s="131">
        <v>0</v>
      </c>
      <c r="N1015" s="94"/>
    </row>
    <row r="1016" spans="1:14" s="91" customFormat="1" ht="24" x14ac:dyDescent="0.2">
      <c r="A1016" s="97"/>
      <c r="B1016" s="98"/>
      <c r="C1016" s="99">
        <v>49450</v>
      </c>
      <c r="D1016" s="115" t="s">
        <v>130</v>
      </c>
      <c r="E1016" s="131">
        <v>0</v>
      </c>
      <c r="F1016" s="131"/>
      <c r="G1016" s="131">
        <v>0</v>
      </c>
      <c r="H1016" s="131"/>
      <c r="I1016" s="131">
        <v>0.6</v>
      </c>
      <c r="J1016" s="131"/>
      <c r="K1016" s="131">
        <f t="shared" si="217"/>
        <v>0.6</v>
      </c>
      <c r="L1016" s="131"/>
      <c r="M1016" s="131">
        <v>0</v>
      </c>
      <c r="N1016" s="94"/>
    </row>
    <row r="1017" spans="1:14" s="91" customFormat="1" ht="12" x14ac:dyDescent="0.2">
      <c r="A1017" s="97"/>
      <c r="B1017" s="98"/>
      <c r="C1017" s="113" t="s">
        <v>392</v>
      </c>
      <c r="D1017" s="114"/>
      <c r="E1017" s="130">
        <f>SUM(E1018)</f>
        <v>0</v>
      </c>
      <c r="F1017" s="130"/>
      <c r="G1017" s="130">
        <f t="shared" ref="G1017:M1017" si="219">SUM(G1018)</f>
        <v>0</v>
      </c>
      <c r="H1017" s="130"/>
      <c r="I1017" s="130">
        <f t="shared" si="219"/>
        <v>0.28571427999999999</v>
      </c>
      <c r="J1017" s="130"/>
      <c r="K1017" s="130">
        <f t="shared" si="217"/>
        <v>0.28571427999999999</v>
      </c>
      <c r="L1017" s="130"/>
      <c r="M1017" s="130">
        <f t="shared" si="219"/>
        <v>0</v>
      </c>
      <c r="N1017" s="94"/>
    </row>
    <row r="1018" spans="1:14" s="91" customFormat="1" ht="24" x14ac:dyDescent="0.2">
      <c r="A1018" s="97"/>
      <c r="B1018" s="98"/>
      <c r="C1018" s="99">
        <v>53072</v>
      </c>
      <c r="D1018" s="100" t="s">
        <v>341</v>
      </c>
      <c r="E1018" s="131">
        <v>0</v>
      </c>
      <c r="F1018" s="131"/>
      <c r="G1018" s="131">
        <v>0</v>
      </c>
      <c r="H1018" s="131"/>
      <c r="I1018" s="131">
        <v>0.28571427999999999</v>
      </c>
      <c r="J1018" s="131"/>
      <c r="K1018" s="131">
        <f t="shared" si="217"/>
        <v>0.28571427999999999</v>
      </c>
      <c r="L1018" s="131"/>
      <c r="M1018" s="131">
        <v>0</v>
      </c>
      <c r="N1018" s="94"/>
    </row>
    <row r="1019" spans="1:14" s="91" customFormat="1" ht="12" x14ac:dyDescent="0.2">
      <c r="A1019" s="97"/>
      <c r="B1019" s="98"/>
      <c r="C1019" s="113" t="s">
        <v>405</v>
      </c>
      <c r="D1019" s="114"/>
      <c r="E1019" s="130">
        <f>SUM(E1020:E1021)</f>
        <v>1.0839619633833266</v>
      </c>
      <c r="F1019" s="130"/>
      <c r="G1019" s="130">
        <f>SUM(G1020:G1021)</f>
        <v>0</v>
      </c>
      <c r="H1019" s="130"/>
      <c r="I1019" s="130">
        <f>SUM(I1020:I1021)</f>
        <v>8.4999999999999992E-2</v>
      </c>
      <c r="J1019" s="130"/>
      <c r="K1019" s="130">
        <f t="shared" si="217"/>
        <v>1.1689619633833266</v>
      </c>
      <c r="L1019" s="130"/>
      <c r="M1019" s="130">
        <f>SUM(M1020:M1021)</f>
        <v>1.1689619633833266</v>
      </c>
      <c r="N1019" s="94"/>
    </row>
    <row r="1020" spans="1:14" s="91" customFormat="1" ht="12" x14ac:dyDescent="0.2">
      <c r="A1020" s="97"/>
      <c r="B1020" s="98"/>
      <c r="C1020" s="99">
        <v>52037</v>
      </c>
      <c r="D1020" s="115" t="s">
        <v>342</v>
      </c>
      <c r="E1020" s="131">
        <v>0.12909100000000001</v>
      </c>
      <c r="F1020" s="131"/>
      <c r="G1020" s="131">
        <v>0</v>
      </c>
      <c r="H1020" s="131"/>
      <c r="I1020" s="131">
        <v>0</v>
      </c>
      <c r="J1020" s="131"/>
      <c r="K1020" s="131">
        <f t="shared" si="217"/>
        <v>0.12909100000000001</v>
      </c>
      <c r="L1020" s="131"/>
      <c r="M1020" s="131">
        <v>0.12909100000000001</v>
      </c>
      <c r="N1020" s="94"/>
    </row>
    <row r="1021" spans="1:14" s="91" customFormat="1" ht="36" x14ac:dyDescent="0.2">
      <c r="A1021" s="97"/>
      <c r="B1021" s="98"/>
      <c r="C1021" s="99">
        <v>54079</v>
      </c>
      <c r="D1021" s="115" t="s">
        <v>282</v>
      </c>
      <c r="E1021" s="131">
        <v>0.95487096338332655</v>
      </c>
      <c r="F1021" s="131"/>
      <c r="G1021" s="131">
        <v>0</v>
      </c>
      <c r="H1021" s="131"/>
      <c r="I1021" s="131">
        <v>8.4999999999999992E-2</v>
      </c>
      <c r="J1021" s="131"/>
      <c r="K1021" s="131">
        <f t="shared" si="217"/>
        <v>1.0398709633833265</v>
      </c>
      <c r="L1021" s="131"/>
      <c r="M1021" s="131">
        <v>1.0398709633833265</v>
      </c>
      <c r="N1021" s="94"/>
    </row>
    <row r="1022" spans="1:14" s="91" customFormat="1" ht="12" x14ac:dyDescent="0.2">
      <c r="A1022" s="97"/>
      <c r="B1022" s="98"/>
      <c r="C1022" s="113" t="s">
        <v>393</v>
      </c>
      <c r="D1022" s="114"/>
      <c r="E1022" s="130">
        <f>SUM(E1023:E1024)</f>
        <v>6.25E-2</v>
      </c>
      <c r="F1022" s="130"/>
      <c r="G1022" s="130">
        <f>SUM(G1023:G1024)</f>
        <v>0</v>
      </c>
      <c r="H1022" s="130"/>
      <c r="I1022" s="130">
        <f>SUM(I1023:I1024)</f>
        <v>3.1250000000000002E-3</v>
      </c>
      <c r="J1022" s="130"/>
      <c r="K1022" s="130">
        <f t="shared" si="217"/>
        <v>6.5625000000000003E-2</v>
      </c>
      <c r="L1022" s="130"/>
      <c r="M1022" s="130">
        <f>SUM(M1023:M1024)</f>
        <v>0</v>
      </c>
      <c r="N1022" s="94"/>
    </row>
    <row r="1023" spans="1:14" s="91" customFormat="1" ht="24" x14ac:dyDescent="0.2">
      <c r="A1023" s="97"/>
      <c r="B1023" s="98"/>
      <c r="C1023" s="99">
        <v>52189</v>
      </c>
      <c r="D1023" s="115" t="s">
        <v>238</v>
      </c>
      <c r="E1023" s="131">
        <v>0</v>
      </c>
      <c r="F1023" s="131"/>
      <c r="G1023" s="131">
        <v>0</v>
      </c>
      <c r="H1023" s="131"/>
      <c r="I1023" s="131">
        <v>3.1250000000000002E-3</v>
      </c>
      <c r="J1023" s="131"/>
      <c r="K1023" s="131">
        <f t="shared" si="217"/>
        <v>3.1250000000000002E-3</v>
      </c>
      <c r="L1023" s="131"/>
      <c r="M1023" s="131">
        <v>0</v>
      </c>
      <c r="N1023" s="94"/>
    </row>
    <row r="1024" spans="1:14" s="91" customFormat="1" ht="36" x14ac:dyDescent="0.2">
      <c r="A1024" s="97"/>
      <c r="B1024" s="98"/>
      <c r="C1024" s="99">
        <v>53373</v>
      </c>
      <c r="D1024" s="115" t="s">
        <v>111</v>
      </c>
      <c r="E1024" s="131">
        <v>6.25E-2</v>
      </c>
      <c r="F1024" s="131"/>
      <c r="G1024" s="131">
        <v>0</v>
      </c>
      <c r="H1024" s="131"/>
      <c r="I1024" s="131">
        <v>0</v>
      </c>
      <c r="J1024" s="131"/>
      <c r="K1024" s="131">
        <f t="shared" si="217"/>
        <v>6.25E-2</v>
      </c>
      <c r="L1024" s="131"/>
      <c r="M1024" s="131">
        <v>0</v>
      </c>
      <c r="N1024" s="94"/>
    </row>
    <row r="1025" spans="1:14" s="91" customFormat="1" ht="12" x14ac:dyDescent="0.2">
      <c r="A1025" s="97"/>
      <c r="B1025" s="98"/>
      <c r="C1025" s="113" t="s">
        <v>407</v>
      </c>
      <c r="D1025" s="114"/>
      <c r="E1025" s="130">
        <f>SUM(E1026)</f>
        <v>0.05</v>
      </c>
      <c r="F1025" s="130"/>
      <c r="G1025" s="130">
        <f t="shared" ref="G1025:M1025" si="220">SUM(G1026)</f>
        <v>0</v>
      </c>
      <c r="H1025" s="130"/>
      <c r="I1025" s="130">
        <f t="shared" si="220"/>
        <v>3.414634146341463E-2</v>
      </c>
      <c r="J1025" s="130"/>
      <c r="K1025" s="130">
        <f t="shared" si="217"/>
        <v>8.4146341463414626E-2</v>
      </c>
      <c r="L1025" s="130"/>
      <c r="M1025" s="130">
        <f t="shared" si="220"/>
        <v>0</v>
      </c>
      <c r="N1025" s="94"/>
    </row>
    <row r="1026" spans="1:14" s="91" customFormat="1" ht="12" x14ac:dyDescent="0.2">
      <c r="A1026" s="97"/>
      <c r="B1026" s="98"/>
      <c r="C1026" s="99">
        <v>54055</v>
      </c>
      <c r="D1026" s="100" t="s">
        <v>363</v>
      </c>
      <c r="E1026" s="131">
        <v>0.05</v>
      </c>
      <c r="F1026" s="131"/>
      <c r="G1026" s="131">
        <v>0</v>
      </c>
      <c r="H1026" s="131"/>
      <c r="I1026" s="131">
        <v>3.414634146341463E-2</v>
      </c>
      <c r="J1026" s="131"/>
      <c r="K1026" s="131">
        <f t="shared" si="217"/>
        <v>8.4146341463414626E-2</v>
      </c>
      <c r="L1026" s="131"/>
      <c r="M1026" s="131">
        <v>0</v>
      </c>
      <c r="N1026" s="94"/>
    </row>
    <row r="1027" spans="1:14" s="91" customFormat="1" ht="12" x14ac:dyDescent="0.2">
      <c r="A1027" s="97"/>
      <c r="B1027" s="98"/>
      <c r="C1027" s="113" t="s">
        <v>409</v>
      </c>
      <c r="D1027" s="114"/>
      <c r="E1027" s="130">
        <f>SUM(E1028:E1029)</f>
        <v>0.39646400000000004</v>
      </c>
      <c r="F1027" s="130"/>
      <c r="G1027" s="130">
        <f>SUM(G1028:G1029)</f>
        <v>0</v>
      </c>
      <c r="H1027" s="130"/>
      <c r="I1027" s="130">
        <f>SUM(I1028:I1029)</f>
        <v>0</v>
      </c>
      <c r="J1027" s="130"/>
      <c r="K1027" s="130">
        <f t="shared" si="217"/>
        <v>0.39646400000000004</v>
      </c>
      <c r="L1027" s="130"/>
      <c r="M1027" s="130">
        <f>SUM(M1028:M1029)</f>
        <v>0</v>
      </c>
      <c r="N1027" s="94"/>
    </row>
    <row r="1028" spans="1:14" s="91" customFormat="1" ht="24" x14ac:dyDescent="0.2">
      <c r="A1028" s="97"/>
      <c r="B1028" s="98"/>
      <c r="C1028" s="99">
        <v>54023</v>
      </c>
      <c r="D1028" s="115" t="s">
        <v>250</v>
      </c>
      <c r="E1028" s="131">
        <v>0.131464</v>
      </c>
      <c r="F1028" s="131"/>
      <c r="G1028" s="131">
        <v>0</v>
      </c>
      <c r="H1028" s="131"/>
      <c r="I1028" s="131">
        <v>0</v>
      </c>
      <c r="J1028" s="131"/>
      <c r="K1028" s="131">
        <f t="shared" si="217"/>
        <v>0.131464</v>
      </c>
      <c r="L1028" s="131"/>
      <c r="M1028" s="131">
        <v>0</v>
      </c>
      <c r="N1028" s="94"/>
    </row>
    <row r="1029" spans="1:14" s="91" customFormat="1" ht="24" x14ac:dyDescent="0.2">
      <c r="A1029" s="97"/>
      <c r="B1029" s="98"/>
      <c r="C1029" s="99">
        <v>54041</v>
      </c>
      <c r="D1029" s="115" t="s">
        <v>251</v>
      </c>
      <c r="E1029" s="131">
        <v>0.26500000000000001</v>
      </c>
      <c r="F1029" s="131"/>
      <c r="G1029" s="131">
        <v>0</v>
      </c>
      <c r="H1029" s="131"/>
      <c r="I1029" s="131">
        <v>0</v>
      </c>
      <c r="J1029" s="131"/>
      <c r="K1029" s="131">
        <f t="shared" si="217"/>
        <v>0.26500000000000001</v>
      </c>
      <c r="L1029" s="131"/>
      <c r="M1029" s="131">
        <v>0</v>
      </c>
      <c r="N1029" s="94"/>
    </row>
    <row r="1030" spans="1:14" s="91" customFormat="1" ht="12" x14ac:dyDescent="0.2">
      <c r="A1030" s="97"/>
      <c r="B1030" s="98"/>
      <c r="C1030" s="113" t="s">
        <v>394</v>
      </c>
      <c r="D1030" s="114"/>
      <c r="E1030" s="130">
        <f>SUM(E1031:E1039)</f>
        <v>0.95745000000000013</v>
      </c>
      <c r="F1030" s="130"/>
      <c r="G1030" s="130">
        <f>SUM(G1031:G1039)</f>
        <v>9.4439505752876435E-2</v>
      </c>
      <c r="H1030" s="130"/>
      <c r="I1030" s="130">
        <f>SUM(I1031:I1039)</f>
        <v>0.188888</v>
      </c>
      <c r="J1030" s="130"/>
      <c r="K1030" s="130">
        <f t="shared" si="217"/>
        <v>1.2407775057528765</v>
      </c>
      <c r="L1030" s="130"/>
      <c r="M1030" s="130">
        <f>SUM(M1031:M1039)</f>
        <v>0.37696600000000002</v>
      </c>
      <c r="N1030" s="94"/>
    </row>
    <row r="1031" spans="1:14" s="91" customFormat="1" ht="12" x14ac:dyDescent="0.2">
      <c r="A1031" s="97"/>
      <c r="B1031" s="98"/>
      <c r="C1031" s="99">
        <v>49444</v>
      </c>
      <c r="D1031" s="115" t="s">
        <v>343</v>
      </c>
      <c r="E1031" s="131">
        <v>0.36849999999999999</v>
      </c>
      <c r="F1031" s="131"/>
      <c r="G1031" s="131">
        <v>0</v>
      </c>
      <c r="H1031" s="131"/>
      <c r="I1031" s="131">
        <v>0</v>
      </c>
      <c r="J1031" s="131"/>
      <c r="K1031" s="131">
        <f t="shared" si="217"/>
        <v>0.36849999999999999</v>
      </c>
      <c r="L1031" s="131"/>
      <c r="M1031" s="131">
        <v>0</v>
      </c>
      <c r="N1031" s="94"/>
    </row>
    <row r="1032" spans="1:14" s="91" customFormat="1" ht="12" x14ac:dyDescent="0.2">
      <c r="A1032" s="97"/>
      <c r="B1032" s="98"/>
      <c r="C1032" s="99">
        <v>50028</v>
      </c>
      <c r="D1032" s="115" t="s">
        <v>344</v>
      </c>
      <c r="E1032" s="131">
        <v>0</v>
      </c>
      <c r="F1032" s="131"/>
      <c r="G1032" s="131">
        <v>0</v>
      </c>
      <c r="H1032" s="131"/>
      <c r="I1032" s="131">
        <v>0.1</v>
      </c>
      <c r="J1032" s="131"/>
      <c r="K1032" s="131">
        <f t="shared" si="217"/>
        <v>0.1</v>
      </c>
      <c r="L1032" s="131"/>
      <c r="M1032" s="131">
        <v>5.0000000000000001E-3</v>
      </c>
      <c r="N1032" s="94"/>
    </row>
    <row r="1033" spans="1:14" s="91" customFormat="1" ht="12" x14ac:dyDescent="0.2">
      <c r="A1033" s="97"/>
      <c r="B1033" s="98"/>
      <c r="C1033" s="99">
        <v>52357</v>
      </c>
      <c r="D1033" s="115" t="s">
        <v>345</v>
      </c>
      <c r="E1033" s="131">
        <v>0.1363</v>
      </c>
      <c r="F1033" s="131"/>
      <c r="G1033" s="131">
        <v>0</v>
      </c>
      <c r="H1033" s="131"/>
      <c r="I1033" s="131">
        <v>0</v>
      </c>
      <c r="J1033" s="131"/>
      <c r="K1033" s="131">
        <f t="shared" si="217"/>
        <v>0.1363</v>
      </c>
      <c r="L1033" s="131"/>
      <c r="M1033" s="131">
        <v>0.1363</v>
      </c>
      <c r="N1033" s="94"/>
    </row>
    <row r="1034" spans="1:14" s="91" customFormat="1" ht="12" x14ac:dyDescent="0.2">
      <c r="A1034" s="97"/>
      <c r="B1034" s="98"/>
      <c r="C1034" s="99">
        <v>53371</v>
      </c>
      <c r="D1034" s="115" t="s">
        <v>346</v>
      </c>
      <c r="E1034" s="131">
        <v>2.2221999999999999E-2</v>
      </c>
      <c r="F1034" s="131"/>
      <c r="G1034" s="131">
        <v>0</v>
      </c>
      <c r="H1034" s="131"/>
      <c r="I1034" s="131">
        <v>8.8887999999999995E-2</v>
      </c>
      <c r="J1034" s="131"/>
      <c r="K1034" s="131">
        <f t="shared" si="217"/>
        <v>0.11110999999999999</v>
      </c>
      <c r="L1034" s="131"/>
      <c r="M1034" s="131">
        <v>6.6666000000000003E-2</v>
      </c>
      <c r="N1034" s="94"/>
    </row>
    <row r="1035" spans="1:14" s="91" customFormat="1" ht="12" x14ac:dyDescent="0.2">
      <c r="A1035" s="97"/>
      <c r="B1035" s="98"/>
      <c r="C1035" s="99">
        <v>54060</v>
      </c>
      <c r="D1035" s="115" t="s">
        <v>347</v>
      </c>
      <c r="E1035" s="131">
        <v>0.2</v>
      </c>
      <c r="F1035" s="131"/>
      <c r="G1035" s="131">
        <v>0</v>
      </c>
      <c r="H1035" s="131"/>
      <c r="I1035" s="131">
        <v>0</v>
      </c>
      <c r="J1035" s="131"/>
      <c r="K1035" s="131">
        <f t="shared" si="217"/>
        <v>0.2</v>
      </c>
      <c r="L1035" s="131"/>
      <c r="M1035" s="131">
        <v>0.06</v>
      </c>
      <c r="N1035" s="94"/>
    </row>
    <row r="1036" spans="1:14" s="91" customFormat="1" ht="12" x14ac:dyDescent="0.2">
      <c r="A1036" s="97"/>
      <c r="B1036" s="98"/>
      <c r="C1036" s="99">
        <v>54068</v>
      </c>
      <c r="D1036" s="115" t="s">
        <v>348</v>
      </c>
      <c r="E1036" s="131">
        <v>7.1428000000000005E-2</v>
      </c>
      <c r="F1036" s="131"/>
      <c r="G1036" s="131">
        <v>7.1428000000000005E-2</v>
      </c>
      <c r="H1036" s="131"/>
      <c r="I1036" s="131">
        <v>0</v>
      </c>
      <c r="J1036" s="131"/>
      <c r="K1036" s="131">
        <f t="shared" si="217"/>
        <v>0.14285600000000001</v>
      </c>
      <c r="L1036" s="131"/>
      <c r="M1036" s="131">
        <v>0</v>
      </c>
      <c r="N1036" s="94"/>
    </row>
    <row r="1037" spans="1:14" s="91" customFormat="1" ht="24" x14ac:dyDescent="0.2">
      <c r="A1037" s="97"/>
      <c r="B1037" s="98"/>
      <c r="C1037" s="99">
        <v>54176</v>
      </c>
      <c r="D1037" s="115" t="s">
        <v>257</v>
      </c>
      <c r="E1037" s="131">
        <v>0</v>
      </c>
      <c r="F1037" s="131"/>
      <c r="G1037" s="131">
        <v>2.3011505752876436E-2</v>
      </c>
      <c r="H1037" s="131"/>
      <c r="I1037" s="131">
        <v>0</v>
      </c>
      <c r="J1037" s="131"/>
      <c r="K1037" s="131">
        <f t="shared" si="217"/>
        <v>2.3011505752876436E-2</v>
      </c>
      <c r="L1037" s="131"/>
      <c r="M1037" s="131">
        <v>0</v>
      </c>
      <c r="N1037" s="94"/>
    </row>
    <row r="1038" spans="1:14" s="91" customFormat="1" ht="24" x14ac:dyDescent="0.2">
      <c r="A1038" s="97"/>
      <c r="B1038" s="98"/>
      <c r="C1038" s="99">
        <v>54247</v>
      </c>
      <c r="D1038" s="115" t="s">
        <v>134</v>
      </c>
      <c r="E1038" s="131">
        <v>0.109</v>
      </c>
      <c r="F1038" s="131"/>
      <c r="G1038" s="131">
        <v>0</v>
      </c>
      <c r="H1038" s="131"/>
      <c r="I1038" s="131">
        <v>0</v>
      </c>
      <c r="J1038" s="131"/>
      <c r="K1038" s="131">
        <f t="shared" si="217"/>
        <v>0.109</v>
      </c>
      <c r="L1038" s="131"/>
      <c r="M1038" s="131">
        <v>0.109</v>
      </c>
      <c r="N1038" s="94"/>
    </row>
    <row r="1039" spans="1:14" s="91" customFormat="1" ht="24" x14ac:dyDescent="0.2">
      <c r="A1039" s="97"/>
      <c r="B1039" s="98"/>
      <c r="C1039" s="99">
        <v>54260</v>
      </c>
      <c r="D1039" s="115" t="s">
        <v>258</v>
      </c>
      <c r="E1039" s="131">
        <v>0.05</v>
      </c>
      <c r="F1039" s="131"/>
      <c r="G1039" s="131">
        <v>0</v>
      </c>
      <c r="H1039" s="131"/>
      <c r="I1039" s="131">
        <v>0</v>
      </c>
      <c r="J1039" s="131"/>
      <c r="K1039" s="131">
        <f t="shared" si="217"/>
        <v>0.05</v>
      </c>
      <c r="L1039" s="131"/>
      <c r="M1039" s="131">
        <v>0</v>
      </c>
      <c r="N1039" s="94"/>
    </row>
    <row r="1040" spans="1:14" s="91" customFormat="1" ht="12" x14ac:dyDescent="0.2">
      <c r="A1040" s="97"/>
      <c r="B1040" s="98"/>
      <c r="C1040" s="113" t="s">
        <v>403</v>
      </c>
      <c r="D1040" s="114"/>
      <c r="E1040" s="130">
        <f>SUM(E1041:E1042)</f>
        <v>0</v>
      </c>
      <c r="F1040" s="130"/>
      <c r="G1040" s="130">
        <f>SUM(G1041:G1042)</f>
        <v>0</v>
      </c>
      <c r="H1040" s="130"/>
      <c r="I1040" s="130">
        <f>SUM(I1041:I1042)</f>
        <v>0.28068660999999995</v>
      </c>
      <c r="J1040" s="130"/>
      <c r="K1040" s="130">
        <f t="shared" si="217"/>
        <v>0.28068660999999995</v>
      </c>
      <c r="L1040" s="130"/>
      <c r="M1040" s="130">
        <f>SUM(M1041:M1042)</f>
        <v>0</v>
      </c>
      <c r="N1040" s="94"/>
    </row>
    <row r="1041" spans="1:14" s="91" customFormat="1" ht="24" x14ac:dyDescent="0.2">
      <c r="A1041" s="97"/>
      <c r="B1041" s="98"/>
      <c r="C1041" s="99">
        <v>50370</v>
      </c>
      <c r="D1041" s="115" t="s">
        <v>227</v>
      </c>
      <c r="E1041" s="131">
        <v>0</v>
      </c>
      <c r="F1041" s="131"/>
      <c r="G1041" s="131">
        <v>0</v>
      </c>
      <c r="H1041" s="131"/>
      <c r="I1041" s="131">
        <v>2.3478260000000001E-2</v>
      </c>
      <c r="J1041" s="131"/>
      <c r="K1041" s="131">
        <f t="shared" si="217"/>
        <v>2.3478260000000001E-2</v>
      </c>
      <c r="L1041" s="131"/>
      <c r="M1041" s="131">
        <v>0</v>
      </c>
      <c r="N1041" s="94"/>
    </row>
    <row r="1042" spans="1:14" s="91" customFormat="1" ht="36" x14ac:dyDescent="0.2">
      <c r="A1042" s="97"/>
      <c r="B1042" s="98"/>
      <c r="C1042" s="99">
        <v>53103</v>
      </c>
      <c r="D1042" s="115" t="s">
        <v>135</v>
      </c>
      <c r="E1042" s="131">
        <v>0</v>
      </c>
      <c r="F1042" s="131"/>
      <c r="G1042" s="131">
        <v>0</v>
      </c>
      <c r="H1042" s="131"/>
      <c r="I1042" s="131">
        <v>0.25720834999999997</v>
      </c>
      <c r="J1042" s="131"/>
      <c r="K1042" s="131">
        <f t="shared" si="217"/>
        <v>0.25720834999999997</v>
      </c>
      <c r="L1042" s="131"/>
      <c r="M1042" s="131">
        <v>0</v>
      </c>
      <c r="N1042" s="94"/>
    </row>
    <row r="1043" spans="1:14" s="91" customFormat="1" ht="12" x14ac:dyDescent="0.2">
      <c r="A1043" s="97"/>
      <c r="B1043" s="98"/>
      <c r="C1043" s="113" t="s">
        <v>404</v>
      </c>
      <c r="D1043" s="114"/>
      <c r="E1043" s="130">
        <f>SUM(E1044:E1045)</f>
        <v>0.15000000000000002</v>
      </c>
      <c r="F1043" s="130"/>
      <c r="G1043" s="130">
        <f>SUM(G1044:G1045)</f>
        <v>0</v>
      </c>
      <c r="H1043" s="130"/>
      <c r="I1043" s="130">
        <f>SUM(I1044:I1045)</f>
        <v>0</v>
      </c>
      <c r="J1043" s="130"/>
      <c r="K1043" s="130">
        <f t="shared" si="217"/>
        <v>0.15000000000000002</v>
      </c>
      <c r="L1043" s="130"/>
      <c r="M1043" s="130">
        <f>SUM(M1044:M1045)</f>
        <v>0.1</v>
      </c>
      <c r="N1043" s="94"/>
    </row>
    <row r="1044" spans="1:14" s="91" customFormat="1" ht="12" x14ac:dyDescent="0.2">
      <c r="A1044" s="97"/>
      <c r="B1044" s="98"/>
      <c r="C1044" s="99">
        <v>54071</v>
      </c>
      <c r="D1044" s="115" t="s">
        <v>349</v>
      </c>
      <c r="E1044" s="131">
        <v>0.05</v>
      </c>
      <c r="F1044" s="131"/>
      <c r="G1044" s="131">
        <v>0</v>
      </c>
      <c r="H1044" s="131"/>
      <c r="I1044" s="131">
        <v>0</v>
      </c>
      <c r="J1044" s="131"/>
      <c r="K1044" s="131">
        <f t="shared" si="217"/>
        <v>0.05</v>
      </c>
      <c r="L1044" s="131"/>
      <c r="M1044" s="131">
        <v>0</v>
      </c>
      <c r="N1044" s="94"/>
    </row>
    <row r="1045" spans="1:14" s="91" customFormat="1" ht="24" x14ac:dyDescent="0.2">
      <c r="A1045" s="97"/>
      <c r="B1045" s="98"/>
      <c r="C1045" s="99">
        <v>54227</v>
      </c>
      <c r="D1045" s="115" t="s">
        <v>138</v>
      </c>
      <c r="E1045" s="131">
        <v>0.1</v>
      </c>
      <c r="F1045" s="131"/>
      <c r="G1045" s="131">
        <v>0</v>
      </c>
      <c r="H1045" s="131"/>
      <c r="I1045" s="131">
        <v>0</v>
      </c>
      <c r="J1045" s="131"/>
      <c r="K1045" s="131">
        <f t="shared" si="217"/>
        <v>0.1</v>
      </c>
      <c r="L1045" s="131"/>
      <c r="M1045" s="131">
        <v>0.1</v>
      </c>
      <c r="N1045" s="94"/>
    </row>
    <row r="1046" spans="1:14" s="91" customFormat="1" ht="12" x14ac:dyDescent="0.2">
      <c r="A1046" s="111"/>
      <c r="B1046" s="113" t="s">
        <v>522</v>
      </c>
      <c r="C1046" s="113"/>
      <c r="D1046" s="114"/>
      <c r="E1046" s="130">
        <f>E1047+E1050+E1055+E1058+E1062+E1064+E1067+E1078+E1081</f>
        <v>3.3872378797459803</v>
      </c>
      <c r="F1046" s="130"/>
      <c r="G1046" s="130">
        <f>G1047+G1050+G1055+G1058+G1062+G1064+G1067+G1078+G1081</f>
        <v>8.943700450225113E-2</v>
      </c>
      <c r="H1046" s="130"/>
      <c r="I1046" s="130">
        <f>I1047+I1050+I1055+I1058+I1062+I1064+I1067+I1078+I1081</f>
        <v>2.0547602314634146</v>
      </c>
      <c r="J1046" s="130"/>
      <c r="K1046" s="130">
        <f t="shared" si="217"/>
        <v>5.5314351157116466</v>
      </c>
      <c r="L1046" s="130"/>
      <c r="M1046" s="130">
        <f>M1047+M1050+M1055+M1058+M1062+M1064+M1067+M1078+M1081</f>
        <v>2.4257908797459802</v>
      </c>
      <c r="N1046" s="94"/>
    </row>
    <row r="1047" spans="1:14" s="91" customFormat="1" ht="12" x14ac:dyDescent="0.2">
      <c r="A1047" s="97"/>
      <c r="B1047" s="98"/>
      <c r="C1047" s="113" t="s">
        <v>391</v>
      </c>
      <c r="D1047" s="114"/>
      <c r="E1047" s="130">
        <f>SUM(E1048:E1049)</f>
        <v>0.06</v>
      </c>
      <c r="F1047" s="130"/>
      <c r="G1047" s="130">
        <f>SUM(G1048:G1049)</f>
        <v>0</v>
      </c>
      <c r="H1047" s="130"/>
      <c r="I1047" s="130">
        <f>SUM(I1048:I1049)</f>
        <v>2.5000000000000001E-2</v>
      </c>
      <c r="J1047" s="130"/>
      <c r="K1047" s="130">
        <f t="shared" si="217"/>
        <v>8.4999999999999992E-2</v>
      </c>
      <c r="L1047" s="130"/>
      <c r="M1047" s="130">
        <f>SUM(M1048:M1049)</f>
        <v>0</v>
      </c>
      <c r="N1047" s="94"/>
    </row>
    <row r="1048" spans="1:14" s="91" customFormat="1" ht="24" x14ac:dyDescent="0.2">
      <c r="A1048" s="97"/>
      <c r="B1048" s="98"/>
      <c r="C1048" s="99">
        <v>49450</v>
      </c>
      <c r="D1048" s="115" t="s">
        <v>139</v>
      </c>
      <c r="E1048" s="131">
        <v>0.06</v>
      </c>
      <c r="F1048" s="131"/>
      <c r="G1048" s="131">
        <v>0</v>
      </c>
      <c r="H1048" s="131"/>
      <c r="I1048" s="131">
        <v>0</v>
      </c>
      <c r="J1048" s="131"/>
      <c r="K1048" s="131">
        <f t="shared" si="217"/>
        <v>0.06</v>
      </c>
      <c r="L1048" s="131"/>
      <c r="M1048" s="131">
        <v>0</v>
      </c>
      <c r="N1048" s="94"/>
    </row>
    <row r="1049" spans="1:14" s="91" customFormat="1" ht="24" x14ac:dyDescent="0.2">
      <c r="A1049" s="97"/>
      <c r="B1049" s="98"/>
      <c r="C1049" s="99">
        <v>49450</v>
      </c>
      <c r="D1049" s="115" t="s">
        <v>130</v>
      </c>
      <c r="E1049" s="131">
        <v>0</v>
      </c>
      <c r="F1049" s="131"/>
      <c r="G1049" s="131">
        <v>0</v>
      </c>
      <c r="H1049" s="131"/>
      <c r="I1049" s="131">
        <v>2.5000000000000001E-2</v>
      </c>
      <c r="J1049" s="131"/>
      <c r="K1049" s="131">
        <f t="shared" si="217"/>
        <v>2.5000000000000001E-2</v>
      </c>
      <c r="L1049" s="131"/>
      <c r="M1049" s="131">
        <v>0</v>
      </c>
      <c r="N1049" s="94"/>
    </row>
    <row r="1050" spans="1:14" s="91" customFormat="1" ht="12" x14ac:dyDescent="0.2">
      <c r="A1050" s="97"/>
      <c r="B1050" s="98"/>
      <c r="C1050" s="113" t="s">
        <v>392</v>
      </c>
      <c r="D1050" s="114"/>
      <c r="E1050" s="130">
        <f>SUM(E1051:E1054)</f>
        <v>0.5</v>
      </c>
      <c r="F1050" s="130"/>
      <c r="G1050" s="130">
        <f>SUM(G1051:G1054)</f>
        <v>0</v>
      </c>
      <c r="H1050" s="130"/>
      <c r="I1050" s="130">
        <f>SUM(I1051:I1054)</f>
        <v>1.05041428</v>
      </c>
      <c r="J1050" s="130"/>
      <c r="K1050" s="130">
        <f t="shared" si="217"/>
        <v>1.55041428</v>
      </c>
      <c r="L1050" s="130"/>
      <c r="M1050" s="130">
        <f>SUM(M1051:M1054)</f>
        <v>0.5</v>
      </c>
      <c r="N1050" s="94"/>
    </row>
    <row r="1051" spans="1:14" s="91" customFormat="1" ht="24" x14ac:dyDescent="0.2">
      <c r="A1051" s="97"/>
      <c r="B1051" s="98"/>
      <c r="C1051" s="99">
        <v>53072</v>
      </c>
      <c r="D1051" s="115" t="s">
        <v>131</v>
      </c>
      <c r="E1051" s="131">
        <v>0</v>
      </c>
      <c r="F1051" s="131"/>
      <c r="G1051" s="131">
        <v>0</v>
      </c>
      <c r="H1051" s="131"/>
      <c r="I1051" s="131">
        <v>0.98041427999999997</v>
      </c>
      <c r="J1051" s="131"/>
      <c r="K1051" s="131">
        <f t="shared" si="217"/>
        <v>0.98041427999999997</v>
      </c>
      <c r="L1051" s="131"/>
      <c r="M1051" s="131">
        <v>0</v>
      </c>
      <c r="N1051" s="94"/>
    </row>
    <row r="1052" spans="1:14" s="91" customFormat="1" ht="36" x14ac:dyDescent="0.2">
      <c r="A1052" s="97"/>
      <c r="B1052" s="98"/>
      <c r="C1052" s="99">
        <v>54257</v>
      </c>
      <c r="D1052" s="115" t="s">
        <v>132</v>
      </c>
      <c r="E1052" s="131">
        <v>0.5</v>
      </c>
      <c r="F1052" s="131"/>
      <c r="G1052" s="131">
        <v>0</v>
      </c>
      <c r="H1052" s="131"/>
      <c r="I1052" s="131">
        <v>0</v>
      </c>
      <c r="J1052" s="131"/>
      <c r="K1052" s="131">
        <f t="shared" si="217"/>
        <v>0.5</v>
      </c>
      <c r="L1052" s="131"/>
      <c r="M1052" s="131">
        <v>0.5</v>
      </c>
      <c r="N1052" s="94"/>
    </row>
    <row r="1053" spans="1:14" s="91" customFormat="1" ht="24" x14ac:dyDescent="0.2">
      <c r="A1053" s="97"/>
      <c r="B1053" s="98"/>
      <c r="C1053" s="99">
        <v>54436</v>
      </c>
      <c r="D1053" s="115" t="s">
        <v>142</v>
      </c>
      <c r="E1053" s="131">
        <v>0</v>
      </c>
      <c r="F1053" s="131"/>
      <c r="G1053" s="131">
        <v>0</v>
      </c>
      <c r="H1053" s="131"/>
      <c r="I1053" s="131">
        <v>0.05</v>
      </c>
      <c r="J1053" s="131"/>
      <c r="K1053" s="131">
        <f t="shared" si="217"/>
        <v>0.05</v>
      </c>
      <c r="L1053" s="131"/>
      <c r="M1053" s="131">
        <v>0</v>
      </c>
      <c r="N1053" s="94"/>
    </row>
    <row r="1054" spans="1:14" s="91" customFormat="1" ht="24" x14ac:dyDescent="0.2">
      <c r="A1054" s="97"/>
      <c r="B1054" s="98"/>
      <c r="C1054" s="99">
        <v>54436</v>
      </c>
      <c r="D1054" s="115" t="s">
        <v>105</v>
      </c>
      <c r="E1054" s="131">
        <v>0</v>
      </c>
      <c r="F1054" s="131"/>
      <c r="G1054" s="131">
        <v>0</v>
      </c>
      <c r="H1054" s="131"/>
      <c r="I1054" s="131">
        <v>0.02</v>
      </c>
      <c r="J1054" s="131"/>
      <c r="K1054" s="131">
        <f t="shared" si="217"/>
        <v>0.02</v>
      </c>
      <c r="L1054" s="131"/>
      <c r="M1054" s="131">
        <v>0</v>
      </c>
      <c r="N1054" s="94"/>
    </row>
    <row r="1055" spans="1:14" s="91" customFormat="1" ht="12" x14ac:dyDescent="0.2">
      <c r="A1055" s="97"/>
      <c r="B1055" s="98"/>
      <c r="C1055" s="113" t="s">
        <v>405</v>
      </c>
      <c r="D1055" s="114"/>
      <c r="E1055" s="130">
        <f>SUM(E1056:E1057)</f>
        <v>0.94398087974598033</v>
      </c>
      <c r="F1055" s="130"/>
      <c r="G1055" s="130">
        <f>SUM(G1056:G1057)</f>
        <v>0</v>
      </c>
      <c r="H1055" s="130"/>
      <c r="I1055" s="130">
        <f>SUM(I1056:I1057)</f>
        <v>0.10500000000000001</v>
      </c>
      <c r="J1055" s="130"/>
      <c r="K1055" s="130">
        <f t="shared" si="217"/>
        <v>1.0489808797459803</v>
      </c>
      <c r="L1055" s="130"/>
      <c r="M1055" s="130">
        <f>SUM(M1056:M1057)</f>
        <v>1.0489808797459803</v>
      </c>
      <c r="N1055" s="94"/>
    </row>
    <row r="1056" spans="1:14" s="91" customFormat="1" ht="12" x14ac:dyDescent="0.2">
      <c r="A1056" s="97"/>
      <c r="B1056" s="98"/>
      <c r="C1056" s="99">
        <v>52037</v>
      </c>
      <c r="D1056" s="115" t="s">
        <v>342</v>
      </c>
      <c r="E1056" s="131">
        <v>0.12909100000000001</v>
      </c>
      <c r="F1056" s="131"/>
      <c r="G1056" s="131">
        <v>0</v>
      </c>
      <c r="H1056" s="131"/>
      <c r="I1056" s="131">
        <v>0</v>
      </c>
      <c r="J1056" s="131"/>
      <c r="K1056" s="131">
        <f t="shared" si="217"/>
        <v>0.12909100000000001</v>
      </c>
      <c r="L1056" s="131"/>
      <c r="M1056" s="131">
        <v>0.12909100000000001</v>
      </c>
      <c r="N1056" s="94"/>
    </row>
    <row r="1057" spans="1:14" s="91" customFormat="1" ht="36" x14ac:dyDescent="0.2">
      <c r="A1057" s="97"/>
      <c r="B1057" s="98"/>
      <c r="C1057" s="99">
        <v>54079</v>
      </c>
      <c r="D1057" s="115" t="s">
        <v>282</v>
      </c>
      <c r="E1057" s="131">
        <v>0.81488987974598037</v>
      </c>
      <c r="F1057" s="131"/>
      <c r="G1057" s="131">
        <v>0</v>
      </c>
      <c r="H1057" s="131"/>
      <c r="I1057" s="131">
        <v>0.10500000000000001</v>
      </c>
      <c r="J1057" s="131"/>
      <c r="K1057" s="131">
        <f t="shared" si="217"/>
        <v>0.91988987974598035</v>
      </c>
      <c r="L1057" s="131"/>
      <c r="M1057" s="131">
        <v>0.91988987974598035</v>
      </c>
      <c r="N1057" s="94"/>
    </row>
    <row r="1058" spans="1:14" s="91" customFormat="1" ht="12" x14ac:dyDescent="0.2">
      <c r="A1058" s="97"/>
      <c r="B1058" s="98"/>
      <c r="C1058" s="113" t="s">
        <v>393</v>
      </c>
      <c r="D1058" s="114"/>
      <c r="E1058" s="130">
        <f>SUM(E1059:E1061)</f>
        <v>0.27234400000000003</v>
      </c>
      <c r="F1058" s="130"/>
      <c r="G1058" s="130">
        <f>SUM(G1059:G1061)</f>
        <v>0</v>
      </c>
      <c r="H1058" s="130"/>
      <c r="I1058" s="130">
        <f>SUM(I1059:I1061)</f>
        <v>3.1250000000000002E-3</v>
      </c>
      <c r="J1058" s="130"/>
      <c r="K1058" s="130">
        <f t="shared" ref="K1058:K1121" si="221">SUM(E1058:I1058)</f>
        <v>0.27546900000000002</v>
      </c>
      <c r="L1058" s="130"/>
      <c r="M1058" s="130">
        <f>SUM(M1059:M1061)</f>
        <v>0.209844</v>
      </c>
      <c r="N1058" s="94"/>
    </row>
    <row r="1059" spans="1:14" s="91" customFormat="1" ht="24" x14ac:dyDescent="0.2">
      <c r="A1059" s="97"/>
      <c r="B1059" s="98"/>
      <c r="C1059" s="99">
        <v>37909</v>
      </c>
      <c r="D1059" s="115" t="s">
        <v>244</v>
      </c>
      <c r="E1059" s="131">
        <v>0.209844</v>
      </c>
      <c r="F1059" s="131"/>
      <c r="G1059" s="131">
        <v>0</v>
      </c>
      <c r="H1059" s="131"/>
      <c r="I1059" s="131">
        <v>0</v>
      </c>
      <c r="J1059" s="131"/>
      <c r="K1059" s="131">
        <f t="shared" si="221"/>
        <v>0.209844</v>
      </c>
      <c r="L1059" s="131"/>
      <c r="M1059" s="131">
        <v>0.209844</v>
      </c>
      <c r="N1059" s="94"/>
    </row>
    <row r="1060" spans="1:14" s="91" customFormat="1" ht="24" x14ac:dyDescent="0.2">
      <c r="A1060" s="97"/>
      <c r="B1060" s="98"/>
      <c r="C1060" s="99">
        <v>52189</v>
      </c>
      <c r="D1060" s="115" t="s">
        <v>238</v>
      </c>
      <c r="E1060" s="131">
        <v>0</v>
      </c>
      <c r="F1060" s="131"/>
      <c r="G1060" s="131">
        <v>0</v>
      </c>
      <c r="H1060" s="131"/>
      <c r="I1060" s="131">
        <v>3.1250000000000002E-3</v>
      </c>
      <c r="J1060" s="131"/>
      <c r="K1060" s="131">
        <f t="shared" si="221"/>
        <v>3.1250000000000002E-3</v>
      </c>
      <c r="L1060" s="131"/>
      <c r="M1060" s="131">
        <v>0</v>
      </c>
      <c r="N1060" s="94"/>
    </row>
    <row r="1061" spans="1:14" s="91" customFormat="1" ht="36" x14ac:dyDescent="0.2">
      <c r="A1061" s="97"/>
      <c r="B1061" s="98"/>
      <c r="C1061" s="99">
        <v>53373</v>
      </c>
      <c r="D1061" s="115" t="s">
        <v>111</v>
      </c>
      <c r="E1061" s="131">
        <v>6.25E-2</v>
      </c>
      <c r="F1061" s="131"/>
      <c r="G1061" s="131">
        <v>0</v>
      </c>
      <c r="H1061" s="131"/>
      <c r="I1061" s="131">
        <v>0</v>
      </c>
      <c r="J1061" s="131"/>
      <c r="K1061" s="131">
        <f t="shared" si="221"/>
        <v>6.25E-2</v>
      </c>
      <c r="L1061" s="131"/>
      <c r="M1061" s="131">
        <v>0</v>
      </c>
      <c r="N1061" s="94"/>
    </row>
    <row r="1062" spans="1:14" s="91" customFormat="1" ht="12" x14ac:dyDescent="0.2">
      <c r="A1062" s="97"/>
      <c r="B1062" s="98"/>
      <c r="C1062" s="113" t="s">
        <v>407</v>
      </c>
      <c r="D1062" s="114"/>
      <c r="E1062" s="130">
        <f>SUM(E1063)</f>
        <v>0.05</v>
      </c>
      <c r="F1062" s="130"/>
      <c r="G1062" s="130">
        <f t="shared" ref="G1062:M1062" si="222">SUM(G1063)</f>
        <v>0</v>
      </c>
      <c r="H1062" s="130"/>
      <c r="I1062" s="130">
        <f t="shared" si="222"/>
        <v>8.914634146341463E-2</v>
      </c>
      <c r="J1062" s="130"/>
      <c r="K1062" s="130">
        <f t="shared" si="221"/>
        <v>0.13914634146341465</v>
      </c>
      <c r="L1062" s="130"/>
      <c r="M1062" s="130">
        <f t="shared" si="222"/>
        <v>0</v>
      </c>
      <c r="N1062" s="94"/>
    </row>
    <row r="1063" spans="1:14" s="91" customFormat="1" ht="12" x14ac:dyDescent="0.2">
      <c r="A1063" s="97"/>
      <c r="B1063" s="98"/>
      <c r="C1063" s="99">
        <v>54055</v>
      </c>
      <c r="D1063" s="100" t="s">
        <v>363</v>
      </c>
      <c r="E1063" s="131">
        <v>0.05</v>
      </c>
      <c r="F1063" s="131"/>
      <c r="G1063" s="131">
        <v>0</v>
      </c>
      <c r="H1063" s="131"/>
      <c r="I1063" s="131">
        <v>8.914634146341463E-2</v>
      </c>
      <c r="J1063" s="131"/>
      <c r="K1063" s="131">
        <f t="shared" si="221"/>
        <v>0.13914634146341465</v>
      </c>
      <c r="L1063" s="131"/>
      <c r="M1063" s="131">
        <v>0</v>
      </c>
      <c r="N1063" s="94"/>
    </row>
    <row r="1064" spans="1:14" s="91" customFormat="1" ht="12" x14ac:dyDescent="0.2">
      <c r="A1064" s="97"/>
      <c r="B1064" s="98"/>
      <c r="C1064" s="113" t="s">
        <v>409</v>
      </c>
      <c r="D1064" s="114"/>
      <c r="E1064" s="130">
        <f>SUM(E1065:E1066)</f>
        <v>0.39646300000000001</v>
      </c>
      <c r="F1064" s="130"/>
      <c r="G1064" s="130">
        <f>SUM(G1065:G1066)</f>
        <v>0</v>
      </c>
      <c r="H1064" s="130"/>
      <c r="I1064" s="130">
        <f>SUM(I1065:I1066)</f>
        <v>0</v>
      </c>
      <c r="J1064" s="130"/>
      <c r="K1064" s="130">
        <f t="shared" si="221"/>
        <v>0.39646300000000001</v>
      </c>
      <c r="L1064" s="130"/>
      <c r="M1064" s="130">
        <f>SUM(M1065:M1066)</f>
        <v>0</v>
      </c>
      <c r="N1064" s="94"/>
    </row>
    <row r="1065" spans="1:14" s="91" customFormat="1" ht="24" x14ac:dyDescent="0.2">
      <c r="A1065" s="97"/>
      <c r="B1065" s="98"/>
      <c r="C1065" s="99">
        <v>54023</v>
      </c>
      <c r="D1065" s="115" t="s">
        <v>250</v>
      </c>
      <c r="E1065" s="131">
        <v>0.131463</v>
      </c>
      <c r="F1065" s="131"/>
      <c r="G1065" s="131">
        <v>0</v>
      </c>
      <c r="H1065" s="131"/>
      <c r="I1065" s="131">
        <v>0</v>
      </c>
      <c r="J1065" s="131"/>
      <c r="K1065" s="131">
        <f t="shared" si="221"/>
        <v>0.131463</v>
      </c>
      <c r="L1065" s="131"/>
      <c r="M1065" s="131">
        <v>0</v>
      </c>
      <c r="N1065" s="94"/>
    </row>
    <row r="1066" spans="1:14" s="91" customFormat="1" ht="24" x14ac:dyDescent="0.2">
      <c r="A1066" s="97"/>
      <c r="B1066" s="98"/>
      <c r="C1066" s="99">
        <v>54041</v>
      </c>
      <c r="D1066" s="115" t="s">
        <v>251</v>
      </c>
      <c r="E1066" s="131">
        <v>0.26500000000000001</v>
      </c>
      <c r="F1066" s="131"/>
      <c r="G1066" s="131">
        <v>0</v>
      </c>
      <c r="H1066" s="131"/>
      <c r="I1066" s="131">
        <v>0</v>
      </c>
      <c r="J1066" s="131"/>
      <c r="K1066" s="131">
        <f t="shared" si="221"/>
        <v>0.26500000000000001</v>
      </c>
      <c r="L1066" s="131"/>
      <c r="M1066" s="131">
        <v>0</v>
      </c>
      <c r="N1066" s="94"/>
    </row>
    <row r="1067" spans="1:14" s="91" customFormat="1" ht="12" x14ac:dyDescent="0.2">
      <c r="A1067" s="97"/>
      <c r="B1067" s="98"/>
      <c r="C1067" s="113" t="s">
        <v>394</v>
      </c>
      <c r="D1067" s="114"/>
      <c r="E1067" s="130">
        <f>SUM(E1068:E1077)</f>
        <v>0.76445000000000007</v>
      </c>
      <c r="F1067" s="130"/>
      <c r="G1067" s="130">
        <f>SUM(G1068:G1077)</f>
        <v>8.943700450225113E-2</v>
      </c>
      <c r="H1067" s="130"/>
      <c r="I1067" s="130">
        <f>SUM(I1068:I1077)</f>
        <v>0.50138799999999994</v>
      </c>
      <c r="J1067" s="130"/>
      <c r="K1067" s="130">
        <f t="shared" si="221"/>
        <v>1.3552750045022512</v>
      </c>
      <c r="L1067" s="130"/>
      <c r="M1067" s="130">
        <f>SUM(M1068:M1077)</f>
        <v>0.31696600000000003</v>
      </c>
      <c r="N1067" s="94"/>
    </row>
    <row r="1068" spans="1:14" s="91" customFormat="1" ht="24" x14ac:dyDescent="0.2">
      <c r="A1068" s="97"/>
      <c r="B1068" s="98"/>
      <c r="C1068" s="99">
        <v>46534</v>
      </c>
      <c r="D1068" s="115" t="s">
        <v>214</v>
      </c>
      <c r="E1068" s="131">
        <v>7.0000000000000001E-3</v>
      </c>
      <c r="F1068" s="131"/>
      <c r="G1068" s="131">
        <v>0</v>
      </c>
      <c r="H1068" s="131"/>
      <c r="I1068" s="131">
        <v>0</v>
      </c>
      <c r="J1068" s="131"/>
      <c r="K1068" s="131">
        <f t="shared" si="221"/>
        <v>7.0000000000000001E-3</v>
      </c>
      <c r="L1068" s="131"/>
      <c r="M1068" s="131">
        <v>0</v>
      </c>
      <c r="N1068" s="94"/>
    </row>
    <row r="1069" spans="1:14" s="91" customFormat="1" ht="12" x14ac:dyDescent="0.2">
      <c r="A1069" s="97"/>
      <c r="B1069" s="98"/>
      <c r="C1069" s="99">
        <v>49444</v>
      </c>
      <c r="D1069" s="115" t="s">
        <v>343</v>
      </c>
      <c r="E1069" s="131">
        <v>0.36849999999999999</v>
      </c>
      <c r="F1069" s="131"/>
      <c r="G1069" s="131">
        <v>0</v>
      </c>
      <c r="H1069" s="131"/>
      <c r="I1069" s="131">
        <v>0</v>
      </c>
      <c r="J1069" s="131"/>
      <c r="K1069" s="131">
        <f t="shared" si="221"/>
        <v>0.36849999999999999</v>
      </c>
      <c r="L1069" s="131"/>
      <c r="M1069" s="131">
        <v>0</v>
      </c>
      <c r="N1069" s="94"/>
    </row>
    <row r="1070" spans="1:14" s="91" customFormat="1" ht="12" x14ac:dyDescent="0.2">
      <c r="A1070" s="97"/>
      <c r="B1070" s="98"/>
      <c r="C1070" s="99">
        <v>50028</v>
      </c>
      <c r="D1070" s="115" t="s">
        <v>344</v>
      </c>
      <c r="E1070" s="131">
        <v>0</v>
      </c>
      <c r="F1070" s="131"/>
      <c r="G1070" s="131">
        <v>0</v>
      </c>
      <c r="H1070" s="131"/>
      <c r="I1070" s="131">
        <v>0.1</v>
      </c>
      <c r="J1070" s="131"/>
      <c r="K1070" s="131">
        <f t="shared" si="221"/>
        <v>0.1</v>
      </c>
      <c r="L1070" s="131"/>
      <c r="M1070" s="131">
        <v>5.0000000000000001E-3</v>
      </c>
      <c r="N1070" s="94"/>
    </row>
    <row r="1071" spans="1:14" s="91" customFormat="1" ht="24" x14ac:dyDescent="0.2">
      <c r="A1071" s="97"/>
      <c r="B1071" s="98"/>
      <c r="C1071" s="99">
        <v>52073</v>
      </c>
      <c r="D1071" s="115" t="s">
        <v>107</v>
      </c>
      <c r="E1071" s="131">
        <v>0</v>
      </c>
      <c r="F1071" s="131"/>
      <c r="G1071" s="131">
        <v>0</v>
      </c>
      <c r="H1071" s="131"/>
      <c r="I1071" s="131">
        <v>0.3125</v>
      </c>
      <c r="J1071" s="131"/>
      <c r="K1071" s="131">
        <f t="shared" si="221"/>
        <v>0.3125</v>
      </c>
      <c r="L1071" s="131"/>
      <c r="M1071" s="131">
        <v>0</v>
      </c>
      <c r="N1071" s="94"/>
    </row>
    <row r="1072" spans="1:14" s="91" customFormat="1" ht="12" x14ac:dyDescent="0.2">
      <c r="A1072" s="97"/>
      <c r="B1072" s="98"/>
      <c r="C1072" s="99">
        <v>52357</v>
      </c>
      <c r="D1072" s="115" t="s">
        <v>345</v>
      </c>
      <c r="E1072" s="131">
        <v>0.1363</v>
      </c>
      <c r="F1072" s="131"/>
      <c r="G1072" s="131">
        <v>0</v>
      </c>
      <c r="H1072" s="131"/>
      <c r="I1072" s="131">
        <v>0</v>
      </c>
      <c r="J1072" s="131"/>
      <c r="K1072" s="131">
        <f t="shared" si="221"/>
        <v>0.1363</v>
      </c>
      <c r="L1072" s="131"/>
      <c r="M1072" s="131">
        <v>0.1363</v>
      </c>
      <c r="N1072" s="94"/>
    </row>
    <row r="1073" spans="1:14" s="91" customFormat="1" ht="12" x14ac:dyDescent="0.2">
      <c r="A1073" s="97"/>
      <c r="B1073" s="98"/>
      <c r="C1073" s="99">
        <v>53371</v>
      </c>
      <c r="D1073" s="115" t="s">
        <v>346</v>
      </c>
      <c r="E1073" s="131">
        <v>2.2221999999999999E-2</v>
      </c>
      <c r="F1073" s="131"/>
      <c r="G1073" s="131">
        <v>0</v>
      </c>
      <c r="H1073" s="131"/>
      <c r="I1073" s="131">
        <v>8.8887999999999995E-2</v>
      </c>
      <c r="J1073" s="131"/>
      <c r="K1073" s="131">
        <f t="shared" si="221"/>
        <v>0.11110999999999999</v>
      </c>
      <c r="L1073" s="131"/>
      <c r="M1073" s="131">
        <v>6.6666000000000003E-2</v>
      </c>
      <c r="N1073" s="94"/>
    </row>
    <row r="1074" spans="1:14" s="91" customFormat="1" ht="12" x14ac:dyDescent="0.2">
      <c r="A1074" s="97"/>
      <c r="B1074" s="98"/>
      <c r="C1074" s="99">
        <v>54068</v>
      </c>
      <c r="D1074" s="115" t="s">
        <v>348</v>
      </c>
      <c r="E1074" s="131">
        <v>7.1428000000000005E-2</v>
      </c>
      <c r="F1074" s="131"/>
      <c r="G1074" s="131">
        <v>7.1428000000000005E-2</v>
      </c>
      <c r="H1074" s="131"/>
      <c r="I1074" s="131">
        <v>0</v>
      </c>
      <c r="J1074" s="131"/>
      <c r="K1074" s="131">
        <f t="shared" si="221"/>
        <v>0.14285600000000001</v>
      </c>
      <c r="L1074" s="131"/>
      <c r="M1074" s="131">
        <v>0</v>
      </c>
      <c r="N1074" s="94"/>
    </row>
    <row r="1075" spans="1:14" s="91" customFormat="1" ht="24" x14ac:dyDescent="0.2">
      <c r="A1075" s="97"/>
      <c r="B1075" s="98"/>
      <c r="C1075" s="99">
        <v>54176</v>
      </c>
      <c r="D1075" s="115" t="s">
        <v>257</v>
      </c>
      <c r="E1075" s="131">
        <v>0</v>
      </c>
      <c r="F1075" s="131"/>
      <c r="G1075" s="131">
        <v>1.8009004502251125E-2</v>
      </c>
      <c r="H1075" s="131"/>
      <c r="I1075" s="131">
        <v>0</v>
      </c>
      <c r="J1075" s="131"/>
      <c r="K1075" s="131">
        <f t="shared" si="221"/>
        <v>1.8009004502251125E-2</v>
      </c>
      <c r="L1075" s="131"/>
      <c r="M1075" s="131">
        <v>0</v>
      </c>
      <c r="N1075" s="94"/>
    </row>
    <row r="1076" spans="1:14" s="91" customFormat="1" ht="24" x14ac:dyDescent="0.2">
      <c r="A1076" s="97"/>
      <c r="B1076" s="98"/>
      <c r="C1076" s="99">
        <v>54247</v>
      </c>
      <c r="D1076" s="115" t="s">
        <v>134</v>
      </c>
      <c r="E1076" s="131">
        <v>0.109</v>
      </c>
      <c r="F1076" s="131"/>
      <c r="G1076" s="131">
        <v>0</v>
      </c>
      <c r="H1076" s="131"/>
      <c r="I1076" s="131">
        <v>0</v>
      </c>
      <c r="J1076" s="131"/>
      <c r="K1076" s="131">
        <f t="shared" si="221"/>
        <v>0.109</v>
      </c>
      <c r="L1076" s="131"/>
      <c r="M1076" s="131">
        <v>0.109</v>
      </c>
      <c r="N1076" s="94"/>
    </row>
    <row r="1077" spans="1:14" s="91" customFormat="1" ht="24" x14ac:dyDescent="0.2">
      <c r="A1077" s="97"/>
      <c r="B1077" s="98"/>
      <c r="C1077" s="99">
        <v>54260</v>
      </c>
      <c r="D1077" s="115" t="s">
        <v>258</v>
      </c>
      <c r="E1077" s="131">
        <v>0.05</v>
      </c>
      <c r="F1077" s="131"/>
      <c r="G1077" s="131">
        <v>0</v>
      </c>
      <c r="H1077" s="131"/>
      <c r="I1077" s="131">
        <v>0</v>
      </c>
      <c r="J1077" s="131"/>
      <c r="K1077" s="131">
        <f t="shared" si="221"/>
        <v>0.05</v>
      </c>
      <c r="L1077" s="131"/>
      <c r="M1077" s="131">
        <v>0</v>
      </c>
      <c r="N1077" s="94"/>
    </row>
    <row r="1078" spans="1:14" s="91" customFormat="1" ht="12" x14ac:dyDescent="0.2">
      <c r="A1078" s="97"/>
      <c r="B1078" s="98"/>
      <c r="C1078" s="113" t="s">
        <v>403</v>
      </c>
      <c r="D1078" s="114"/>
      <c r="E1078" s="130">
        <f>SUM(E1079:E1080)</f>
        <v>0</v>
      </c>
      <c r="F1078" s="130"/>
      <c r="G1078" s="130">
        <f>SUM(G1079:G1080)</f>
        <v>0</v>
      </c>
      <c r="H1078" s="130"/>
      <c r="I1078" s="130">
        <f>SUM(I1079:I1080)</f>
        <v>0.28068660999999995</v>
      </c>
      <c r="J1078" s="130"/>
      <c r="K1078" s="130">
        <f t="shared" si="221"/>
        <v>0.28068660999999995</v>
      </c>
      <c r="L1078" s="130"/>
      <c r="M1078" s="130">
        <f>SUM(M1079:M1080)</f>
        <v>0</v>
      </c>
      <c r="N1078" s="94"/>
    </row>
    <row r="1079" spans="1:14" s="91" customFormat="1" ht="24" x14ac:dyDescent="0.2">
      <c r="A1079" s="97"/>
      <c r="B1079" s="98"/>
      <c r="C1079" s="99">
        <v>50370</v>
      </c>
      <c r="D1079" s="115" t="s">
        <v>227</v>
      </c>
      <c r="E1079" s="131">
        <v>0</v>
      </c>
      <c r="F1079" s="131"/>
      <c r="G1079" s="131">
        <v>0</v>
      </c>
      <c r="H1079" s="131"/>
      <c r="I1079" s="131">
        <v>2.3478260000000001E-2</v>
      </c>
      <c r="J1079" s="131"/>
      <c r="K1079" s="131">
        <f t="shared" si="221"/>
        <v>2.3478260000000001E-2</v>
      </c>
      <c r="L1079" s="131"/>
      <c r="M1079" s="131">
        <v>0</v>
      </c>
      <c r="N1079" s="94"/>
    </row>
    <row r="1080" spans="1:14" s="91" customFormat="1" ht="36" x14ac:dyDescent="0.2">
      <c r="A1080" s="97"/>
      <c r="B1080" s="98"/>
      <c r="C1080" s="99">
        <v>53103</v>
      </c>
      <c r="D1080" s="115" t="s">
        <v>135</v>
      </c>
      <c r="E1080" s="131">
        <v>0</v>
      </c>
      <c r="F1080" s="131"/>
      <c r="G1080" s="131">
        <v>0</v>
      </c>
      <c r="H1080" s="131"/>
      <c r="I1080" s="131">
        <v>0.25720834999999997</v>
      </c>
      <c r="J1080" s="131"/>
      <c r="K1080" s="131">
        <f t="shared" si="221"/>
        <v>0.25720834999999997</v>
      </c>
      <c r="L1080" s="131"/>
      <c r="M1080" s="131">
        <v>0</v>
      </c>
      <c r="N1080" s="94"/>
    </row>
    <row r="1081" spans="1:14" s="91" customFormat="1" ht="12" x14ac:dyDescent="0.2">
      <c r="A1081" s="97"/>
      <c r="B1081" s="98"/>
      <c r="C1081" s="113" t="s">
        <v>404</v>
      </c>
      <c r="D1081" s="114"/>
      <c r="E1081" s="130">
        <f>SUM(E1082:E1083)</f>
        <v>0.39999999999999997</v>
      </c>
      <c r="F1081" s="130"/>
      <c r="G1081" s="130">
        <f>SUM(G1082:G1083)</f>
        <v>0</v>
      </c>
      <c r="H1081" s="130"/>
      <c r="I1081" s="130">
        <f>SUM(I1082:I1083)</f>
        <v>0</v>
      </c>
      <c r="J1081" s="130"/>
      <c r="K1081" s="130">
        <f t="shared" si="221"/>
        <v>0.39999999999999997</v>
      </c>
      <c r="L1081" s="130"/>
      <c r="M1081" s="130">
        <f>SUM(M1082:M1083)</f>
        <v>0.35</v>
      </c>
      <c r="N1081" s="94"/>
    </row>
    <row r="1082" spans="1:14" s="91" customFormat="1" ht="12" x14ac:dyDescent="0.2">
      <c r="A1082" s="97"/>
      <c r="B1082" s="98"/>
      <c r="C1082" s="99">
        <v>54071</v>
      </c>
      <c r="D1082" s="115" t="s">
        <v>349</v>
      </c>
      <c r="E1082" s="131">
        <v>0.05</v>
      </c>
      <c r="F1082" s="131"/>
      <c r="G1082" s="131">
        <v>0</v>
      </c>
      <c r="H1082" s="131"/>
      <c r="I1082" s="131">
        <v>0</v>
      </c>
      <c r="J1082" s="131"/>
      <c r="K1082" s="131">
        <f t="shared" si="221"/>
        <v>0.05</v>
      </c>
      <c r="L1082" s="131"/>
      <c r="M1082" s="131">
        <v>0</v>
      </c>
      <c r="N1082" s="94"/>
    </row>
    <row r="1083" spans="1:14" s="91" customFormat="1" ht="24" x14ac:dyDescent="0.2">
      <c r="A1083" s="97"/>
      <c r="B1083" s="98"/>
      <c r="C1083" s="99">
        <v>54227</v>
      </c>
      <c r="D1083" s="115" t="s">
        <v>138</v>
      </c>
      <c r="E1083" s="131">
        <v>0.35</v>
      </c>
      <c r="F1083" s="131"/>
      <c r="G1083" s="131">
        <v>0</v>
      </c>
      <c r="H1083" s="131"/>
      <c r="I1083" s="131">
        <v>0</v>
      </c>
      <c r="J1083" s="131"/>
      <c r="K1083" s="131">
        <f t="shared" si="221"/>
        <v>0.35</v>
      </c>
      <c r="L1083" s="131"/>
      <c r="M1083" s="131">
        <v>0.35</v>
      </c>
      <c r="N1083" s="94"/>
    </row>
    <row r="1084" spans="1:14" s="91" customFormat="1" ht="12" x14ac:dyDescent="0.2">
      <c r="A1084" s="111" t="s">
        <v>401</v>
      </c>
      <c r="B1084" s="113"/>
      <c r="C1084" s="113"/>
      <c r="D1084" s="114"/>
      <c r="E1084" s="130">
        <f>E1085+E1142+E1173+E1223+E1250+E1295</f>
        <v>60.787102809350813</v>
      </c>
      <c r="F1084" s="130"/>
      <c r="G1084" s="130">
        <f>G1085+G1142+G1173+G1223+G1250+G1295</f>
        <v>1.9320285142571285</v>
      </c>
      <c r="H1084" s="130"/>
      <c r="I1084" s="130">
        <f>I1085+I1142+I1173+I1223+I1250+I1295</f>
        <v>24.847597828780486</v>
      </c>
      <c r="J1084" s="130"/>
      <c r="K1084" s="130">
        <f t="shared" si="221"/>
        <v>87.566729152388433</v>
      </c>
      <c r="L1084" s="130"/>
      <c r="M1084" s="130">
        <f>M1085+M1142+M1173+M1223+M1250+M1295</f>
        <v>35.686950609350816</v>
      </c>
      <c r="N1084" s="94"/>
    </row>
    <row r="1085" spans="1:14" s="91" customFormat="1" ht="12" x14ac:dyDescent="0.2">
      <c r="A1085" s="111"/>
      <c r="B1085" s="113" t="s">
        <v>493</v>
      </c>
      <c r="C1085" s="113"/>
      <c r="D1085" s="114"/>
      <c r="E1085" s="130">
        <f>E1086+E1091+E1095+E1099+E1107+E1112+E1118+E1120+E1122+E1135+E1139</f>
        <v>13.65049199119038</v>
      </c>
      <c r="F1085" s="130"/>
      <c r="G1085" s="130">
        <f t="shared" ref="G1085:I1085" si="223">G1086+G1091+G1095+G1099+G1107+G1112+G1118+G1120+G1122+G1135+G1139</f>
        <v>0.82550650325162578</v>
      </c>
      <c r="H1085" s="130"/>
      <c r="I1085" s="130">
        <f t="shared" si="223"/>
        <v>4.7420996014634147</v>
      </c>
      <c r="J1085" s="130"/>
      <c r="K1085" s="130">
        <f t="shared" si="221"/>
        <v>19.218098095905422</v>
      </c>
      <c r="L1085" s="130"/>
      <c r="M1085" s="130">
        <f>M1086+M1091+M1095+M1099+M1107+M1112+M1118+M1120+M1122+M1135+M1139</f>
        <v>7.7671001911903783</v>
      </c>
      <c r="N1085" s="94"/>
    </row>
    <row r="1086" spans="1:14" s="91" customFormat="1" ht="12" x14ac:dyDescent="0.2">
      <c r="A1086" s="111"/>
      <c r="B1086" s="113"/>
      <c r="C1086" s="113" t="s">
        <v>417</v>
      </c>
      <c r="D1086" s="114"/>
      <c r="E1086" s="130">
        <f>SUM(E1087:E1090)</f>
        <v>1</v>
      </c>
      <c r="F1086" s="130"/>
      <c r="G1086" s="130">
        <f t="shared" ref="G1086:I1086" si="224">SUM(G1087:G1090)</f>
        <v>0.1</v>
      </c>
      <c r="H1086" s="130"/>
      <c r="I1086" s="130">
        <f t="shared" si="224"/>
        <v>1.75</v>
      </c>
      <c r="J1086" s="130"/>
      <c r="K1086" s="130">
        <f t="shared" si="221"/>
        <v>2.85</v>
      </c>
      <c r="L1086" s="130"/>
      <c r="M1086" s="130">
        <f>SUM(M1087:M1090)</f>
        <v>0</v>
      </c>
      <c r="N1086" s="94"/>
    </row>
    <row r="1087" spans="1:14" s="91" customFormat="1" ht="24" x14ac:dyDescent="0.2">
      <c r="A1087" s="97"/>
      <c r="B1087" s="98"/>
      <c r="C1087" s="99">
        <v>50159</v>
      </c>
      <c r="D1087" s="115" t="s">
        <v>196</v>
      </c>
      <c r="E1087" s="131">
        <v>0</v>
      </c>
      <c r="F1087" s="131"/>
      <c r="G1087" s="131">
        <v>0.1</v>
      </c>
      <c r="H1087" s="131"/>
      <c r="I1087" s="131">
        <v>0</v>
      </c>
      <c r="J1087" s="131"/>
      <c r="K1087" s="131">
        <f t="shared" si="221"/>
        <v>0.1</v>
      </c>
      <c r="L1087" s="131"/>
      <c r="M1087" s="131">
        <v>0</v>
      </c>
      <c r="N1087" s="94"/>
    </row>
    <row r="1088" spans="1:14" s="91" customFormat="1" ht="24" x14ac:dyDescent="0.2">
      <c r="A1088" s="97"/>
      <c r="B1088" s="98"/>
      <c r="C1088" s="99">
        <v>53237</v>
      </c>
      <c r="D1088" s="115" t="s">
        <v>112</v>
      </c>
      <c r="E1088" s="131">
        <v>0.5</v>
      </c>
      <c r="F1088" s="131"/>
      <c r="G1088" s="131">
        <v>0</v>
      </c>
      <c r="H1088" s="131"/>
      <c r="I1088" s="131">
        <v>0.75</v>
      </c>
      <c r="J1088" s="131"/>
      <c r="K1088" s="131">
        <f t="shared" si="221"/>
        <v>1.25</v>
      </c>
      <c r="L1088" s="131"/>
      <c r="M1088" s="131">
        <v>0</v>
      </c>
      <c r="N1088" s="94"/>
    </row>
    <row r="1089" spans="1:14" s="91" customFormat="1" ht="36" x14ac:dyDescent="0.2">
      <c r="A1089" s="97"/>
      <c r="B1089" s="98"/>
      <c r="C1089" s="99">
        <v>53348</v>
      </c>
      <c r="D1089" s="115" t="s">
        <v>113</v>
      </c>
      <c r="E1089" s="131">
        <v>0</v>
      </c>
      <c r="F1089" s="131"/>
      <c r="G1089" s="131">
        <v>0</v>
      </c>
      <c r="H1089" s="131"/>
      <c r="I1089" s="131">
        <v>0.5</v>
      </c>
      <c r="J1089" s="131"/>
      <c r="K1089" s="131">
        <f t="shared" si="221"/>
        <v>0.5</v>
      </c>
      <c r="L1089" s="131"/>
      <c r="M1089" s="131">
        <v>0</v>
      </c>
      <c r="N1089" s="94"/>
    </row>
    <row r="1090" spans="1:14" s="91" customFormat="1" ht="24" x14ac:dyDescent="0.2">
      <c r="A1090" s="97"/>
      <c r="B1090" s="98"/>
      <c r="C1090" s="99">
        <v>54047</v>
      </c>
      <c r="D1090" s="115" t="s">
        <v>114</v>
      </c>
      <c r="E1090" s="131">
        <v>0.5</v>
      </c>
      <c r="F1090" s="131"/>
      <c r="G1090" s="131">
        <v>0</v>
      </c>
      <c r="H1090" s="131"/>
      <c r="I1090" s="131">
        <v>0.5</v>
      </c>
      <c r="J1090" s="131"/>
      <c r="K1090" s="131">
        <f t="shared" si="221"/>
        <v>1</v>
      </c>
      <c r="L1090" s="131"/>
      <c r="M1090" s="131">
        <v>0</v>
      </c>
      <c r="N1090" s="94"/>
    </row>
    <row r="1091" spans="1:14" s="91" customFormat="1" ht="12" x14ac:dyDescent="0.2">
      <c r="A1091" s="97"/>
      <c r="B1091" s="98"/>
      <c r="C1091" s="113" t="s">
        <v>390</v>
      </c>
      <c r="D1091" s="114"/>
      <c r="E1091" s="130">
        <f>SUM(E1092:E1094)</f>
        <v>1</v>
      </c>
      <c r="F1091" s="130"/>
      <c r="G1091" s="130">
        <f>SUM(G1092:G1094)</f>
        <v>0</v>
      </c>
      <c r="H1091" s="130"/>
      <c r="I1091" s="130">
        <f>SUM(I1092:I1094)</f>
        <v>1.2</v>
      </c>
      <c r="J1091" s="130"/>
      <c r="K1091" s="130">
        <f t="shared" si="221"/>
        <v>2.2000000000000002</v>
      </c>
      <c r="L1091" s="130"/>
      <c r="M1091" s="130">
        <f>SUM(M1092:M1094)</f>
        <v>0</v>
      </c>
      <c r="N1091" s="94"/>
    </row>
    <row r="1092" spans="1:14" s="91" customFormat="1" ht="12" x14ac:dyDescent="0.2">
      <c r="A1092" s="97"/>
      <c r="B1092" s="98"/>
      <c r="C1092" s="99">
        <v>42466</v>
      </c>
      <c r="D1092" s="115" t="s">
        <v>288</v>
      </c>
      <c r="E1092" s="131">
        <v>0.5</v>
      </c>
      <c r="F1092" s="131"/>
      <c r="G1092" s="131">
        <v>0</v>
      </c>
      <c r="H1092" s="131"/>
      <c r="I1092" s="131">
        <v>0</v>
      </c>
      <c r="J1092" s="131"/>
      <c r="K1092" s="131">
        <f t="shared" si="221"/>
        <v>0.5</v>
      </c>
      <c r="L1092" s="131"/>
      <c r="M1092" s="131">
        <v>0</v>
      </c>
      <c r="N1092" s="94"/>
    </row>
    <row r="1093" spans="1:14" s="91" customFormat="1" ht="24" x14ac:dyDescent="0.2">
      <c r="A1093" s="97"/>
      <c r="B1093" s="98"/>
      <c r="C1093" s="99">
        <v>44213</v>
      </c>
      <c r="D1093" s="115" t="s">
        <v>115</v>
      </c>
      <c r="E1093" s="131">
        <v>0.5</v>
      </c>
      <c r="F1093" s="131"/>
      <c r="G1093" s="131">
        <v>0</v>
      </c>
      <c r="H1093" s="131"/>
      <c r="I1093" s="131">
        <v>0</v>
      </c>
      <c r="J1093" s="131"/>
      <c r="K1093" s="131">
        <f t="shared" si="221"/>
        <v>0.5</v>
      </c>
      <c r="L1093" s="131"/>
      <c r="M1093" s="131">
        <v>0</v>
      </c>
      <c r="N1093" s="94"/>
    </row>
    <row r="1094" spans="1:14" s="91" customFormat="1" ht="12" x14ac:dyDescent="0.2">
      <c r="A1094" s="97"/>
      <c r="B1094" s="98"/>
      <c r="C1094" s="99">
        <v>50192</v>
      </c>
      <c r="D1094" s="115" t="s">
        <v>289</v>
      </c>
      <c r="E1094" s="131">
        <v>0</v>
      </c>
      <c r="F1094" s="131"/>
      <c r="G1094" s="131">
        <v>0</v>
      </c>
      <c r="H1094" s="131"/>
      <c r="I1094" s="131">
        <v>1.2</v>
      </c>
      <c r="J1094" s="131"/>
      <c r="K1094" s="131">
        <f t="shared" si="221"/>
        <v>1.2</v>
      </c>
      <c r="L1094" s="131"/>
      <c r="M1094" s="131">
        <v>0</v>
      </c>
      <c r="N1094" s="94"/>
    </row>
    <row r="1095" spans="1:14" s="91" customFormat="1" ht="12" x14ac:dyDescent="0.2">
      <c r="A1095" s="111"/>
      <c r="B1095" s="113"/>
      <c r="C1095" s="113" t="s">
        <v>391</v>
      </c>
      <c r="D1095" s="114"/>
      <c r="E1095" s="130">
        <f>SUM(E1096:E1098)</f>
        <v>1.4449999999999998</v>
      </c>
      <c r="F1095" s="130"/>
      <c r="G1095" s="130">
        <f>SUM(G1096:G1098)</f>
        <v>0</v>
      </c>
      <c r="H1095" s="130"/>
      <c r="I1095" s="130">
        <f>SUM(I1096:I1098)</f>
        <v>0</v>
      </c>
      <c r="J1095" s="130"/>
      <c r="K1095" s="130">
        <f t="shared" si="221"/>
        <v>1.4449999999999998</v>
      </c>
      <c r="L1095" s="130"/>
      <c r="M1095" s="130">
        <f>SUM(M1096:M1098)</f>
        <v>0.125</v>
      </c>
      <c r="N1095" s="94"/>
    </row>
    <row r="1096" spans="1:14" s="91" customFormat="1" ht="24" x14ac:dyDescent="0.2">
      <c r="A1096" s="97"/>
      <c r="B1096" s="98"/>
      <c r="C1096" s="99">
        <v>46470</v>
      </c>
      <c r="D1096" s="115" t="s">
        <v>116</v>
      </c>
      <c r="E1096" s="131">
        <v>2.5000000000000001E-2</v>
      </c>
      <c r="F1096" s="131"/>
      <c r="G1096" s="131">
        <v>0</v>
      </c>
      <c r="H1096" s="131"/>
      <c r="I1096" s="131">
        <v>0</v>
      </c>
      <c r="J1096" s="131"/>
      <c r="K1096" s="131">
        <f t="shared" si="221"/>
        <v>2.5000000000000001E-2</v>
      </c>
      <c r="L1096" s="131"/>
      <c r="M1096" s="131">
        <v>0</v>
      </c>
      <c r="N1096" s="94"/>
    </row>
    <row r="1097" spans="1:14" s="91" customFormat="1" ht="12" x14ac:dyDescent="0.2">
      <c r="A1097" s="97"/>
      <c r="B1097" s="98"/>
      <c r="C1097" s="99">
        <v>54108</v>
      </c>
      <c r="D1097" s="100" t="s">
        <v>290</v>
      </c>
      <c r="E1097" s="131">
        <v>1</v>
      </c>
      <c r="F1097" s="131"/>
      <c r="G1097" s="131">
        <v>0</v>
      </c>
      <c r="H1097" s="131"/>
      <c r="I1097" s="131">
        <v>0</v>
      </c>
      <c r="J1097" s="131"/>
      <c r="K1097" s="131">
        <f t="shared" si="221"/>
        <v>1</v>
      </c>
      <c r="L1097" s="131"/>
      <c r="M1097" s="131">
        <v>0</v>
      </c>
      <c r="N1097" s="94"/>
    </row>
    <row r="1098" spans="1:14" s="91" customFormat="1" ht="24" x14ac:dyDescent="0.2">
      <c r="A1098" s="97"/>
      <c r="B1098" s="98"/>
      <c r="C1098" s="99">
        <v>54305</v>
      </c>
      <c r="D1098" s="100" t="s">
        <v>117</v>
      </c>
      <c r="E1098" s="131">
        <v>0.42</v>
      </c>
      <c r="F1098" s="131"/>
      <c r="G1098" s="131">
        <v>0</v>
      </c>
      <c r="H1098" s="131"/>
      <c r="I1098" s="131">
        <v>0</v>
      </c>
      <c r="J1098" s="131"/>
      <c r="K1098" s="131">
        <f t="shared" si="221"/>
        <v>0.42</v>
      </c>
      <c r="L1098" s="131"/>
      <c r="M1098" s="131">
        <v>0.125</v>
      </c>
      <c r="N1098" s="94"/>
    </row>
    <row r="1099" spans="1:14" s="91" customFormat="1" ht="12" x14ac:dyDescent="0.2">
      <c r="A1099" s="111"/>
      <c r="B1099" s="113"/>
      <c r="C1099" s="113" t="s">
        <v>392</v>
      </c>
      <c r="D1099" s="114"/>
      <c r="E1099" s="130">
        <f>SUM(E1100:E1106)</f>
        <v>0.999722</v>
      </c>
      <c r="F1099" s="130"/>
      <c r="G1099" s="130">
        <f>SUM(G1100:G1106)</f>
        <v>0</v>
      </c>
      <c r="H1099" s="130"/>
      <c r="I1099" s="130">
        <f>SUM(I1100:I1106)</f>
        <v>0.42499999999999999</v>
      </c>
      <c r="J1099" s="130"/>
      <c r="K1099" s="130">
        <f t="shared" si="221"/>
        <v>1.424722</v>
      </c>
      <c r="L1099" s="130"/>
      <c r="M1099" s="130">
        <f>SUM(M1100:M1106)</f>
        <v>1.2472220000000001</v>
      </c>
      <c r="N1099" s="94"/>
    </row>
    <row r="1100" spans="1:14" s="91" customFormat="1" ht="24" x14ac:dyDescent="0.2">
      <c r="A1100" s="97"/>
      <c r="B1100" s="98"/>
      <c r="C1100" s="99">
        <v>44934</v>
      </c>
      <c r="D1100" s="100" t="s">
        <v>118</v>
      </c>
      <c r="E1100" s="131">
        <v>0.16666700000000001</v>
      </c>
      <c r="F1100" s="131"/>
      <c r="G1100" s="131">
        <v>0</v>
      </c>
      <c r="H1100" s="131"/>
      <c r="I1100" s="131">
        <v>0</v>
      </c>
      <c r="J1100" s="131"/>
      <c r="K1100" s="131">
        <f t="shared" si="221"/>
        <v>0.16666700000000001</v>
      </c>
      <c r="L1100" s="131"/>
      <c r="M1100" s="131">
        <v>0.16666700000000001</v>
      </c>
      <c r="N1100" s="94"/>
    </row>
    <row r="1101" spans="1:14" s="91" customFormat="1" ht="24" x14ac:dyDescent="0.2">
      <c r="A1101" s="97"/>
      <c r="B1101" s="98"/>
      <c r="C1101" s="99">
        <v>46920</v>
      </c>
      <c r="D1101" s="100" t="s">
        <v>211</v>
      </c>
      <c r="E1101" s="131">
        <v>0.25555499999999998</v>
      </c>
      <c r="F1101" s="131"/>
      <c r="G1101" s="131">
        <v>0</v>
      </c>
      <c r="H1101" s="131"/>
      <c r="I1101" s="131">
        <v>0</v>
      </c>
      <c r="J1101" s="131"/>
      <c r="K1101" s="131">
        <f t="shared" si="221"/>
        <v>0.25555499999999998</v>
      </c>
      <c r="L1101" s="131"/>
      <c r="M1101" s="131">
        <v>0.25555499999999998</v>
      </c>
      <c r="N1101" s="94"/>
    </row>
    <row r="1102" spans="1:14" s="91" customFormat="1" ht="12" x14ac:dyDescent="0.2">
      <c r="A1102" s="97"/>
      <c r="B1102" s="98"/>
      <c r="C1102" s="99">
        <v>51269</v>
      </c>
      <c r="D1102" s="100" t="s">
        <v>291</v>
      </c>
      <c r="E1102" s="131">
        <v>0.5</v>
      </c>
      <c r="F1102" s="131"/>
      <c r="G1102" s="131">
        <v>0</v>
      </c>
      <c r="H1102" s="131"/>
      <c r="I1102" s="131">
        <v>0</v>
      </c>
      <c r="J1102" s="131"/>
      <c r="K1102" s="131">
        <f t="shared" si="221"/>
        <v>0.5</v>
      </c>
      <c r="L1102" s="131"/>
      <c r="M1102" s="131">
        <v>0.5</v>
      </c>
      <c r="N1102" s="94"/>
    </row>
    <row r="1103" spans="1:14" s="91" customFormat="1" ht="24" x14ac:dyDescent="0.2">
      <c r="A1103" s="97"/>
      <c r="B1103" s="98"/>
      <c r="C1103" s="99">
        <v>53317</v>
      </c>
      <c r="D1103" s="100" t="s">
        <v>160</v>
      </c>
      <c r="E1103" s="131">
        <v>1.2500000000000001E-2</v>
      </c>
      <c r="F1103" s="131"/>
      <c r="G1103" s="131">
        <v>0</v>
      </c>
      <c r="H1103" s="131"/>
      <c r="I1103" s="131">
        <v>9.9999999999999992E-2</v>
      </c>
      <c r="J1103" s="131"/>
      <c r="K1103" s="131">
        <f t="shared" si="221"/>
        <v>0.11249999999999999</v>
      </c>
      <c r="L1103" s="131"/>
      <c r="M1103" s="131">
        <v>0</v>
      </c>
      <c r="N1103" s="94"/>
    </row>
    <row r="1104" spans="1:14" s="91" customFormat="1" ht="24" x14ac:dyDescent="0.2">
      <c r="A1104" s="97"/>
      <c r="B1104" s="98"/>
      <c r="C1104" s="99">
        <v>54087</v>
      </c>
      <c r="D1104" s="100" t="s">
        <v>221</v>
      </c>
      <c r="E1104" s="131">
        <v>0</v>
      </c>
      <c r="F1104" s="131"/>
      <c r="G1104" s="131">
        <v>0</v>
      </c>
      <c r="H1104" s="131"/>
      <c r="I1104" s="131">
        <v>0.32500000000000001</v>
      </c>
      <c r="J1104" s="131"/>
      <c r="K1104" s="131">
        <f t="shared" si="221"/>
        <v>0.32500000000000001</v>
      </c>
      <c r="L1104" s="131"/>
      <c r="M1104" s="131">
        <v>0.32500000000000001</v>
      </c>
      <c r="N1104" s="94"/>
    </row>
    <row r="1105" spans="1:14" s="91" customFormat="1" ht="24" x14ac:dyDescent="0.2">
      <c r="A1105" s="97"/>
      <c r="B1105" s="98"/>
      <c r="C1105" s="99">
        <v>54391</v>
      </c>
      <c r="D1105" s="100" t="s">
        <v>229</v>
      </c>
      <c r="E1105" s="131">
        <v>2.5000000000000001E-2</v>
      </c>
      <c r="F1105" s="131"/>
      <c r="G1105" s="131">
        <v>0</v>
      </c>
      <c r="H1105" s="131"/>
      <c r="I1105" s="131">
        <v>0</v>
      </c>
      <c r="J1105" s="131"/>
      <c r="K1105" s="131">
        <f t="shared" si="221"/>
        <v>2.5000000000000001E-2</v>
      </c>
      <c r="L1105" s="131"/>
      <c r="M1105" s="131">
        <v>0</v>
      </c>
      <c r="N1105" s="94"/>
    </row>
    <row r="1106" spans="1:14" s="91" customFormat="1" ht="36" x14ac:dyDescent="0.2">
      <c r="A1106" s="97"/>
      <c r="B1106" s="98"/>
      <c r="C1106" s="99">
        <v>54436</v>
      </c>
      <c r="D1106" s="100" t="s">
        <v>169</v>
      </c>
      <c r="E1106" s="131">
        <v>0.04</v>
      </c>
      <c r="F1106" s="131"/>
      <c r="G1106" s="131">
        <v>0</v>
      </c>
      <c r="H1106" s="131"/>
      <c r="I1106" s="131">
        <v>0</v>
      </c>
      <c r="J1106" s="131"/>
      <c r="K1106" s="131">
        <f t="shared" si="221"/>
        <v>0.04</v>
      </c>
      <c r="L1106" s="131"/>
      <c r="M1106" s="131">
        <v>0</v>
      </c>
      <c r="N1106" s="94"/>
    </row>
    <row r="1107" spans="1:14" s="91" customFormat="1" ht="12" x14ac:dyDescent="0.2">
      <c r="A1107" s="111"/>
      <c r="B1107" s="113"/>
      <c r="C1107" s="113" t="s">
        <v>405</v>
      </c>
      <c r="D1107" s="114"/>
      <c r="E1107" s="130">
        <f>SUM(E1108:E1111)</f>
        <v>4.6286761911903795</v>
      </c>
      <c r="F1107" s="130"/>
      <c r="G1107" s="130">
        <f>SUM(G1108:G1111)</f>
        <v>0</v>
      </c>
      <c r="H1107" s="130"/>
      <c r="I1107" s="130">
        <f>SUM(I1108:I1111)</f>
        <v>0.41000000000000003</v>
      </c>
      <c r="J1107" s="130"/>
      <c r="K1107" s="130">
        <f t="shared" si="221"/>
        <v>5.0386761911903797</v>
      </c>
      <c r="L1107" s="130"/>
      <c r="M1107" s="130">
        <f>SUM(M1108:M1111)</f>
        <v>4.7521761911903795</v>
      </c>
      <c r="N1107" s="94"/>
    </row>
    <row r="1108" spans="1:14" s="91" customFormat="1" ht="36" x14ac:dyDescent="0.2">
      <c r="A1108" s="97"/>
      <c r="B1108" s="98"/>
      <c r="C1108" s="99">
        <v>54079</v>
      </c>
      <c r="D1108" s="100" t="s">
        <v>282</v>
      </c>
      <c r="E1108" s="131">
        <v>3.06958519119038</v>
      </c>
      <c r="F1108" s="131"/>
      <c r="G1108" s="131">
        <v>0</v>
      </c>
      <c r="H1108" s="131"/>
      <c r="I1108" s="131">
        <v>0.11000000000000001</v>
      </c>
      <c r="J1108" s="131"/>
      <c r="K1108" s="131">
        <f t="shared" si="221"/>
        <v>3.1795851911903799</v>
      </c>
      <c r="L1108" s="131"/>
      <c r="M1108" s="131">
        <v>3.1795851911903799</v>
      </c>
      <c r="N1108" s="94"/>
    </row>
    <row r="1109" spans="1:14" s="91" customFormat="1" ht="24" x14ac:dyDescent="0.2">
      <c r="A1109" s="97"/>
      <c r="B1109" s="98"/>
      <c r="C1109" s="99">
        <v>54116</v>
      </c>
      <c r="D1109" s="100" t="s">
        <v>119</v>
      </c>
      <c r="E1109" s="131">
        <v>0</v>
      </c>
      <c r="F1109" s="131"/>
      <c r="G1109" s="131">
        <v>0</v>
      </c>
      <c r="H1109" s="131"/>
      <c r="I1109" s="131">
        <v>0.3</v>
      </c>
      <c r="J1109" s="131"/>
      <c r="K1109" s="131">
        <f t="shared" si="221"/>
        <v>0.3</v>
      </c>
      <c r="L1109" s="131"/>
      <c r="M1109" s="131">
        <v>1.35E-2</v>
      </c>
      <c r="N1109" s="94"/>
    </row>
    <row r="1110" spans="1:14" s="91" customFormat="1" ht="12" x14ac:dyDescent="0.2">
      <c r="A1110" s="97"/>
      <c r="B1110" s="98"/>
      <c r="C1110" s="99">
        <v>54173</v>
      </c>
      <c r="D1110" s="100" t="s">
        <v>292</v>
      </c>
      <c r="E1110" s="131">
        <v>1</v>
      </c>
      <c r="F1110" s="131"/>
      <c r="G1110" s="131">
        <v>0</v>
      </c>
      <c r="H1110" s="131"/>
      <c r="I1110" s="131">
        <v>0</v>
      </c>
      <c r="J1110" s="131"/>
      <c r="K1110" s="131">
        <f t="shared" si="221"/>
        <v>1</v>
      </c>
      <c r="L1110" s="131"/>
      <c r="M1110" s="131">
        <v>1</v>
      </c>
      <c r="N1110" s="94"/>
    </row>
    <row r="1111" spans="1:14" s="91" customFormat="1" ht="24" x14ac:dyDescent="0.2">
      <c r="A1111" s="97"/>
      <c r="B1111" s="98"/>
      <c r="C1111" s="99">
        <v>54201</v>
      </c>
      <c r="D1111" s="100" t="s">
        <v>120</v>
      </c>
      <c r="E1111" s="131">
        <v>0.559091</v>
      </c>
      <c r="F1111" s="131"/>
      <c r="G1111" s="131">
        <v>0</v>
      </c>
      <c r="H1111" s="131"/>
      <c r="I1111" s="131">
        <v>0</v>
      </c>
      <c r="J1111" s="131"/>
      <c r="K1111" s="131">
        <f t="shared" si="221"/>
        <v>0.559091</v>
      </c>
      <c r="L1111" s="131"/>
      <c r="M1111" s="131">
        <v>0.559091</v>
      </c>
      <c r="N1111" s="94"/>
    </row>
    <row r="1112" spans="1:14" s="91" customFormat="1" ht="12" x14ac:dyDescent="0.2">
      <c r="A1112" s="111"/>
      <c r="B1112" s="113"/>
      <c r="C1112" s="113" t="s">
        <v>393</v>
      </c>
      <c r="D1112" s="114"/>
      <c r="E1112" s="130">
        <f>SUM(E1113:E1117)</f>
        <v>0.86877479999999996</v>
      </c>
      <c r="F1112" s="130"/>
      <c r="G1112" s="130">
        <f>SUM(G1113:G1117)</f>
        <v>6.25E-2</v>
      </c>
      <c r="H1112" s="130"/>
      <c r="I1112" s="130">
        <f>SUM(I1113:I1117)</f>
        <v>3.1250000000000002E-3</v>
      </c>
      <c r="J1112" s="130"/>
      <c r="K1112" s="130">
        <f t="shared" si="221"/>
        <v>0.9343998</v>
      </c>
      <c r="L1112" s="130"/>
      <c r="M1112" s="130">
        <f>SUM(M1113:M1117)</f>
        <v>0.209846</v>
      </c>
      <c r="N1112" s="94"/>
    </row>
    <row r="1113" spans="1:14" s="91" customFormat="1" ht="24" x14ac:dyDescent="0.2">
      <c r="A1113" s="97"/>
      <c r="B1113" s="98"/>
      <c r="C1113" s="99">
        <v>37909</v>
      </c>
      <c r="D1113" s="100" t="s">
        <v>244</v>
      </c>
      <c r="E1113" s="131">
        <v>0.209846</v>
      </c>
      <c r="F1113" s="131"/>
      <c r="G1113" s="131">
        <v>0</v>
      </c>
      <c r="H1113" s="131"/>
      <c r="I1113" s="131">
        <v>0</v>
      </c>
      <c r="J1113" s="131"/>
      <c r="K1113" s="131">
        <f t="shared" si="221"/>
        <v>0.209846</v>
      </c>
      <c r="L1113" s="131"/>
      <c r="M1113" s="131">
        <v>0.209846</v>
      </c>
      <c r="N1113" s="94"/>
    </row>
    <row r="1114" spans="1:14" s="91" customFormat="1" ht="24" x14ac:dyDescent="0.2">
      <c r="A1114" s="97"/>
      <c r="B1114" s="98"/>
      <c r="C1114" s="99">
        <v>52121</v>
      </c>
      <c r="D1114" s="100" t="s">
        <v>121</v>
      </c>
      <c r="E1114" s="131">
        <v>0.5</v>
      </c>
      <c r="F1114" s="131"/>
      <c r="G1114" s="131">
        <v>0</v>
      </c>
      <c r="H1114" s="131"/>
      <c r="I1114" s="131">
        <v>0</v>
      </c>
      <c r="J1114" s="131"/>
      <c r="K1114" s="131">
        <f t="shared" si="221"/>
        <v>0.5</v>
      </c>
      <c r="L1114" s="131"/>
      <c r="M1114" s="131">
        <v>0</v>
      </c>
      <c r="N1114" s="94"/>
    </row>
    <row r="1115" spans="1:14" s="91" customFormat="1" ht="24" x14ac:dyDescent="0.2">
      <c r="A1115" s="97"/>
      <c r="B1115" s="98"/>
      <c r="C1115" s="99">
        <v>52123</v>
      </c>
      <c r="D1115" s="100" t="s">
        <v>353</v>
      </c>
      <c r="E1115" s="131">
        <v>0.1214288</v>
      </c>
      <c r="F1115" s="131"/>
      <c r="G1115" s="131">
        <v>0</v>
      </c>
      <c r="H1115" s="131"/>
      <c r="I1115" s="131">
        <v>0</v>
      </c>
      <c r="J1115" s="131"/>
      <c r="K1115" s="131">
        <f t="shared" si="221"/>
        <v>0.1214288</v>
      </c>
      <c r="L1115" s="131"/>
      <c r="M1115" s="131">
        <v>0</v>
      </c>
      <c r="N1115" s="94"/>
    </row>
    <row r="1116" spans="1:14" s="91" customFormat="1" ht="24" x14ac:dyDescent="0.2">
      <c r="A1116" s="97"/>
      <c r="B1116" s="98"/>
      <c r="C1116" s="99">
        <v>52189</v>
      </c>
      <c r="D1116" s="100" t="s">
        <v>238</v>
      </c>
      <c r="E1116" s="131">
        <v>0</v>
      </c>
      <c r="F1116" s="131"/>
      <c r="G1116" s="131">
        <v>0</v>
      </c>
      <c r="H1116" s="131"/>
      <c r="I1116" s="131">
        <v>3.1250000000000002E-3</v>
      </c>
      <c r="J1116" s="131"/>
      <c r="K1116" s="131">
        <f t="shared" si="221"/>
        <v>3.1250000000000002E-3</v>
      </c>
      <c r="L1116" s="131"/>
      <c r="M1116" s="131">
        <v>0</v>
      </c>
      <c r="N1116" s="94"/>
    </row>
    <row r="1117" spans="1:14" s="91" customFormat="1" ht="36" x14ac:dyDescent="0.2">
      <c r="A1117" s="97"/>
      <c r="B1117" s="98"/>
      <c r="C1117" s="99">
        <v>53409</v>
      </c>
      <c r="D1117" s="100" t="s">
        <v>246</v>
      </c>
      <c r="E1117" s="131">
        <v>3.7499999999999999E-2</v>
      </c>
      <c r="F1117" s="131"/>
      <c r="G1117" s="131">
        <v>6.25E-2</v>
      </c>
      <c r="H1117" s="131"/>
      <c r="I1117" s="131">
        <v>0</v>
      </c>
      <c r="J1117" s="131"/>
      <c r="K1117" s="131">
        <f t="shared" si="221"/>
        <v>0.1</v>
      </c>
      <c r="L1117" s="131"/>
      <c r="M1117" s="131">
        <v>0</v>
      </c>
      <c r="N1117" s="94"/>
    </row>
    <row r="1118" spans="1:14" s="91" customFormat="1" ht="12" x14ac:dyDescent="0.2">
      <c r="A1118" s="111"/>
      <c r="B1118" s="113"/>
      <c r="C1118" s="113" t="s">
        <v>407</v>
      </c>
      <c r="D1118" s="114"/>
      <c r="E1118" s="130">
        <f>SUM(E1119)</f>
        <v>0.05</v>
      </c>
      <c r="F1118" s="130"/>
      <c r="G1118" s="130">
        <f t="shared" ref="G1118:M1120" si="225">SUM(G1119)</f>
        <v>0</v>
      </c>
      <c r="H1118" s="130"/>
      <c r="I1118" s="130">
        <f t="shared" si="225"/>
        <v>0.43114634146341463</v>
      </c>
      <c r="J1118" s="130"/>
      <c r="K1118" s="130">
        <f t="shared" si="221"/>
        <v>0.48114634146341462</v>
      </c>
      <c r="L1118" s="130"/>
      <c r="M1118" s="130">
        <f t="shared" si="225"/>
        <v>0</v>
      </c>
      <c r="N1118" s="94"/>
    </row>
    <row r="1119" spans="1:14" s="91" customFormat="1" ht="12" x14ac:dyDescent="0.2">
      <c r="A1119" s="97"/>
      <c r="B1119" s="98"/>
      <c r="C1119" s="99">
        <v>54055</v>
      </c>
      <c r="D1119" s="100" t="s">
        <v>363</v>
      </c>
      <c r="E1119" s="131">
        <v>0.05</v>
      </c>
      <c r="F1119" s="131"/>
      <c r="G1119" s="131">
        <v>0</v>
      </c>
      <c r="H1119" s="131"/>
      <c r="I1119" s="131">
        <v>0.43114634146341463</v>
      </c>
      <c r="J1119" s="131"/>
      <c r="K1119" s="131">
        <f t="shared" si="221"/>
        <v>0.48114634146341462</v>
      </c>
      <c r="L1119" s="131"/>
      <c r="M1119" s="131">
        <v>0</v>
      </c>
      <c r="N1119" s="94"/>
    </row>
    <row r="1120" spans="1:14" s="91" customFormat="1" ht="12" x14ac:dyDescent="0.2">
      <c r="A1120" s="97"/>
      <c r="B1120" s="98"/>
      <c r="C1120" s="113" t="s">
        <v>409</v>
      </c>
      <c r="D1120" s="114"/>
      <c r="E1120" s="130">
        <f>SUM(E1121)</f>
        <v>0.131463</v>
      </c>
      <c r="F1120" s="130"/>
      <c r="G1120" s="130">
        <f t="shared" si="225"/>
        <v>0</v>
      </c>
      <c r="H1120" s="130"/>
      <c r="I1120" s="130">
        <f t="shared" si="225"/>
        <v>0</v>
      </c>
      <c r="J1120" s="130"/>
      <c r="K1120" s="130">
        <f t="shared" si="221"/>
        <v>0.131463</v>
      </c>
      <c r="L1120" s="130"/>
      <c r="M1120" s="130">
        <f t="shared" si="225"/>
        <v>0</v>
      </c>
      <c r="N1120" s="94"/>
    </row>
    <row r="1121" spans="1:14" s="91" customFormat="1" ht="24" x14ac:dyDescent="0.2">
      <c r="A1121" s="97"/>
      <c r="B1121" s="98"/>
      <c r="C1121" s="99">
        <v>54023</v>
      </c>
      <c r="D1121" s="100" t="s">
        <v>250</v>
      </c>
      <c r="E1121" s="131">
        <v>0.131463</v>
      </c>
      <c r="F1121" s="131"/>
      <c r="G1121" s="131">
        <v>0</v>
      </c>
      <c r="H1121" s="131"/>
      <c r="I1121" s="131">
        <v>0</v>
      </c>
      <c r="J1121" s="131"/>
      <c r="K1121" s="131">
        <f t="shared" si="221"/>
        <v>0.131463</v>
      </c>
      <c r="L1121" s="131"/>
      <c r="M1121" s="131">
        <v>0</v>
      </c>
      <c r="N1121" s="94"/>
    </row>
    <row r="1122" spans="1:14" s="91" customFormat="1" ht="12" x14ac:dyDescent="0.2">
      <c r="A1122" s="97"/>
      <c r="B1122" s="98"/>
      <c r="C1122" s="113" t="s">
        <v>394</v>
      </c>
      <c r="D1122" s="114"/>
      <c r="E1122" s="130">
        <f>SUM(E1123:E1134)</f>
        <v>2.2589999999999999</v>
      </c>
      <c r="F1122" s="130"/>
      <c r="G1122" s="130">
        <f>SUM(G1123:G1134)</f>
        <v>0.6630065032516258</v>
      </c>
      <c r="H1122" s="130"/>
      <c r="I1122" s="130">
        <f>SUM(I1123:I1134)</f>
        <v>0.49935000000000002</v>
      </c>
      <c r="J1122" s="130"/>
      <c r="K1122" s="130">
        <f t="shared" ref="K1122:K1158" si="226">SUM(E1122:I1122)</f>
        <v>3.421356503251626</v>
      </c>
      <c r="L1122" s="130"/>
      <c r="M1122" s="130">
        <f>SUM(M1123:M1134)</f>
        <v>1.2250000000000001</v>
      </c>
      <c r="N1122" s="94"/>
    </row>
    <row r="1123" spans="1:14" s="91" customFormat="1" ht="24" x14ac:dyDescent="0.2">
      <c r="A1123" s="97"/>
      <c r="B1123" s="98"/>
      <c r="C1123" s="99">
        <v>46534</v>
      </c>
      <c r="D1123" s="115" t="s">
        <v>214</v>
      </c>
      <c r="E1123" s="131">
        <v>8.9999999999999993E-3</v>
      </c>
      <c r="F1123" s="131"/>
      <c r="G1123" s="131">
        <v>0</v>
      </c>
      <c r="H1123" s="131"/>
      <c r="I1123" s="131">
        <v>0</v>
      </c>
      <c r="J1123" s="131"/>
      <c r="K1123" s="131">
        <f t="shared" si="226"/>
        <v>8.9999999999999993E-3</v>
      </c>
      <c r="L1123" s="131"/>
      <c r="M1123" s="131">
        <v>0</v>
      </c>
      <c r="N1123" s="94"/>
    </row>
    <row r="1124" spans="1:14" s="91" customFormat="1" ht="24" x14ac:dyDescent="0.2">
      <c r="A1124" s="97"/>
      <c r="B1124" s="98"/>
      <c r="C1124" s="99">
        <v>50126</v>
      </c>
      <c r="D1124" s="115" t="s">
        <v>122</v>
      </c>
      <c r="E1124" s="131">
        <v>0.2</v>
      </c>
      <c r="F1124" s="131"/>
      <c r="G1124" s="131">
        <v>0</v>
      </c>
      <c r="H1124" s="131"/>
      <c r="I1124" s="131">
        <v>0</v>
      </c>
      <c r="J1124" s="131"/>
      <c r="K1124" s="131">
        <f t="shared" si="226"/>
        <v>0.2</v>
      </c>
      <c r="L1124" s="131"/>
      <c r="M1124" s="131">
        <v>0</v>
      </c>
      <c r="N1124" s="94"/>
    </row>
    <row r="1125" spans="1:14" s="91" customFormat="1" ht="24" x14ac:dyDescent="0.2">
      <c r="A1125" s="97"/>
      <c r="B1125" s="98"/>
      <c r="C1125" s="99">
        <v>51311</v>
      </c>
      <c r="D1125" s="115" t="s">
        <v>123</v>
      </c>
      <c r="E1125" s="131">
        <v>0</v>
      </c>
      <c r="F1125" s="131"/>
      <c r="G1125" s="131">
        <v>0.65</v>
      </c>
      <c r="H1125" s="131"/>
      <c r="I1125" s="131">
        <v>0</v>
      </c>
      <c r="J1125" s="131"/>
      <c r="K1125" s="131">
        <f t="shared" si="226"/>
        <v>0.65</v>
      </c>
      <c r="L1125" s="131"/>
      <c r="M1125" s="131">
        <v>0</v>
      </c>
      <c r="N1125" s="94"/>
    </row>
    <row r="1126" spans="1:14" s="91" customFormat="1" ht="24" x14ac:dyDescent="0.2">
      <c r="A1126" s="97"/>
      <c r="B1126" s="98"/>
      <c r="C1126" s="99">
        <v>52102</v>
      </c>
      <c r="D1126" s="115" t="s">
        <v>124</v>
      </c>
      <c r="E1126" s="131">
        <v>0.5</v>
      </c>
      <c r="F1126" s="131"/>
      <c r="G1126" s="131">
        <v>0</v>
      </c>
      <c r="H1126" s="131"/>
      <c r="I1126" s="131">
        <v>0</v>
      </c>
      <c r="J1126" s="131"/>
      <c r="K1126" s="131">
        <f t="shared" si="226"/>
        <v>0.5</v>
      </c>
      <c r="L1126" s="131"/>
      <c r="M1126" s="131">
        <v>0</v>
      </c>
      <c r="N1126" s="94"/>
    </row>
    <row r="1127" spans="1:14" s="91" customFormat="1" ht="24" x14ac:dyDescent="0.2">
      <c r="A1127" s="97"/>
      <c r="B1127" s="98"/>
      <c r="C1127" s="99">
        <v>52214</v>
      </c>
      <c r="D1127" s="115" t="s">
        <v>355</v>
      </c>
      <c r="E1127" s="131">
        <v>0</v>
      </c>
      <c r="F1127" s="131"/>
      <c r="G1127" s="131">
        <v>0</v>
      </c>
      <c r="H1127" s="131"/>
      <c r="I1127" s="131">
        <v>0.37435000000000002</v>
      </c>
      <c r="J1127" s="131"/>
      <c r="K1127" s="131">
        <f t="shared" si="226"/>
        <v>0.37435000000000002</v>
      </c>
      <c r="L1127" s="131"/>
      <c r="M1127" s="131">
        <v>0</v>
      </c>
      <c r="N1127" s="94"/>
    </row>
    <row r="1128" spans="1:14" s="91" customFormat="1" ht="48" x14ac:dyDescent="0.2">
      <c r="A1128" s="97"/>
      <c r="B1128" s="98"/>
      <c r="C1128" s="99">
        <v>53354</v>
      </c>
      <c r="D1128" s="115" t="s">
        <v>233</v>
      </c>
      <c r="E1128" s="131">
        <v>0.15</v>
      </c>
      <c r="F1128" s="131"/>
      <c r="G1128" s="131">
        <v>0</v>
      </c>
      <c r="H1128" s="131"/>
      <c r="I1128" s="131">
        <v>0</v>
      </c>
      <c r="J1128" s="131"/>
      <c r="K1128" s="131">
        <f t="shared" si="226"/>
        <v>0.15</v>
      </c>
      <c r="L1128" s="131"/>
      <c r="M1128" s="131">
        <v>0</v>
      </c>
      <c r="N1128" s="94"/>
    </row>
    <row r="1129" spans="1:14" s="91" customFormat="1" ht="24" x14ac:dyDescent="0.2">
      <c r="A1129" s="97"/>
      <c r="B1129" s="98"/>
      <c r="C1129" s="99">
        <v>54090</v>
      </c>
      <c r="D1129" s="115" t="s">
        <v>86</v>
      </c>
      <c r="E1129" s="131">
        <v>0.25</v>
      </c>
      <c r="F1129" s="131"/>
      <c r="G1129" s="131">
        <v>0</v>
      </c>
      <c r="H1129" s="131"/>
      <c r="I1129" s="131">
        <v>0</v>
      </c>
      <c r="J1129" s="131"/>
      <c r="K1129" s="131">
        <f t="shared" si="226"/>
        <v>0.25</v>
      </c>
      <c r="L1129" s="131"/>
      <c r="M1129" s="131">
        <v>0</v>
      </c>
      <c r="N1129" s="94"/>
    </row>
    <row r="1130" spans="1:14" s="91" customFormat="1" ht="12" x14ac:dyDescent="0.2">
      <c r="A1130" s="97"/>
      <c r="B1130" s="98"/>
      <c r="C1130" s="99">
        <v>54100</v>
      </c>
      <c r="D1130" s="115" t="s">
        <v>373</v>
      </c>
      <c r="E1130" s="131">
        <v>0.1</v>
      </c>
      <c r="F1130" s="131"/>
      <c r="G1130" s="131">
        <v>0</v>
      </c>
      <c r="H1130" s="131"/>
      <c r="I1130" s="131">
        <v>0</v>
      </c>
      <c r="J1130" s="131"/>
      <c r="K1130" s="131">
        <f t="shared" si="226"/>
        <v>0.1</v>
      </c>
      <c r="L1130" s="131"/>
      <c r="M1130" s="131">
        <v>0.1</v>
      </c>
      <c r="N1130" s="94"/>
    </row>
    <row r="1131" spans="1:14" s="91" customFormat="1" ht="24" x14ac:dyDescent="0.2">
      <c r="A1131" s="97"/>
      <c r="B1131" s="98"/>
      <c r="C1131" s="99">
        <v>54176</v>
      </c>
      <c r="D1131" s="115" t="s">
        <v>257</v>
      </c>
      <c r="E1131" s="131">
        <v>0</v>
      </c>
      <c r="F1131" s="131"/>
      <c r="G1131" s="131">
        <v>1.3006503251625811E-2</v>
      </c>
      <c r="H1131" s="131"/>
      <c r="I1131" s="131">
        <v>0</v>
      </c>
      <c r="J1131" s="131"/>
      <c r="K1131" s="131">
        <f t="shared" si="226"/>
        <v>1.3006503251625811E-2</v>
      </c>
      <c r="L1131" s="131"/>
      <c r="M1131" s="131">
        <v>0</v>
      </c>
      <c r="N1131" s="94"/>
    </row>
    <row r="1132" spans="1:14" s="91" customFormat="1" ht="24" x14ac:dyDescent="0.2">
      <c r="A1132" s="97"/>
      <c r="B1132" s="98"/>
      <c r="C1132" s="99">
        <v>54180</v>
      </c>
      <c r="D1132" s="115" t="s">
        <v>87</v>
      </c>
      <c r="E1132" s="131">
        <v>1</v>
      </c>
      <c r="F1132" s="131"/>
      <c r="G1132" s="131">
        <v>0</v>
      </c>
      <c r="H1132" s="131"/>
      <c r="I1132" s="131">
        <v>0</v>
      </c>
      <c r="J1132" s="131"/>
      <c r="K1132" s="131">
        <f t="shared" si="226"/>
        <v>1</v>
      </c>
      <c r="L1132" s="131"/>
      <c r="M1132" s="131">
        <v>1</v>
      </c>
      <c r="N1132" s="94"/>
    </row>
    <row r="1133" spans="1:14" s="91" customFormat="1" ht="12" x14ac:dyDescent="0.2">
      <c r="A1133" s="97"/>
      <c r="B1133" s="98"/>
      <c r="C1133" s="99">
        <v>54235</v>
      </c>
      <c r="D1133" s="115" t="s">
        <v>293</v>
      </c>
      <c r="E1133" s="131">
        <v>0</v>
      </c>
      <c r="F1133" s="131"/>
      <c r="G1133" s="131">
        <v>0</v>
      </c>
      <c r="H1133" s="131"/>
      <c r="I1133" s="131">
        <v>0.125</v>
      </c>
      <c r="J1133" s="131"/>
      <c r="K1133" s="131">
        <f t="shared" si="226"/>
        <v>0.125</v>
      </c>
      <c r="L1133" s="131"/>
      <c r="M1133" s="131">
        <v>0.125</v>
      </c>
      <c r="N1133" s="94"/>
    </row>
    <row r="1134" spans="1:14" s="91" customFormat="1" ht="12" x14ac:dyDescent="0.2">
      <c r="A1134" s="97"/>
      <c r="B1134" s="98"/>
      <c r="C1134" s="99">
        <v>54379</v>
      </c>
      <c r="D1134" s="115" t="s">
        <v>294</v>
      </c>
      <c r="E1134" s="131">
        <v>0.05</v>
      </c>
      <c r="F1134" s="131"/>
      <c r="G1134" s="131">
        <v>0</v>
      </c>
      <c r="H1134" s="131"/>
      <c r="I1134" s="131">
        <v>0</v>
      </c>
      <c r="J1134" s="131"/>
      <c r="K1134" s="131">
        <f t="shared" si="226"/>
        <v>0.05</v>
      </c>
      <c r="L1134" s="131"/>
      <c r="M1134" s="131">
        <v>0</v>
      </c>
      <c r="N1134" s="94"/>
    </row>
    <row r="1135" spans="1:14" s="91" customFormat="1" ht="12" x14ac:dyDescent="0.2">
      <c r="A1135" s="97"/>
      <c r="B1135" s="98"/>
      <c r="C1135" s="113" t="s">
        <v>403</v>
      </c>
      <c r="D1135" s="114"/>
      <c r="E1135" s="130">
        <f>SUM(E1136:E1138)</f>
        <v>0.56000000000000005</v>
      </c>
      <c r="F1135" s="130"/>
      <c r="G1135" s="130">
        <f>SUM(G1136:G1138)</f>
        <v>0</v>
      </c>
      <c r="H1135" s="130"/>
      <c r="I1135" s="130">
        <f>SUM(I1136:I1138)</f>
        <v>2.3478260000000001E-2</v>
      </c>
      <c r="J1135" s="130"/>
      <c r="K1135" s="130">
        <f t="shared" si="226"/>
        <v>0.58347826000000003</v>
      </c>
      <c r="L1135" s="130"/>
      <c r="M1135" s="130">
        <f>SUM(M1136:M1138)</f>
        <v>0</v>
      </c>
      <c r="N1135" s="94"/>
    </row>
    <row r="1136" spans="1:14" s="91" customFormat="1" ht="24" x14ac:dyDescent="0.2">
      <c r="A1136" s="97"/>
      <c r="B1136" s="98"/>
      <c r="C1136" s="99">
        <v>50370</v>
      </c>
      <c r="D1136" s="115" t="s">
        <v>227</v>
      </c>
      <c r="E1136" s="131">
        <v>0</v>
      </c>
      <c r="F1136" s="131"/>
      <c r="G1136" s="131">
        <v>0</v>
      </c>
      <c r="H1136" s="131"/>
      <c r="I1136" s="131">
        <v>2.3478260000000001E-2</v>
      </c>
      <c r="J1136" s="131"/>
      <c r="K1136" s="131">
        <f t="shared" si="226"/>
        <v>2.3478260000000001E-2</v>
      </c>
      <c r="L1136" s="131"/>
      <c r="M1136" s="131">
        <v>0</v>
      </c>
      <c r="N1136" s="94"/>
    </row>
    <row r="1137" spans="1:14" s="91" customFormat="1" ht="24" x14ac:dyDescent="0.2">
      <c r="A1137" s="97"/>
      <c r="B1137" s="98"/>
      <c r="C1137" s="99">
        <v>51314</v>
      </c>
      <c r="D1137" s="115" t="s">
        <v>356</v>
      </c>
      <c r="E1137" s="131">
        <v>0.5</v>
      </c>
      <c r="F1137" s="131"/>
      <c r="G1137" s="131">
        <v>0</v>
      </c>
      <c r="H1137" s="131"/>
      <c r="I1137" s="131">
        <v>0</v>
      </c>
      <c r="J1137" s="131"/>
      <c r="K1137" s="131">
        <f t="shared" si="226"/>
        <v>0.5</v>
      </c>
      <c r="L1137" s="131"/>
      <c r="M1137" s="131">
        <v>0</v>
      </c>
      <c r="N1137" s="94"/>
    </row>
    <row r="1138" spans="1:14" s="91" customFormat="1" ht="24" x14ac:dyDescent="0.2">
      <c r="A1138" s="97"/>
      <c r="B1138" s="98"/>
      <c r="C1138" s="99">
        <v>54392</v>
      </c>
      <c r="D1138" s="115" t="s">
        <v>88</v>
      </c>
      <c r="E1138" s="131">
        <v>0.06</v>
      </c>
      <c r="F1138" s="131"/>
      <c r="G1138" s="131">
        <v>0</v>
      </c>
      <c r="H1138" s="131"/>
      <c r="I1138" s="131">
        <v>0</v>
      </c>
      <c r="J1138" s="131"/>
      <c r="K1138" s="131">
        <f t="shared" si="226"/>
        <v>0.06</v>
      </c>
      <c r="L1138" s="131"/>
      <c r="M1138" s="131">
        <v>0</v>
      </c>
      <c r="N1138" s="94"/>
    </row>
    <row r="1139" spans="1:14" s="91" customFormat="1" ht="12" x14ac:dyDescent="0.2">
      <c r="A1139" s="97"/>
      <c r="B1139" s="98"/>
      <c r="C1139" s="113" t="s">
        <v>404</v>
      </c>
      <c r="D1139" s="114"/>
      <c r="E1139" s="130">
        <f>SUM(E1140:E1141)</f>
        <v>0.70785600000000004</v>
      </c>
      <c r="F1139" s="130"/>
      <c r="G1139" s="130">
        <f t="shared" ref="G1139:I1139" si="227">SUM(G1140:G1141)</f>
        <v>0</v>
      </c>
      <c r="H1139" s="130"/>
      <c r="I1139" s="130">
        <f t="shared" si="227"/>
        <v>0</v>
      </c>
      <c r="J1139" s="130"/>
      <c r="K1139" s="130">
        <f t="shared" si="226"/>
        <v>0.70785600000000004</v>
      </c>
      <c r="L1139" s="130"/>
      <c r="M1139" s="130">
        <f t="shared" ref="M1139" si="228">SUM(M1140:M1141)</f>
        <v>0.20785599999999999</v>
      </c>
      <c r="N1139" s="94"/>
    </row>
    <row r="1140" spans="1:14" s="91" customFormat="1" ht="36" x14ac:dyDescent="0.2">
      <c r="A1140" s="97"/>
      <c r="B1140" s="98"/>
      <c r="C1140" s="99">
        <v>54036</v>
      </c>
      <c r="D1140" s="115" t="s">
        <v>216</v>
      </c>
      <c r="E1140" s="131">
        <v>0.20785599999999999</v>
      </c>
      <c r="F1140" s="131"/>
      <c r="G1140" s="131">
        <v>0</v>
      </c>
      <c r="H1140" s="131"/>
      <c r="I1140" s="131">
        <v>0</v>
      </c>
      <c r="J1140" s="131"/>
      <c r="K1140" s="131">
        <f t="shared" si="226"/>
        <v>0.20785599999999999</v>
      </c>
      <c r="L1140" s="131"/>
      <c r="M1140" s="131">
        <v>0.20785599999999999</v>
      </c>
      <c r="N1140" s="94"/>
    </row>
    <row r="1141" spans="1:14" s="91" customFormat="1" ht="24" x14ac:dyDescent="0.2">
      <c r="A1141" s="97"/>
      <c r="B1141" s="98"/>
      <c r="C1141" s="99">
        <v>54398</v>
      </c>
      <c r="D1141" s="115" t="s">
        <v>89</v>
      </c>
      <c r="E1141" s="131">
        <v>0.5</v>
      </c>
      <c r="F1141" s="131"/>
      <c r="G1141" s="131">
        <v>0</v>
      </c>
      <c r="H1141" s="131"/>
      <c r="I1141" s="131">
        <v>0</v>
      </c>
      <c r="J1141" s="131"/>
      <c r="K1141" s="131">
        <f t="shared" si="226"/>
        <v>0.5</v>
      </c>
      <c r="L1141" s="131"/>
      <c r="M1141" s="131">
        <v>0</v>
      </c>
      <c r="N1141" s="94"/>
    </row>
    <row r="1142" spans="1:14" s="91" customFormat="1" ht="12" x14ac:dyDescent="0.2">
      <c r="A1142" s="111"/>
      <c r="B1142" s="113" t="s">
        <v>494</v>
      </c>
      <c r="C1142" s="113"/>
      <c r="D1142" s="114"/>
      <c r="E1142" s="130">
        <f>E1143+E1147+E1150+E1153+E1159+E1161+E1163+E1169</f>
        <v>4.8155562550736377</v>
      </c>
      <c r="F1142" s="130"/>
      <c r="G1142" s="130">
        <f>G1143+G1147+G1150+G1153+G1159+G1161+G1163+G1169</f>
        <v>0.82650700350175088</v>
      </c>
      <c r="H1142" s="130"/>
      <c r="I1142" s="130">
        <f>I1143+I1147+I1150+I1153+I1159+I1161+I1163+I1169</f>
        <v>2.4582496014634145</v>
      </c>
      <c r="J1142" s="130"/>
      <c r="K1142" s="130">
        <f t="shared" si="226"/>
        <v>8.1003128600388035</v>
      </c>
      <c r="L1142" s="130"/>
      <c r="M1142" s="130">
        <f>M1143+M1147+M1150+M1153+M1159+M1161+M1163+M1169</f>
        <v>1.8456634550736386</v>
      </c>
      <c r="N1142" s="94"/>
    </row>
    <row r="1143" spans="1:14" s="91" customFormat="1" ht="12" x14ac:dyDescent="0.2">
      <c r="A1143" s="111"/>
      <c r="B1143" s="113"/>
      <c r="C1143" s="113" t="s">
        <v>391</v>
      </c>
      <c r="D1143" s="114"/>
      <c r="E1143" s="130">
        <f>SUM(E1144:E1146)</f>
        <v>0.81700000000000006</v>
      </c>
      <c r="F1143" s="130"/>
      <c r="G1143" s="130">
        <f>SUM(G1144:G1146)</f>
        <v>0.25</v>
      </c>
      <c r="H1143" s="130"/>
      <c r="I1143" s="130">
        <f>SUM(I1144:I1146)</f>
        <v>0</v>
      </c>
      <c r="J1143" s="130"/>
      <c r="K1143" s="130">
        <f t="shared" si="226"/>
        <v>1.0670000000000002</v>
      </c>
      <c r="L1143" s="130"/>
      <c r="M1143" s="130">
        <f>SUM(M1144:M1146)</f>
        <v>0.125</v>
      </c>
      <c r="N1143" s="94"/>
    </row>
    <row r="1144" spans="1:14" s="91" customFormat="1" ht="24" x14ac:dyDescent="0.2">
      <c r="A1144" s="97"/>
      <c r="B1144" s="98"/>
      <c r="C1144" s="99">
        <v>46470</v>
      </c>
      <c r="D1144" s="115" t="s">
        <v>116</v>
      </c>
      <c r="E1144" s="131">
        <v>2.5000000000000001E-2</v>
      </c>
      <c r="F1144" s="131"/>
      <c r="G1144" s="131">
        <v>0</v>
      </c>
      <c r="H1144" s="131"/>
      <c r="I1144" s="131">
        <v>0</v>
      </c>
      <c r="J1144" s="131"/>
      <c r="K1144" s="131">
        <f t="shared" si="226"/>
        <v>2.5000000000000001E-2</v>
      </c>
      <c r="L1144" s="131"/>
      <c r="M1144" s="131">
        <v>0</v>
      </c>
      <c r="N1144" s="94"/>
    </row>
    <row r="1145" spans="1:14" s="91" customFormat="1" ht="12" x14ac:dyDescent="0.2">
      <c r="A1145" s="97"/>
      <c r="B1145" s="98"/>
      <c r="C1145" s="97">
        <v>54142</v>
      </c>
      <c r="D1145" s="112" t="s">
        <v>296</v>
      </c>
      <c r="E1145" s="131">
        <v>0.5</v>
      </c>
      <c r="F1145" s="131"/>
      <c r="G1145" s="131">
        <v>0.25</v>
      </c>
      <c r="H1145" s="131"/>
      <c r="I1145" s="131">
        <v>0</v>
      </c>
      <c r="J1145" s="131"/>
      <c r="K1145" s="131">
        <f t="shared" si="226"/>
        <v>0.75</v>
      </c>
      <c r="L1145" s="131"/>
      <c r="M1145" s="131">
        <v>0</v>
      </c>
      <c r="N1145" s="94"/>
    </row>
    <row r="1146" spans="1:14" s="91" customFormat="1" ht="24" x14ac:dyDescent="0.2">
      <c r="A1146" s="97"/>
      <c r="B1146" s="98"/>
      <c r="C1146" s="99">
        <v>54305</v>
      </c>
      <c r="D1146" s="115" t="s">
        <v>117</v>
      </c>
      <c r="E1146" s="131">
        <v>0.29200000000000004</v>
      </c>
      <c r="F1146" s="131"/>
      <c r="G1146" s="131">
        <v>0</v>
      </c>
      <c r="H1146" s="131"/>
      <c r="I1146" s="131">
        <v>0</v>
      </c>
      <c r="J1146" s="131"/>
      <c r="K1146" s="131">
        <f t="shared" si="226"/>
        <v>0.29200000000000004</v>
      </c>
      <c r="L1146" s="131"/>
      <c r="M1146" s="131">
        <v>0.125</v>
      </c>
      <c r="N1146" s="94"/>
    </row>
    <row r="1147" spans="1:14" s="91" customFormat="1" ht="12" x14ac:dyDescent="0.2">
      <c r="A1147" s="111"/>
      <c r="B1147" s="113"/>
      <c r="C1147" s="113" t="s">
        <v>392</v>
      </c>
      <c r="D1147" s="114"/>
      <c r="E1147" s="130">
        <f>SUM(E1148:E1149)</f>
        <v>1</v>
      </c>
      <c r="F1147" s="130"/>
      <c r="G1147" s="130">
        <f t="shared" ref="G1147:I1147" si="229">SUM(G1148:G1149)</f>
        <v>0.5</v>
      </c>
      <c r="H1147" s="130"/>
      <c r="I1147" s="130">
        <f t="shared" si="229"/>
        <v>0</v>
      </c>
      <c r="J1147" s="130"/>
      <c r="K1147" s="130">
        <f t="shared" si="226"/>
        <v>1.5</v>
      </c>
      <c r="L1147" s="130"/>
      <c r="M1147" s="130">
        <f>SUM(M1148:M1149)</f>
        <v>0</v>
      </c>
      <c r="N1147" s="94"/>
    </row>
    <row r="1148" spans="1:14" s="91" customFormat="1" ht="12" x14ac:dyDescent="0.2">
      <c r="A1148" s="97"/>
      <c r="B1148" s="98"/>
      <c r="C1148" s="99">
        <v>51252</v>
      </c>
      <c r="D1148" s="115" t="s">
        <v>297</v>
      </c>
      <c r="E1148" s="131">
        <v>0.25</v>
      </c>
      <c r="F1148" s="131"/>
      <c r="G1148" s="131">
        <v>0.25</v>
      </c>
      <c r="H1148" s="131"/>
      <c r="I1148" s="131">
        <v>0</v>
      </c>
      <c r="J1148" s="131"/>
      <c r="K1148" s="131">
        <f t="shared" si="226"/>
        <v>0.5</v>
      </c>
      <c r="L1148" s="131"/>
      <c r="M1148" s="131">
        <v>0</v>
      </c>
      <c r="N1148" s="94"/>
    </row>
    <row r="1149" spans="1:14" s="91" customFormat="1" ht="12" x14ac:dyDescent="0.2">
      <c r="A1149" s="97"/>
      <c r="B1149" s="98"/>
      <c r="C1149" s="97">
        <v>53307</v>
      </c>
      <c r="D1149" s="112" t="s">
        <v>298</v>
      </c>
      <c r="E1149" s="131">
        <v>0.75</v>
      </c>
      <c r="F1149" s="131"/>
      <c r="G1149" s="131">
        <v>0.25</v>
      </c>
      <c r="H1149" s="131"/>
      <c r="I1149" s="131">
        <v>0</v>
      </c>
      <c r="J1149" s="131"/>
      <c r="K1149" s="131">
        <f t="shared" si="226"/>
        <v>1</v>
      </c>
      <c r="L1149" s="131"/>
      <c r="M1149" s="131">
        <v>0</v>
      </c>
      <c r="N1149" s="94"/>
    </row>
    <row r="1150" spans="1:14" s="91" customFormat="1" ht="12" x14ac:dyDescent="0.2">
      <c r="A1150" s="97"/>
      <c r="B1150" s="98"/>
      <c r="C1150" s="113" t="s">
        <v>405</v>
      </c>
      <c r="D1150" s="114"/>
      <c r="E1150" s="130">
        <f>SUM(E1151:E1152)</f>
        <v>1.3383174550736385</v>
      </c>
      <c r="F1150" s="130"/>
      <c r="G1150" s="130">
        <f>SUM(G1151:G1152)</f>
        <v>0</v>
      </c>
      <c r="H1150" s="130"/>
      <c r="I1150" s="130">
        <f>SUM(I1151:I1152)</f>
        <v>0.11000000000000001</v>
      </c>
      <c r="J1150" s="130"/>
      <c r="K1150" s="130">
        <f t="shared" si="226"/>
        <v>1.4483174550736386</v>
      </c>
      <c r="L1150" s="130"/>
      <c r="M1150" s="130">
        <f>SUM(M1151:M1152)</f>
        <v>1.4483174550736386</v>
      </c>
      <c r="N1150" s="94"/>
    </row>
    <row r="1151" spans="1:14" s="91" customFormat="1" ht="36" x14ac:dyDescent="0.2">
      <c r="A1151" s="97"/>
      <c r="B1151" s="98"/>
      <c r="C1151" s="99">
        <v>54079</v>
      </c>
      <c r="D1151" s="115" t="s">
        <v>282</v>
      </c>
      <c r="E1151" s="131">
        <v>1.2398324550736386</v>
      </c>
      <c r="F1151" s="131"/>
      <c r="G1151" s="131">
        <v>0</v>
      </c>
      <c r="H1151" s="131"/>
      <c r="I1151" s="131">
        <v>0.11000000000000001</v>
      </c>
      <c r="J1151" s="131"/>
      <c r="K1151" s="131">
        <f t="shared" si="226"/>
        <v>1.3498324550736387</v>
      </c>
      <c r="L1151" s="131"/>
      <c r="M1151" s="131">
        <v>1.3498324550736387</v>
      </c>
      <c r="N1151" s="94"/>
    </row>
    <row r="1152" spans="1:14" s="91" customFormat="1" ht="24" x14ac:dyDescent="0.2">
      <c r="A1152" s="97"/>
      <c r="B1152" s="98"/>
      <c r="C1152" s="97">
        <v>54201</v>
      </c>
      <c r="D1152" s="112" t="s">
        <v>120</v>
      </c>
      <c r="E1152" s="131">
        <v>9.8485000000000003E-2</v>
      </c>
      <c r="F1152" s="131"/>
      <c r="G1152" s="131">
        <v>0</v>
      </c>
      <c r="H1152" s="131"/>
      <c r="I1152" s="131">
        <v>0</v>
      </c>
      <c r="J1152" s="131"/>
      <c r="K1152" s="131">
        <f t="shared" si="226"/>
        <v>9.8485000000000003E-2</v>
      </c>
      <c r="L1152" s="131"/>
      <c r="M1152" s="131">
        <v>9.8485000000000003E-2</v>
      </c>
      <c r="N1152" s="94"/>
    </row>
    <row r="1153" spans="1:14" s="91" customFormat="1" ht="12" x14ac:dyDescent="0.2">
      <c r="A1153" s="97"/>
      <c r="B1153" s="98"/>
      <c r="C1153" s="113" t="s">
        <v>393</v>
      </c>
      <c r="D1153" s="114"/>
      <c r="E1153" s="130">
        <f>SUM(E1154:E1158)</f>
        <v>0.36877479999999996</v>
      </c>
      <c r="F1153" s="130"/>
      <c r="G1153" s="130">
        <f>SUM(G1154:G1158)</f>
        <v>6.25E-2</v>
      </c>
      <c r="H1153" s="130"/>
      <c r="I1153" s="130">
        <f>SUM(I1154:I1158)</f>
        <v>2.0031249999999998</v>
      </c>
      <c r="J1153" s="130"/>
      <c r="K1153" s="130">
        <f t="shared" si="226"/>
        <v>2.4343997999999996</v>
      </c>
      <c r="L1153" s="130"/>
      <c r="M1153" s="130">
        <f>SUM(M1154:M1158)</f>
        <v>0.209846</v>
      </c>
      <c r="N1153" s="94"/>
    </row>
    <row r="1154" spans="1:14" s="91" customFormat="1" ht="24" x14ac:dyDescent="0.2">
      <c r="A1154" s="97"/>
      <c r="B1154" s="98"/>
      <c r="C1154" s="99">
        <v>37909</v>
      </c>
      <c r="D1154" s="115" t="s">
        <v>244</v>
      </c>
      <c r="E1154" s="131">
        <v>0.209846</v>
      </c>
      <c r="F1154" s="131"/>
      <c r="G1154" s="131">
        <v>0</v>
      </c>
      <c r="H1154" s="131"/>
      <c r="I1154" s="131">
        <v>0</v>
      </c>
      <c r="J1154" s="131"/>
      <c r="K1154" s="131">
        <f t="shared" si="226"/>
        <v>0.209846</v>
      </c>
      <c r="L1154" s="131"/>
      <c r="M1154" s="131">
        <v>0.209846</v>
      </c>
      <c r="N1154" s="94"/>
    </row>
    <row r="1155" spans="1:14" s="91" customFormat="1" ht="24" x14ac:dyDescent="0.2">
      <c r="A1155" s="97"/>
      <c r="B1155" s="98"/>
      <c r="C1155" s="97">
        <v>52123</v>
      </c>
      <c r="D1155" s="112" t="s">
        <v>353</v>
      </c>
      <c r="E1155" s="131">
        <v>0.1214288</v>
      </c>
      <c r="F1155" s="131"/>
      <c r="G1155" s="131">
        <v>0</v>
      </c>
      <c r="H1155" s="131"/>
      <c r="I1155" s="131">
        <v>0</v>
      </c>
      <c r="J1155" s="131"/>
      <c r="K1155" s="131">
        <f t="shared" si="226"/>
        <v>0.1214288</v>
      </c>
      <c r="L1155" s="131"/>
      <c r="M1155" s="131">
        <v>0</v>
      </c>
      <c r="N1155" s="94"/>
    </row>
    <row r="1156" spans="1:14" s="91" customFormat="1" ht="24" x14ac:dyDescent="0.2">
      <c r="A1156" s="97"/>
      <c r="B1156" s="98"/>
      <c r="C1156" s="99">
        <v>52189</v>
      </c>
      <c r="D1156" s="115" t="s">
        <v>238</v>
      </c>
      <c r="E1156" s="131">
        <v>0</v>
      </c>
      <c r="F1156" s="131"/>
      <c r="G1156" s="131">
        <v>0</v>
      </c>
      <c r="H1156" s="131"/>
      <c r="I1156" s="131">
        <v>3.1250000000000002E-3</v>
      </c>
      <c r="J1156" s="131"/>
      <c r="K1156" s="131">
        <f t="shared" si="226"/>
        <v>3.1250000000000002E-3</v>
      </c>
      <c r="L1156" s="131"/>
      <c r="M1156" s="131">
        <v>0</v>
      </c>
      <c r="N1156" s="94"/>
    </row>
    <row r="1157" spans="1:14" s="91" customFormat="1" ht="36" x14ac:dyDescent="0.2">
      <c r="A1157" s="97"/>
      <c r="B1157" s="98"/>
      <c r="C1157" s="97">
        <v>53409</v>
      </c>
      <c r="D1157" s="112" t="s">
        <v>246</v>
      </c>
      <c r="E1157" s="131">
        <v>3.7499999999999999E-2</v>
      </c>
      <c r="F1157" s="131"/>
      <c r="G1157" s="131">
        <v>6.25E-2</v>
      </c>
      <c r="H1157" s="131"/>
      <c r="I1157" s="131">
        <v>0</v>
      </c>
      <c r="J1157" s="131"/>
      <c r="K1157" s="131">
        <f t="shared" si="226"/>
        <v>0.1</v>
      </c>
      <c r="L1157" s="131"/>
      <c r="M1157" s="131">
        <v>0</v>
      </c>
      <c r="N1157" s="94"/>
    </row>
    <row r="1158" spans="1:14" s="91" customFormat="1" ht="12" x14ac:dyDescent="0.2">
      <c r="A1158" s="97"/>
      <c r="B1158" s="98"/>
      <c r="C1158" s="99">
        <v>53428</v>
      </c>
      <c r="D1158" s="115" t="s">
        <v>299</v>
      </c>
      <c r="E1158" s="131">
        <v>0</v>
      </c>
      <c r="F1158" s="131"/>
      <c r="G1158" s="131">
        <v>0</v>
      </c>
      <c r="H1158" s="131"/>
      <c r="I1158" s="131">
        <v>2</v>
      </c>
      <c r="J1158" s="131"/>
      <c r="K1158" s="131">
        <f t="shared" si="226"/>
        <v>2</v>
      </c>
      <c r="L1158" s="131"/>
      <c r="M1158" s="131">
        <v>0</v>
      </c>
      <c r="N1158" s="94"/>
    </row>
    <row r="1159" spans="1:14" s="91" customFormat="1" ht="12" x14ac:dyDescent="0.2">
      <c r="A1159" s="97"/>
      <c r="B1159" s="98"/>
      <c r="C1159" s="113" t="s">
        <v>407</v>
      </c>
      <c r="D1159" s="114"/>
      <c r="E1159" s="130">
        <f>SUM(E1160)</f>
        <v>0.05</v>
      </c>
      <c r="F1159" s="130"/>
      <c r="G1159" s="130">
        <f t="shared" ref="G1159:M1161" si="230">SUM(G1160)</f>
        <v>0</v>
      </c>
      <c r="H1159" s="130"/>
      <c r="I1159" s="130">
        <f t="shared" si="230"/>
        <v>0.25914634146341464</v>
      </c>
      <c r="J1159" s="130"/>
      <c r="K1159" s="130">
        <f>SUM(E1159:I1159)</f>
        <v>0.30914634146341463</v>
      </c>
      <c r="L1159" s="130"/>
      <c r="M1159" s="130">
        <f t="shared" si="230"/>
        <v>0</v>
      </c>
      <c r="N1159" s="94"/>
    </row>
    <row r="1160" spans="1:14" s="91" customFormat="1" ht="12" x14ac:dyDescent="0.2">
      <c r="A1160" s="97"/>
      <c r="B1160" s="98"/>
      <c r="C1160" s="99">
        <v>54055</v>
      </c>
      <c r="D1160" s="100" t="s">
        <v>363</v>
      </c>
      <c r="E1160" s="131">
        <v>0.05</v>
      </c>
      <c r="F1160" s="131"/>
      <c r="G1160" s="131">
        <v>0</v>
      </c>
      <c r="H1160" s="131"/>
      <c r="I1160" s="131">
        <v>0.25914634146341464</v>
      </c>
      <c r="J1160" s="131"/>
      <c r="K1160" s="131">
        <f>SUM(E1160:I1160)</f>
        <v>0.30914634146341463</v>
      </c>
      <c r="L1160" s="131"/>
      <c r="M1160" s="131">
        <v>0</v>
      </c>
      <c r="N1160" s="94"/>
    </row>
    <row r="1161" spans="1:14" s="91" customFormat="1" ht="12" x14ac:dyDescent="0.2">
      <c r="A1161" s="97"/>
      <c r="B1161" s="98"/>
      <c r="C1161" s="113" t="s">
        <v>409</v>
      </c>
      <c r="D1161" s="114"/>
      <c r="E1161" s="130">
        <f>SUM(E1162)</f>
        <v>0.131464</v>
      </c>
      <c r="F1161" s="130"/>
      <c r="G1161" s="130">
        <f t="shared" si="230"/>
        <v>0</v>
      </c>
      <c r="H1161" s="130"/>
      <c r="I1161" s="130">
        <f>SUM(I1162)</f>
        <v>0</v>
      </c>
      <c r="J1161" s="130"/>
      <c r="K1161" s="130">
        <f>SUM(E1161:I1161)</f>
        <v>0.131464</v>
      </c>
      <c r="L1161" s="130"/>
      <c r="M1161" s="130">
        <f t="shared" si="230"/>
        <v>0</v>
      </c>
      <c r="N1161" s="94"/>
    </row>
    <row r="1162" spans="1:14" s="91" customFormat="1" ht="24" x14ac:dyDescent="0.2">
      <c r="A1162" s="97"/>
      <c r="B1162" s="98"/>
      <c r="C1162" s="99">
        <v>54023</v>
      </c>
      <c r="D1162" s="100" t="s">
        <v>250</v>
      </c>
      <c r="E1162" s="131">
        <v>0.131464</v>
      </c>
      <c r="F1162" s="131"/>
      <c r="G1162" s="131">
        <v>0</v>
      </c>
      <c r="H1162" s="131"/>
      <c r="I1162" s="131">
        <v>0</v>
      </c>
      <c r="J1162" s="131"/>
      <c r="K1162" s="131">
        <f>SUM(E1162:I1162)</f>
        <v>0.131464</v>
      </c>
      <c r="L1162" s="131"/>
      <c r="M1162" s="131">
        <v>0</v>
      </c>
      <c r="N1162" s="94"/>
    </row>
    <row r="1163" spans="1:14" s="91" customFormat="1" ht="12" x14ac:dyDescent="0.2">
      <c r="A1163" s="97"/>
      <c r="B1163" s="98"/>
      <c r="C1163" s="113" t="s">
        <v>394</v>
      </c>
      <c r="D1163" s="114"/>
      <c r="E1163" s="130">
        <f>SUM(E1164:E1168)</f>
        <v>0.95000000000000007</v>
      </c>
      <c r="F1163" s="130"/>
      <c r="G1163" s="130">
        <f>SUM(G1164:G1168)</f>
        <v>1.4007003501750876E-2</v>
      </c>
      <c r="H1163" s="130"/>
      <c r="I1163" s="130">
        <f>SUM(I1164:I1168)</f>
        <v>6.25E-2</v>
      </c>
      <c r="J1163" s="130"/>
      <c r="K1163" s="130">
        <f t="shared" ref="K1163:K1179" si="231">SUM(E1163:I1163)</f>
        <v>1.0265070035017509</v>
      </c>
      <c r="L1163" s="130"/>
      <c r="M1163" s="130">
        <f>SUM(M1164:M1168)</f>
        <v>6.25E-2</v>
      </c>
      <c r="N1163" s="94"/>
    </row>
    <row r="1164" spans="1:14" s="91" customFormat="1" ht="48" x14ac:dyDescent="0.2">
      <c r="A1164" s="97"/>
      <c r="B1164" s="98"/>
      <c r="C1164" s="99">
        <v>53354</v>
      </c>
      <c r="D1164" s="115" t="s">
        <v>233</v>
      </c>
      <c r="E1164" s="131">
        <v>0.15</v>
      </c>
      <c r="F1164" s="131"/>
      <c r="G1164" s="131">
        <v>0</v>
      </c>
      <c r="H1164" s="131"/>
      <c r="I1164" s="131">
        <v>0</v>
      </c>
      <c r="J1164" s="131"/>
      <c r="K1164" s="131">
        <f t="shared" si="231"/>
        <v>0.15</v>
      </c>
      <c r="L1164" s="131"/>
      <c r="M1164" s="131">
        <v>0</v>
      </c>
      <c r="N1164" s="94"/>
    </row>
    <row r="1165" spans="1:14" s="91" customFormat="1" ht="12" x14ac:dyDescent="0.2">
      <c r="A1165" s="97"/>
      <c r="B1165" s="98"/>
      <c r="C1165" s="97">
        <v>54141</v>
      </c>
      <c r="D1165" s="98" t="s">
        <v>300</v>
      </c>
      <c r="E1165" s="131">
        <v>0.75</v>
      </c>
      <c r="F1165" s="131"/>
      <c r="G1165" s="131">
        <v>0</v>
      </c>
      <c r="H1165" s="131"/>
      <c r="I1165" s="131">
        <v>0</v>
      </c>
      <c r="J1165" s="131"/>
      <c r="K1165" s="131">
        <f t="shared" si="231"/>
        <v>0.75</v>
      </c>
      <c r="L1165" s="131"/>
      <c r="M1165" s="131">
        <v>0</v>
      </c>
      <c r="N1165" s="94"/>
    </row>
    <row r="1166" spans="1:14" s="91" customFormat="1" ht="24" x14ac:dyDescent="0.2">
      <c r="A1166" s="97"/>
      <c r="B1166" s="98"/>
      <c r="C1166" s="99">
        <v>54176</v>
      </c>
      <c r="D1166" s="115" t="s">
        <v>257</v>
      </c>
      <c r="E1166" s="131">
        <v>0</v>
      </c>
      <c r="F1166" s="131"/>
      <c r="G1166" s="131">
        <v>1.4007003501750876E-2</v>
      </c>
      <c r="H1166" s="131"/>
      <c r="I1166" s="131">
        <v>0</v>
      </c>
      <c r="J1166" s="131"/>
      <c r="K1166" s="131">
        <f t="shared" si="231"/>
        <v>1.4007003501750876E-2</v>
      </c>
      <c r="L1166" s="131"/>
      <c r="M1166" s="131">
        <v>0</v>
      </c>
      <c r="N1166" s="94"/>
    </row>
    <row r="1167" spans="1:14" s="91" customFormat="1" ht="12" x14ac:dyDescent="0.2">
      <c r="A1167" s="97"/>
      <c r="B1167" s="98"/>
      <c r="C1167" s="97">
        <v>54235</v>
      </c>
      <c r="D1167" s="98" t="s">
        <v>293</v>
      </c>
      <c r="E1167" s="131">
        <v>0</v>
      </c>
      <c r="F1167" s="131"/>
      <c r="G1167" s="131">
        <v>0</v>
      </c>
      <c r="H1167" s="131"/>
      <c r="I1167" s="131">
        <v>6.25E-2</v>
      </c>
      <c r="J1167" s="131"/>
      <c r="K1167" s="131">
        <f t="shared" si="231"/>
        <v>6.25E-2</v>
      </c>
      <c r="L1167" s="131"/>
      <c r="M1167" s="131">
        <v>6.25E-2</v>
      </c>
      <c r="N1167" s="94"/>
    </row>
    <row r="1168" spans="1:14" s="91" customFormat="1" ht="12" x14ac:dyDescent="0.2">
      <c r="A1168" s="97"/>
      <c r="B1168" s="98"/>
      <c r="C1168" s="99">
        <v>54379</v>
      </c>
      <c r="D1168" s="115" t="s">
        <v>294</v>
      </c>
      <c r="E1168" s="131">
        <v>0.05</v>
      </c>
      <c r="F1168" s="131"/>
      <c r="G1168" s="131">
        <v>0</v>
      </c>
      <c r="H1168" s="131"/>
      <c r="I1168" s="131">
        <v>0</v>
      </c>
      <c r="J1168" s="131"/>
      <c r="K1168" s="131">
        <f t="shared" si="231"/>
        <v>0.05</v>
      </c>
      <c r="L1168" s="131"/>
      <c r="M1168" s="131">
        <v>0</v>
      </c>
      <c r="N1168" s="94"/>
    </row>
    <row r="1169" spans="1:14" s="91" customFormat="1" ht="12" x14ac:dyDescent="0.2">
      <c r="A1169" s="97"/>
      <c r="B1169" s="98"/>
      <c r="C1169" s="113" t="s">
        <v>403</v>
      </c>
      <c r="D1169" s="114"/>
      <c r="E1169" s="130">
        <f>SUM(E1170:E1172)</f>
        <v>0.16</v>
      </c>
      <c r="F1169" s="130"/>
      <c r="G1169" s="130">
        <f>SUM(G1170:G1172)</f>
        <v>0</v>
      </c>
      <c r="H1169" s="130"/>
      <c r="I1169" s="130">
        <f>SUM(I1170:I1172)</f>
        <v>2.3478260000000001E-2</v>
      </c>
      <c r="J1169" s="130"/>
      <c r="K1169" s="130">
        <f t="shared" si="231"/>
        <v>0.18347826</v>
      </c>
      <c r="L1169" s="130"/>
      <c r="M1169" s="130">
        <f>SUM(M1170:M1172)</f>
        <v>0</v>
      </c>
      <c r="N1169" s="94"/>
    </row>
    <row r="1170" spans="1:14" s="91" customFormat="1" ht="24" x14ac:dyDescent="0.2">
      <c r="A1170" s="97"/>
      <c r="B1170" s="98"/>
      <c r="C1170" s="99">
        <v>50370</v>
      </c>
      <c r="D1170" s="115" t="s">
        <v>227</v>
      </c>
      <c r="E1170" s="131">
        <v>0</v>
      </c>
      <c r="F1170" s="131"/>
      <c r="G1170" s="131">
        <v>0</v>
      </c>
      <c r="H1170" s="131"/>
      <c r="I1170" s="131">
        <v>2.3478260000000001E-2</v>
      </c>
      <c r="J1170" s="131"/>
      <c r="K1170" s="131">
        <f t="shared" si="231"/>
        <v>2.3478260000000001E-2</v>
      </c>
      <c r="L1170" s="131"/>
      <c r="M1170" s="131">
        <v>0</v>
      </c>
      <c r="N1170" s="94"/>
    </row>
    <row r="1171" spans="1:14" s="91" customFormat="1" ht="24" x14ac:dyDescent="0.2">
      <c r="A1171" s="97"/>
      <c r="B1171" s="98"/>
      <c r="C1171" s="97">
        <v>51314</v>
      </c>
      <c r="D1171" s="112" t="s">
        <v>90</v>
      </c>
      <c r="E1171" s="131">
        <v>0.1</v>
      </c>
      <c r="F1171" s="131"/>
      <c r="G1171" s="131">
        <v>0</v>
      </c>
      <c r="H1171" s="131"/>
      <c r="I1171" s="131">
        <v>0</v>
      </c>
      <c r="J1171" s="131"/>
      <c r="K1171" s="131">
        <f t="shared" si="231"/>
        <v>0.1</v>
      </c>
      <c r="L1171" s="131"/>
      <c r="M1171" s="131">
        <v>0</v>
      </c>
      <c r="N1171" s="94"/>
    </row>
    <row r="1172" spans="1:14" s="91" customFormat="1" ht="24" x14ac:dyDescent="0.2">
      <c r="A1172" s="97"/>
      <c r="B1172" s="98"/>
      <c r="C1172" s="99">
        <v>54392</v>
      </c>
      <c r="D1172" s="115" t="s">
        <v>88</v>
      </c>
      <c r="E1172" s="131">
        <v>0.06</v>
      </c>
      <c r="F1172" s="131"/>
      <c r="G1172" s="131">
        <v>0</v>
      </c>
      <c r="H1172" s="131"/>
      <c r="I1172" s="131">
        <v>0</v>
      </c>
      <c r="J1172" s="131"/>
      <c r="K1172" s="131">
        <f t="shared" si="231"/>
        <v>0.06</v>
      </c>
      <c r="L1172" s="131"/>
      <c r="M1172" s="131">
        <v>0</v>
      </c>
      <c r="N1172" s="94"/>
    </row>
    <row r="1173" spans="1:14" s="91" customFormat="1" ht="12" x14ac:dyDescent="0.2">
      <c r="A1173" s="111"/>
      <c r="B1173" s="113" t="s">
        <v>495</v>
      </c>
      <c r="C1173" s="113"/>
      <c r="D1173" s="114"/>
      <c r="E1173" s="130">
        <f>E1174+E1178+E1180+E1186+E1192+E1198+E1206+E1202+E1204+E1214+E1221</f>
        <v>21.416321336048878</v>
      </c>
      <c r="F1173" s="130"/>
      <c r="G1173" s="130">
        <f>G1174+G1178+G1180+G1186+G1192+G1198+G1206+G1202+G1204+G1214+G1221</f>
        <v>7.5506503251625806E-2</v>
      </c>
      <c r="H1173" s="130"/>
      <c r="I1173" s="130">
        <f>I1174+I1178+I1180+I1186+I1192+I1198+I1206+I1202+I1204+I1214+I1221</f>
        <v>7.4784563414634144</v>
      </c>
      <c r="J1173" s="130"/>
      <c r="K1173" s="130">
        <f t="shared" si="231"/>
        <v>28.970284180763915</v>
      </c>
      <c r="L1173" s="130"/>
      <c r="M1173" s="130">
        <f>M1174+M1178+M1180+M1186+M1192+M1198+M1206+M1202+M1204+M1214+M1221</f>
        <v>14.16393033604888</v>
      </c>
      <c r="N1173" s="94"/>
    </row>
    <row r="1174" spans="1:14" s="91" customFormat="1" ht="12" x14ac:dyDescent="0.2">
      <c r="A1174" s="111"/>
      <c r="B1174" s="113"/>
      <c r="C1174" s="113" t="s">
        <v>417</v>
      </c>
      <c r="D1174" s="114"/>
      <c r="E1174" s="130">
        <f>SUM(E1175:E1177)</f>
        <v>0.79</v>
      </c>
      <c r="F1174" s="130"/>
      <c r="G1174" s="130">
        <f>SUM(G1175:G1177)</f>
        <v>0</v>
      </c>
      <c r="H1174" s="130"/>
      <c r="I1174" s="130">
        <f>SUM(I1175:I1177)</f>
        <v>0.32500000000000001</v>
      </c>
      <c r="J1174" s="130"/>
      <c r="K1174" s="130">
        <f t="shared" si="231"/>
        <v>1.115</v>
      </c>
      <c r="L1174" s="130"/>
      <c r="M1174" s="130">
        <f>SUM(M1175:M1177)</f>
        <v>0.30000000000000004</v>
      </c>
      <c r="N1174" s="94"/>
    </row>
    <row r="1175" spans="1:14" s="91" customFormat="1" ht="24" x14ac:dyDescent="0.2">
      <c r="A1175" s="97"/>
      <c r="B1175" s="98"/>
      <c r="C1175" s="99">
        <v>50159</v>
      </c>
      <c r="D1175" s="115" t="s">
        <v>196</v>
      </c>
      <c r="E1175" s="131">
        <v>0</v>
      </c>
      <c r="F1175" s="131"/>
      <c r="G1175" s="131">
        <v>0</v>
      </c>
      <c r="H1175" s="131"/>
      <c r="I1175" s="131">
        <v>0.125</v>
      </c>
      <c r="J1175" s="131"/>
      <c r="K1175" s="131">
        <f t="shared" si="231"/>
        <v>0.125</v>
      </c>
      <c r="L1175" s="131"/>
      <c r="M1175" s="131">
        <v>0</v>
      </c>
      <c r="N1175" s="94"/>
    </row>
    <row r="1176" spans="1:14" s="91" customFormat="1" ht="24" x14ac:dyDescent="0.2">
      <c r="A1176" s="97"/>
      <c r="B1176" s="98"/>
      <c r="C1176" s="99">
        <v>53145</v>
      </c>
      <c r="D1176" s="115" t="s">
        <v>430</v>
      </c>
      <c r="E1176" s="131">
        <v>0.5</v>
      </c>
      <c r="F1176" s="131"/>
      <c r="G1176" s="131">
        <v>0</v>
      </c>
      <c r="H1176" s="131"/>
      <c r="I1176" s="131">
        <v>0</v>
      </c>
      <c r="J1176" s="131"/>
      <c r="K1176" s="131">
        <f t="shared" si="231"/>
        <v>0.5</v>
      </c>
      <c r="L1176" s="131"/>
      <c r="M1176" s="131">
        <v>0</v>
      </c>
      <c r="N1176" s="94"/>
    </row>
    <row r="1177" spans="1:14" s="91" customFormat="1" ht="24" x14ac:dyDescent="0.2">
      <c r="A1177" s="97"/>
      <c r="B1177" s="98"/>
      <c r="C1177" s="99">
        <v>53383</v>
      </c>
      <c r="D1177" s="115" t="s">
        <v>91</v>
      </c>
      <c r="E1177" s="131">
        <v>0.29000000000000004</v>
      </c>
      <c r="F1177" s="131"/>
      <c r="G1177" s="131">
        <v>0</v>
      </c>
      <c r="H1177" s="131"/>
      <c r="I1177" s="131">
        <v>0.2</v>
      </c>
      <c r="J1177" s="131"/>
      <c r="K1177" s="131">
        <f t="shared" si="231"/>
        <v>0.49000000000000005</v>
      </c>
      <c r="L1177" s="131"/>
      <c r="M1177" s="131">
        <v>0.30000000000000004</v>
      </c>
      <c r="N1177" s="94"/>
    </row>
    <row r="1178" spans="1:14" s="91" customFormat="1" ht="12" x14ac:dyDescent="0.2">
      <c r="A1178" s="111"/>
      <c r="B1178" s="113"/>
      <c r="C1178" s="113" t="s">
        <v>390</v>
      </c>
      <c r="D1178" s="114"/>
      <c r="E1178" s="130">
        <f>SUM(E1179)</f>
        <v>0.5</v>
      </c>
      <c r="F1178" s="130"/>
      <c r="G1178" s="130">
        <f>SUM(G1179)</f>
        <v>0</v>
      </c>
      <c r="H1178" s="130"/>
      <c r="I1178" s="130">
        <f>SUM(I1179)</f>
        <v>0</v>
      </c>
      <c r="J1178" s="130"/>
      <c r="K1178" s="130">
        <f t="shared" si="231"/>
        <v>0.5</v>
      </c>
      <c r="L1178" s="130"/>
      <c r="M1178" s="130">
        <f>SUM(M1179)</f>
        <v>0</v>
      </c>
      <c r="N1178" s="94"/>
    </row>
    <row r="1179" spans="1:14" s="91" customFormat="1" ht="24" x14ac:dyDescent="0.2">
      <c r="A1179" s="97"/>
      <c r="B1179" s="113"/>
      <c r="C1179" s="99">
        <v>53277</v>
      </c>
      <c r="D1179" s="100" t="s">
        <v>92</v>
      </c>
      <c r="E1179" s="131">
        <v>0.5</v>
      </c>
      <c r="F1179" s="131"/>
      <c r="G1179" s="131">
        <v>0</v>
      </c>
      <c r="H1179" s="131"/>
      <c r="I1179" s="131">
        <v>0</v>
      </c>
      <c r="J1179" s="131"/>
      <c r="K1179" s="131">
        <f t="shared" si="231"/>
        <v>0.5</v>
      </c>
      <c r="L1179" s="131"/>
      <c r="M1179" s="131">
        <v>0</v>
      </c>
      <c r="N1179" s="94"/>
    </row>
    <row r="1180" spans="1:14" s="91" customFormat="1" ht="12" x14ac:dyDescent="0.2">
      <c r="A1180" s="111"/>
      <c r="B1180" s="113"/>
      <c r="C1180" s="113" t="s">
        <v>391</v>
      </c>
      <c r="D1180" s="114"/>
      <c r="E1180" s="130">
        <f>SUM(E1181:E1185)</f>
        <v>2.6790000000000003</v>
      </c>
      <c r="F1180" s="130"/>
      <c r="G1180" s="130">
        <f t="shared" ref="G1180:I1180" si="232">SUM(G1181:G1185)</f>
        <v>0</v>
      </c>
      <c r="H1180" s="130"/>
      <c r="I1180" s="130">
        <f t="shared" si="232"/>
        <v>1.5</v>
      </c>
      <c r="J1180" s="130"/>
      <c r="K1180" s="130">
        <f>SUM(E1180:I1180)</f>
        <v>4.1790000000000003</v>
      </c>
      <c r="L1180" s="130"/>
      <c r="M1180" s="130">
        <f t="shared" ref="M1180" si="233">SUM(M1181:M1185)</f>
        <v>0.125</v>
      </c>
      <c r="N1180" s="94"/>
    </row>
    <row r="1181" spans="1:14" s="91" customFormat="1" ht="24" x14ac:dyDescent="0.2">
      <c r="A1181" s="97"/>
      <c r="B1181" s="98"/>
      <c r="C1181" s="99">
        <v>50193</v>
      </c>
      <c r="D1181" s="100" t="s">
        <v>93</v>
      </c>
      <c r="E1181" s="131">
        <v>1</v>
      </c>
      <c r="F1181" s="131"/>
      <c r="G1181" s="131">
        <v>0</v>
      </c>
      <c r="H1181" s="131"/>
      <c r="I1181" s="131">
        <v>0</v>
      </c>
      <c r="J1181" s="131"/>
      <c r="K1181" s="131">
        <f t="shared" ref="K1181:K1185" si="234">SUM(E1181:I1181)</f>
        <v>1</v>
      </c>
      <c r="L1181" s="131"/>
      <c r="M1181" s="131">
        <v>0</v>
      </c>
      <c r="N1181" s="94"/>
    </row>
    <row r="1182" spans="1:14" s="91" customFormat="1" ht="24" x14ac:dyDescent="0.2">
      <c r="A1182" s="97"/>
      <c r="B1182" s="98"/>
      <c r="C1182" s="99">
        <v>51308</v>
      </c>
      <c r="D1182" s="115" t="s">
        <v>94</v>
      </c>
      <c r="E1182" s="131">
        <v>0.35</v>
      </c>
      <c r="F1182" s="131"/>
      <c r="G1182" s="131">
        <v>0</v>
      </c>
      <c r="H1182" s="131"/>
      <c r="I1182" s="131">
        <v>0</v>
      </c>
      <c r="J1182" s="131"/>
      <c r="K1182" s="131">
        <f t="shared" si="234"/>
        <v>0.35</v>
      </c>
      <c r="L1182" s="131"/>
      <c r="M1182" s="131">
        <v>0</v>
      </c>
      <c r="N1182" s="94"/>
    </row>
    <row r="1183" spans="1:14" s="91" customFormat="1" ht="36" x14ac:dyDescent="0.2">
      <c r="A1183" s="97"/>
      <c r="B1183" s="98"/>
      <c r="C1183" s="99">
        <v>51395</v>
      </c>
      <c r="D1183" s="115" t="s">
        <v>95</v>
      </c>
      <c r="E1183" s="131">
        <v>0.5</v>
      </c>
      <c r="F1183" s="131"/>
      <c r="G1183" s="131">
        <v>0</v>
      </c>
      <c r="H1183" s="131"/>
      <c r="I1183" s="131">
        <v>1.5</v>
      </c>
      <c r="J1183" s="131"/>
      <c r="K1183" s="131">
        <f t="shared" si="234"/>
        <v>2</v>
      </c>
      <c r="L1183" s="131"/>
      <c r="M1183" s="131">
        <v>0</v>
      </c>
      <c r="N1183" s="94"/>
    </row>
    <row r="1184" spans="1:14" s="91" customFormat="1" ht="24" x14ac:dyDescent="0.2">
      <c r="A1184" s="97"/>
      <c r="B1184" s="98"/>
      <c r="C1184" s="99">
        <v>53279</v>
      </c>
      <c r="D1184" s="115" t="s">
        <v>96</v>
      </c>
      <c r="E1184" s="131">
        <v>0.5</v>
      </c>
      <c r="F1184" s="131"/>
      <c r="G1184" s="131">
        <v>0</v>
      </c>
      <c r="H1184" s="131"/>
      <c r="I1184" s="131">
        <v>0</v>
      </c>
      <c r="J1184" s="131"/>
      <c r="K1184" s="131">
        <f t="shared" si="234"/>
        <v>0.5</v>
      </c>
      <c r="L1184" s="131"/>
      <c r="M1184" s="131">
        <v>0</v>
      </c>
      <c r="N1184" s="94"/>
    </row>
    <row r="1185" spans="1:14" s="91" customFormat="1" ht="24" x14ac:dyDescent="0.2">
      <c r="A1185" s="97"/>
      <c r="B1185" s="98"/>
      <c r="C1185" s="99">
        <v>54305</v>
      </c>
      <c r="D1185" s="115" t="s">
        <v>117</v>
      </c>
      <c r="E1185" s="131">
        <v>0.32899999999999996</v>
      </c>
      <c r="F1185" s="131"/>
      <c r="G1185" s="131">
        <v>0</v>
      </c>
      <c r="H1185" s="131"/>
      <c r="I1185" s="131">
        <v>0</v>
      </c>
      <c r="J1185" s="131"/>
      <c r="K1185" s="131">
        <f t="shared" si="234"/>
        <v>0.32899999999999996</v>
      </c>
      <c r="L1185" s="131"/>
      <c r="M1185" s="131">
        <v>0.125</v>
      </c>
      <c r="N1185" s="94"/>
    </row>
    <row r="1186" spans="1:14" s="91" customFormat="1" ht="12" x14ac:dyDescent="0.2">
      <c r="A1186" s="111"/>
      <c r="B1186" s="113"/>
      <c r="C1186" s="113" t="s">
        <v>392</v>
      </c>
      <c r="D1186" s="114"/>
      <c r="E1186" s="130">
        <f>SUM(E1187:E1191)</f>
        <v>1.713889</v>
      </c>
      <c r="F1186" s="130"/>
      <c r="G1186" s="130">
        <f>SUM(G1187:G1191)</f>
        <v>0</v>
      </c>
      <c r="H1186" s="130"/>
      <c r="I1186" s="130">
        <f>SUM(I1187:I1191)</f>
        <v>0</v>
      </c>
      <c r="J1186" s="130"/>
      <c r="K1186" s="130">
        <f>SUM(E1186:I1186)</f>
        <v>1.713889</v>
      </c>
      <c r="L1186" s="130"/>
      <c r="M1186" s="130">
        <f>SUM(M1187:M1191)</f>
        <v>1.1888890000000001</v>
      </c>
      <c r="N1186" s="94"/>
    </row>
    <row r="1187" spans="1:14" s="91" customFormat="1" ht="24" x14ac:dyDescent="0.2">
      <c r="A1187" s="97"/>
      <c r="B1187" s="113"/>
      <c r="C1187" s="99">
        <v>44934</v>
      </c>
      <c r="D1187" s="115" t="s">
        <v>118</v>
      </c>
      <c r="E1187" s="131">
        <v>0.16666700000000001</v>
      </c>
      <c r="F1187" s="131"/>
      <c r="G1187" s="131">
        <v>0</v>
      </c>
      <c r="H1187" s="131"/>
      <c r="I1187" s="131">
        <v>0</v>
      </c>
      <c r="J1187" s="131"/>
      <c r="K1187" s="131">
        <f t="shared" ref="K1187:K1191" si="235">SUM(E1187:I1187)</f>
        <v>0.16666700000000001</v>
      </c>
      <c r="L1187" s="131"/>
      <c r="M1187" s="131">
        <v>0.16666700000000001</v>
      </c>
      <c r="N1187" s="94"/>
    </row>
    <row r="1188" spans="1:14" s="91" customFormat="1" ht="24" x14ac:dyDescent="0.2">
      <c r="A1188" s="97"/>
      <c r="B1188" s="113"/>
      <c r="C1188" s="99">
        <v>46920</v>
      </c>
      <c r="D1188" s="115" t="s">
        <v>211</v>
      </c>
      <c r="E1188" s="131">
        <v>2.2221999999999999E-2</v>
      </c>
      <c r="F1188" s="131"/>
      <c r="G1188" s="131">
        <v>0</v>
      </c>
      <c r="H1188" s="131"/>
      <c r="I1188" s="131">
        <v>0</v>
      </c>
      <c r="J1188" s="131"/>
      <c r="K1188" s="131">
        <f t="shared" si="235"/>
        <v>2.2221999999999999E-2</v>
      </c>
      <c r="L1188" s="131"/>
      <c r="M1188" s="131">
        <v>2.2221999999999999E-2</v>
      </c>
      <c r="N1188" s="94"/>
    </row>
    <row r="1189" spans="1:14" s="91" customFormat="1" ht="24" x14ac:dyDescent="0.2">
      <c r="A1189" s="97"/>
      <c r="B1189" s="113"/>
      <c r="C1189" s="99">
        <v>54367</v>
      </c>
      <c r="D1189" s="115" t="s">
        <v>97</v>
      </c>
      <c r="E1189" s="131">
        <v>1</v>
      </c>
      <c r="F1189" s="131"/>
      <c r="G1189" s="131">
        <v>0</v>
      </c>
      <c r="H1189" s="131"/>
      <c r="I1189" s="131">
        <v>0</v>
      </c>
      <c r="J1189" s="131"/>
      <c r="K1189" s="131">
        <f t="shared" si="235"/>
        <v>1</v>
      </c>
      <c r="L1189" s="131"/>
      <c r="M1189" s="131">
        <v>1</v>
      </c>
      <c r="N1189" s="94"/>
    </row>
    <row r="1190" spans="1:14" s="91" customFormat="1" ht="24" x14ac:dyDescent="0.2">
      <c r="A1190" s="97"/>
      <c r="B1190" s="113"/>
      <c r="C1190" s="99">
        <v>54391</v>
      </c>
      <c r="D1190" s="115" t="s">
        <v>229</v>
      </c>
      <c r="E1190" s="131">
        <v>2.5000000000000001E-2</v>
      </c>
      <c r="F1190" s="131"/>
      <c r="G1190" s="131">
        <v>0</v>
      </c>
      <c r="H1190" s="131"/>
      <c r="I1190" s="131">
        <v>0</v>
      </c>
      <c r="J1190" s="131"/>
      <c r="K1190" s="131">
        <f t="shared" si="235"/>
        <v>2.5000000000000001E-2</v>
      </c>
      <c r="L1190" s="131"/>
      <c r="M1190" s="131">
        <v>0</v>
      </c>
      <c r="N1190" s="94"/>
    </row>
    <row r="1191" spans="1:14" s="91" customFormat="1" ht="24" x14ac:dyDescent="0.2">
      <c r="A1191" s="97"/>
      <c r="B1191" s="113"/>
      <c r="C1191" s="99">
        <v>54407</v>
      </c>
      <c r="D1191" s="115" t="s">
        <v>98</v>
      </c>
      <c r="E1191" s="131">
        <v>0.5</v>
      </c>
      <c r="F1191" s="131"/>
      <c r="G1191" s="131">
        <v>0</v>
      </c>
      <c r="H1191" s="131"/>
      <c r="I1191" s="131">
        <v>0</v>
      </c>
      <c r="J1191" s="131"/>
      <c r="K1191" s="131">
        <f t="shared" si="235"/>
        <v>0.5</v>
      </c>
      <c r="L1191" s="131"/>
      <c r="M1191" s="131">
        <v>0</v>
      </c>
      <c r="N1191" s="94"/>
    </row>
    <row r="1192" spans="1:14" s="91" customFormat="1" ht="12" x14ac:dyDescent="0.2">
      <c r="A1192" s="111"/>
      <c r="B1192" s="113"/>
      <c r="C1192" s="113" t="s">
        <v>405</v>
      </c>
      <c r="D1192" s="114"/>
      <c r="E1192" s="130">
        <f>SUM(E1193:E1197)</f>
        <v>5.7191853360488807</v>
      </c>
      <c r="F1192" s="130"/>
      <c r="G1192" s="130">
        <f>SUM(G1193:G1197)</f>
        <v>0</v>
      </c>
      <c r="H1192" s="130"/>
      <c r="I1192" s="130">
        <f>SUM(I1193:I1197)</f>
        <v>2.6</v>
      </c>
      <c r="J1192" s="130"/>
      <c r="K1192" s="130">
        <f>SUM(E1192:I1192)</f>
        <v>8.3191853360488803</v>
      </c>
      <c r="L1192" s="130"/>
      <c r="M1192" s="130">
        <f>SUM(M1193:M1197)</f>
        <v>7.8191853360488803</v>
      </c>
      <c r="N1192" s="94"/>
    </row>
    <row r="1193" spans="1:14" s="91" customFormat="1" ht="24" x14ac:dyDescent="0.2">
      <c r="A1193" s="97"/>
      <c r="B1193" s="98"/>
      <c r="C1193" s="99">
        <v>47354</v>
      </c>
      <c r="D1193" s="100" t="s">
        <v>414</v>
      </c>
      <c r="E1193" s="131">
        <v>1</v>
      </c>
      <c r="F1193" s="131"/>
      <c r="G1193" s="131">
        <v>0</v>
      </c>
      <c r="H1193" s="131"/>
      <c r="I1193" s="131">
        <v>0</v>
      </c>
      <c r="J1193" s="131"/>
      <c r="K1193" s="131">
        <f>SUM(E1193:I1193)</f>
        <v>1</v>
      </c>
      <c r="L1193" s="131"/>
      <c r="M1193" s="131">
        <v>1</v>
      </c>
      <c r="N1193" s="94"/>
    </row>
    <row r="1194" spans="1:14" s="91" customFormat="1" ht="24" x14ac:dyDescent="0.2">
      <c r="A1194" s="97"/>
      <c r="B1194" s="98"/>
      <c r="C1194" s="99">
        <v>53121</v>
      </c>
      <c r="D1194" s="100" t="s">
        <v>99</v>
      </c>
      <c r="E1194" s="131">
        <v>0</v>
      </c>
      <c r="F1194" s="131"/>
      <c r="G1194" s="131">
        <v>0</v>
      </c>
      <c r="H1194" s="131"/>
      <c r="I1194" s="131">
        <v>2</v>
      </c>
      <c r="J1194" s="131"/>
      <c r="K1194" s="131">
        <f t="shared" ref="K1194:K1197" si="236">SUM(E1194:I1194)</f>
        <v>2</v>
      </c>
      <c r="L1194" s="131"/>
      <c r="M1194" s="131">
        <v>2</v>
      </c>
      <c r="N1194" s="94"/>
    </row>
    <row r="1195" spans="1:14" s="91" customFormat="1" ht="24" x14ac:dyDescent="0.2">
      <c r="A1195" s="97"/>
      <c r="B1195" s="98"/>
      <c r="C1195" s="99">
        <v>54009</v>
      </c>
      <c r="D1195" s="100" t="s">
        <v>100</v>
      </c>
      <c r="E1195" s="131">
        <v>0.2</v>
      </c>
      <c r="F1195" s="131"/>
      <c r="G1195" s="131">
        <v>0</v>
      </c>
      <c r="H1195" s="131"/>
      <c r="I1195" s="131">
        <v>0.5</v>
      </c>
      <c r="J1195" s="131"/>
      <c r="K1195" s="131">
        <f t="shared" si="236"/>
        <v>0.7</v>
      </c>
      <c r="L1195" s="131"/>
      <c r="M1195" s="131">
        <v>0.2</v>
      </c>
      <c r="N1195" s="94"/>
    </row>
    <row r="1196" spans="1:14" s="91" customFormat="1" ht="36" x14ac:dyDescent="0.2">
      <c r="A1196" s="97"/>
      <c r="B1196" s="98"/>
      <c r="C1196" s="99">
        <v>54079</v>
      </c>
      <c r="D1196" s="100" t="s">
        <v>282</v>
      </c>
      <c r="E1196" s="131">
        <v>4.3991853360488804</v>
      </c>
      <c r="F1196" s="131"/>
      <c r="G1196" s="131">
        <v>0</v>
      </c>
      <c r="H1196" s="131"/>
      <c r="I1196" s="131">
        <v>0.1</v>
      </c>
      <c r="J1196" s="131"/>
      <c r="K1196" s="131">
        <f t="shared" si="236"/>
        <v>4.49918533604888</v>
      </c>
      <c r="L1196" s="131"/>
      <c r="M1196" s="131">
        <v>4.49918533604888</v>
      </c>
      <c r="N1196" s="94"/>
    </row>
    <row r="1197" spans="1:14" s="91" customFormat="1" ht="24" x14ac:dyDescent="0.2">
      <c r="A1197" s="97"/>
      <c r="B1197" s="98"/>
      <c r="C1197" s="99">
        <v>54201</v>
      </c>
      <c r="D1197" s="100" t="s">
        <v>120</v>
      </c>
      <c r="E1197" s="131">
        <v>0.12</v>
      </c>
      <c r="F1197" s="131"/>
      <c r="G1197" s="131">
        <v>0</v>
      </c>
      <c r="H1197" s="131"/>
      <c r="I1197" s="131">
        <v>0</v>
      </c>
      <c r="J1197" s="131"/>
      <c r="K1197" s="131">
        <f t="shared" si="236"/>
        <v>0.12</v>
      </c>
      <c r="L1197" s="131"/>
      <c r="M1197" s="131">
        <v>0.12</v>
      </c>
      <c r="N1197" s="94"/>
    </row>
    <row r="1198" spans="1:14" s="91" customFormat="1" ht="12" x14ac:dyDescent="0.2">
      <c r="A1198" s="111"/>
      <c r="B1198" s="113"/>
      <c r="C1198" s="113" t="s">
        <v>393</v>
      </c>
      <c r="D1198" s="114"/>
      <c r="E1198" s="130">
        <f>SUM(E1199:E1201)</f>
        <v>0.15892800000000001</v>
      </c>
      <c r="F1198" s="130"/>
      <c r="G1198" s="130">
        <f>SUM(G1199:G1201)</f>
        <v>6.25E-2</v>
      </c>
      <c r="H1198" s="130"/>
      <c r="I1198" s="130">
        <f>SUM(I1199:I1201)</f>
        <v>3.1250000000000002E-3</v>
      </c>
      <c r="J1198" s="130"/>
      <c r="K1198" s="130">
        <f>SUM(E1198:I1198)</f>
        <v>0.224553</v>
      </c>
      <c r="L1198" s="130"/>
      <c r="M1198" s="130">
        <f>SUM(M1199:M1201)</f>
        <v>0</v>
      </c>
      <c r="N1198" s="94"/>
    </row>
    <row r="1199" spans="1:14" s="91" customFormat="1" ht="24" x14ac:dyDescent="0.2">
      <c r="A1199" s="97"/>
      <c r="B1199" s="98"/>
      <c r="C1199" s="99">
        <v>52123</v>
      </c>
      <c r="D1199" s="100" t="s">
        <v>353</v>
      </c>
      <c r="E1199" s="131">
        <v>0.12142800000000001</v>
      </c>
      <c r="F1199" s="131"/>
      <c r="G1199" s="131">
        <v>0</v>
      </c>
      <c r="H1199" s="131"/>
      <c r="I1199" s="131">
        <v>0</v>
      </c>
      <c r="J1199" s="131"/>
      <c r="K1199" s="131">
        <f>SUM(E1199:I1199)</f>
        <v>0.12142800000000001</v>
      </c>
      <c r="L1199" s="131"/>
      <c r="M1199" s="131">
        <v>0</v>
      </c>
      <c r="N1199" s="94"/>
    </row>
    <row r="1200" spans="1:14" s="91" customFormat="1" ht="24" x14ac:dyDescent="0.2">
      <c r="A1200" s="97"/>
      <c r="B1200" s="98"/>
      <c r="C1200" s="99">
        <v>52189</v>
      </c>
      <c r="D1200" s="100" t="s">
        <v>238</v>
      </c>
      <c r="E1200" s="131">
        <v>0</v>
      </c>
      <c r="F1200" s="131"/>
      <c r="G1200" s="131">
        <v>0</v>
      </c>
      <c r="H1200" s="131"/>
      <c r="I1200" s="131">
        <v>3.1250000000000002E-3</v>
      </c>
      <c r="J1200" s="131"/>
      <c r="K1200" s="131">
        <f>SUM(E1200:I1200)</f>
        <v>3.1250000000000002E-3</v>
      </c>
      <c r="L1200" s="131"/>
      <c r="M1200" s="131">
        <v>0</v>
      </c>
      <c r="N1200" s="94"/>
    </row>
    <row r="1201" spans="1:14" s="91" customFormat="1" ht="36" x14ac:dyDescent="0.2">
      <c r="A1201" s="97"/>
      <c r="B1201" s="98"/>
      <c r="C1201" s="99">
        <v>53409</v>
      </c>
      <c r="D1201" s="100" t="s">
        <v>246</v>
      </c>
      <c r="E1201" s="131">
        <v>3.7499999999999999E-2</v>
      </c>
      <c r="F1201" s="131"/>
      <c r="G1201" s="131">
        <v>6.25E-2</v>
      </c>
      <c r="H1201" s="131"/>
      <c r="I1201" s="131">
        <v>0</v>
      </c>
      <c r="J1201" s="131"/>
      <c r="K1201" s="131">
        <f>SUM(E1201:I1201)</f>
        <v>0.1</v>
      </c>
      <c r="L1201" s="131"/>
      <c r="M1201" s="131">
        <v>0</v>
      </c>
      <c r="N1201" s="94"/>
    </row>
    <row r="1202" spans="1:14" s="91" customFormat="1" ht="12" x14ac:dyDescent="0.2">
      <c r="A1202" s="111"/>
      <c r="B1202" s="113"/>
      <c r="C1202" s="113" t="s">
        <v>407</v>
      </c>
      <c r="D1202" s="114"/>
      <c r="E1202" s="130">
        <f>SUM(E1203:E1203)</f>
        <v>0.05</v>
      </c>
      <c r="F1202" s="130"/>
      <c r="G1202" s="130">
        <f>SUM(G1203:G1203)</f>
        <v>0</v>
      </c>
      <c r="H1202" s="130"/>
      <c r="I1202" s="130">
        <f>SUM(I1203:I1203)</f>
        <v>3.414634146341463E-2</v>
      </c>
      <c r="J1202" s="130"/>
      <c r="K1202" s="130">
        <f>SUM(E1202:I1202)</f>
        <v>8.4146341463414626E-2</v>
      </c>
      <c r="L1202" s="130"/>
      <c r="M1202" s="130">
        <f>SUM(M1203:M1203)</f>
        <v>0</v>
      </c>
      <c r="N1202" s="94"/>
    </row>
    <row r="1203" spans="1:14" s="91" customFormat="1" ht="12" x14ac:dyDescent="0.2">
      <c r="A1203" s="97"/>
      <c r="B1203" s="98"/>
      <c r="C1203" s="99">
        <v>54055</v>
      </c>
      <c r="D1203" s="100" t="s">
        <v>363</v>
      </c>
      <c r="E1203" s="131">
        <v>0.05</v>
      </c>
      <c r="F1203" s="131"/>
      <c r="G1203" s="131">
        <v>0</v>
      </c>
      <c r="H1203" s="131"/>
      <c r="I1203" s="131">
        <v>3.414634146341463E-2</v>
      </c>
      <c r="J1203" s="131"/>
      <c r="K1203" s="131">
        <f t="shared" ref="K1203" si="237">SUM(E1203:I1203)</f>
        <v>8.4146341463414626E-2</v>
      </c>
      <c r="L1203" s="131"/>
      <c r="M1203" s="131">
        <v>0</v>
      </c>
      <c r="N1203" s="94"/>
    </row>
    <row r="1204" spans="1:14" s="91" customFormat="1" ht="12" x14ac:dyDescent="0.2">
      <c r="A1204" s="111"/>
      <c r="B1204" s="113"/>
      <c r="C1204" s="113" t="s">
        <v>409</v>
      </c>
      <c r="D1204" s="114"/>
      <c r="E1204" s="130">
        <f>SUM(E1205:E1205)</f>
        <v>9.1463000000000003E-2</v>
      </c>
      <c r="F1204" s="130"/>
      <c r="G1204" s="130">
        <f>SUM(G1205:G1205)</f>
        <v>0</v>
      </c>
      <c r="H1204" s="130"/>
      <c r="I1204" s="130">
        <f>SUM(I1205:I1205)</f>
        <v>0</v>
      </c>
      <c r="J1204" s="130"/>
      <c r="K1204" s="130">
        <f>SUM(E1204:I1204)</f>
        <v>9.1463000000000003E-2</v>
      </c>
      <c r="L1204" s="130"/>
      <c r="M1204" s="130">
        <f>SUM(M1205:M1205)</f>
        <v>0</v>
      </c>
      <c r="N1204" s="94"/>
    </row>
    <row r="1205" spans="1:14" s="91" customFormat="1" ht="24" x14ac:dyDescent="0.2">
      <c r="A1205" s="97"/>
      <c r="B1205" s="98"/>
      <c r="C1205" s="99">
        <v>54023</v>
      </c>
      <c r="D1205" s="100" t="s">
        <v>250</v>
      </c>
      <c r="E1205" s="131">
        <v>9.1463000000000003E-2</v>
      </c>
      <c r="F1205" s="131"/>
      <c r="G1205" s="131">
        <v>0</v>
      </c>
      <c r="H1205" s="131"/>
      <c r="I1205" s="131">
        <v>0</v>
      </c>
      <c r="J1205" s="131"/>
      <c r="K1205" s="131">
        <f t="shared" ref="K1205" si="238">SUM(E1205:I1205)</f>
        <v>9.1463000000000003E-2</v>
      </c>
      <c r="L1205" s="131"/>
      <c r="M1205" s="131">
        <v>0</v>
      </c>
      <c r="N1205" s="94"/>
    </row>
    <row r="1206" spans="1:14" s="91" customFormat="1" ht="12" x14ac:dyDescent="0.2">
      <c r="A1206" s="97"/>
      <c r="B1206" s="98"/>
      <c r="C1206" s="113" t="s">
        <v>394</v>
      </c>
      <c r="D1206" s="114"/>
      <c r="E1206" s="130">
        <f>SUM(E1207:E1213)</f>
        <v>5.2079999999999993</v>
      </c>
      <c r="F1206" s="130"/>
      <c r="G1206" s="130">
        <f>SUM(G1207:G1213)</f>
        <v>1.3006503251625811E-2</v>
      </c>
      <c r="H1206" s="130"/>
      <c r="I1206" s="130">
        <f>SUM(I1207:I1213)</f>
        <v>0.125</v>
      </c>
      <c r="J1206" s="130"/>
      <c r="K1206" s="130">
        <f>SUM(E1206:I1206)</f>
        <v>5.3460065032516253</v>
      </c>
      <c r="L1206" s="130"/>
      <c r="M1206" s="130">
        <f>SUM(M1207:M1213)</f>
        <v>4.625</v>
      </c>
      <c r="N1206" s="94"/>
    </row>
    <row r="1207" spans="1:14" s="91" customFormat="1" ht="24" x14ac:dyDescent="0.2">
      <c r="A1207" s="97"/>
      <c r="B1207" s="98"/>
      <c r="C1207" s="99">
        <v>46534</v>
      </c>
      <c r="D1207" s="115" t="s">
        <v>214</v>
      </c>
      <c r="E1207" s="131">
        <v>8.0000000000000002E-3</v>
      </c>
      <c r="F1207" s="131"/>
      <c r="G1207" s="131">
        <v>0</v>
      </c>
      <c r="H1207" s="131"/>
      <c r="I1207" s="131">
        <v>0</v>
      </c>
      <c r="J1207" s="131"/>
      <c r="K1207" s="131">
        <f t="shared" ref="K1207:K1213" si="239">SUM(E1207:I1207)</f>
        <v>8.0000000000000002E-3</v>
      </c>
      <c r="L1207" s="131"/>
      <c r="M1207" s="131">
        <v>0</v>
      </c>
      <c r="N1207" s="94"/>
    </row>
    <row r="1208" spans="1:14" s="91" customFormat="1" ht="24" x14ac:dyDescent="0.2">
      <c r="A1208" s="97"/>
      <c r="B1208" s="98"/>
      <c r="C1208" s="99">
        <v>53250</v>
      </c>
      <c r="D1208" s="115" t="s">
        <v>101</v>
      </c>
      <c r="E1208" s="131">
        <v>0.3</v>
      </c>
      <c r="F1208" s="131"/>
      <c r="G1208" s="131">
        <v>0</v>
      </c>
      <c r="H1208" s="131"/>
      <c r="I1208" s="131">
        <v>0</v>
      </c>
      <c r="J1208" s="131"/>
      <c r="K1208" s="131">
        <f t="shared" si="239"/>
        <v>0.3</v>
      </c>
      <c r="L1208" s="131"/>
      <c r="M1208" s="131">
        <v>0</v>
      </c>
      <c r="N1208" s="94"/>
    </row>
    <row r="1209" spans="1:14" s="91" customFormat="1" ht="24" x14ac:dyDescent="0.2">
      <c r="A1209" s="97"/>
      <c r="B1209" s="98"/>
      <c r="C1209" s="99">
        <v>54001</v>
      </c>
      <c r="D1209" s="115" t="s">
        <v>102</v>
      </c>
      <c r="E1209" s="131">
        <v>0.35</v>
      </c>
      <c r="F1209" s="131"/>
      <c r="G1209" s="131">
        <v>0</v>
      </c>
      <c r="H1209" s="131"/>
      <c r="I1209" s="131">
        <v>0</v>
      </c>
      <c r="J1209" s="131"/>
      <c r="K1209" s="131">
        <f t="shared" si="239"/>
        <v>0.35</v>
      </c>
      <c r="L1209" s="131"/>
      <c r="M1209" s="131">
        <v>0</v>
      </c>
      <c r="N1209" s="94"/>
    </row>
    <row r="1210" spans="1:14" s="91" customFormat="1" ht="24" x14ac:dyDescent="0.2">
      <c r="A1210" s="97"/>
      <c r="B1210" s="98"/>
      <c r="C1210" s="99">
        <v>54176</v>
      </c>
      <c r="D1210" s="115" t="s">
        <v>257</v>
      </c>
      <c r="E1210" s="131">
        <v>0</v>
      </c>
      <c r="F1210" s="131"/>
      <c r="G1210" s="131">
        <v>1.3006503251625811E-2</v>
      </c>
      <c r="H1210" s="131"/>
      <c r="I1210" s="131">
        <v>0</v>
      </c>
      <c r="J1210" s="131"/>
      <c r="K1210" s="131">
        <f t="shared" si="239"/>
        <v>1.3006503251625811E-2</v>
      </c>
      <c r="L1210" s="131"/>
      <c r="M1210" s="131">
        <v>0</v>
      </c>
      <c r="N1210" s="94"/>
    </row>
    <row r="1211" spans="1:14" s="91" customFormat="1" ht="24" x14ac:dyDescent="0.2">
      <c r="A1211" s="97"/>
      <c r="B1211" s="98"/>
      <c r="C1211" s="99">
        <v>54182</v>
      </c>
      <c r="D1211" s="115" t="s">
        <v>103</v>
      </c>
      <c r="E1211" s="131">
        <v>2</v>
      </c>
      <c r="F1211" s="131"/>
      <c r="G1211" s="131">
        <v>0</v>
      </c>
      <c r="H1211" s="131"/>
      <c r="I1211" s="131">
        <v>0</v>
      </c>
      <c r="J1211" s="131"/>
      <c r="K1211" s="131">
        <f t="shared" si="239"/>
        <v>2</v>
      </c>
      <c r="L1211" s="131"/>
      <c r="M1211" s="131">
        <v>2</v>
      </c>
      <c r="N1211" s="94"/>
    </row>
    <row r="1212" spans="1:14" s="91" customFormat="1" ht="12" x14ac:dyDescent="0.2">
      <c r="A1212" s="97"/>
      <c r="B1212" s="98"/>
      <c r="C1212" s="99">
        <v>54235</v>
      </c>
      <c r="D1212" s="115" t="s">
        <v>293</v>
      </c>
      <c r="E1212" s="131">
        <v>2.5</v>
      </c>
      <c r="F1212" s="131"/>
      <c r="G1212" s="131">
        <v>0</v>
      </c>
      <c r="H1212" s="131"/>
      <c r="I1212" s="131">
        <v>0.125</v>
      </c>
      <c r="J1212" s="131"/>
      <c r="K1212" s="131">
        <f t="shared" si="239"/>
        <v>2.625</v>
      </c>
      <c r="L1212" s="131"/>
      <c r="M1212" s="131">
        <v>2.625</v>
      </c>
      <c r="N1212" s="94"/>
    </row>
    <row r="1213" spans="1:14" s="91" customFormat="1" ht="12" x14ac:dyDescent="0.2">
      <c r="A1213" s="97"/>
      <c r="B1213" s="98"/>
      <c r="C1213" s="99">
        <v>54379</v>
      </c>
      <c r="D1213" s="115" t="s">
        <v>294</v>
      </c>
      <c r="E1213" s="131">
        <v>0.05</v>
      </c>
      <c r="F1213" s="131"/>
      <c r="G1213" s="131">
        <v>0</v>
      </c>
      <c r="H1213" s="131"/>
      <c r="I1213" s="131">
        <v>0</v>
      </c>
      <c r="J1213" s="131"/>
      <c r="K1213" s="131">
        <f t="shared" si="239"/>
        <v>0.05</v>
      </c>
      <c r="L1213" s="131"/>
      <c r="M1213" s="131">
        <v>0</v>
      </c>
      <c r="N1213" s="94"/>
    </row>
    <row r="1214" spans="1:14" s="91" customFormat="1" ht="12" x14ac:dyDescent="0.2">
      <c r="A1214" s="97"/>
      <c r="B1214" s="98"/>
      <c r="C1214" s="113" t="s">
        <v>403</v>
      </c>
      <c r="D1214" s="114"/>
      <c r="E1214" s="130">
        <f>SUM(E1215:E1220)</f>
        <v>4.4000000000000004</v>
      </c>
      <c r="F1214" s="130"/>
      <c r="G1214" s="130">
        <f>SUM(G1215:G1220)</f>
        <v>0</v>
      </c>
      <c r="H1214" s="130"/>
      <c r="I1214" s="130">
        <f>SUM(I1215:I1220)</f>
        <v>2.8911850000000001</v>
      </c>
      <c r="J1214" s="130"/>
      <c r="K1214" s="130">
        <f>SUM(E1214:I1214)</f>
        <v>7.2911850000000005</v>
      </c>
      <c r="L1214" s="130"/>
      <c r="M1214" s="130">
        <f>SUM(M1215:M1220)</f>
        <v>0</v>
      </c>
      <c r="N1214" s="94"/>
    </row>
    <row r="1215" spans="1:14" s="91" customFormat="1" ht="48" x14ac:dyDescent="0.2">
      <c r="A1215" s="97"/>
      <c r="B1215" s="98"/>
      <c r="C1215" s="99">
        <v>49106</v>
      </c>
      <c r="D1215" s="115" t="s">
        <v>104</v>
      </c>
      <c r="E1215" s="131">
        <v>0</v>
      </c>
      <c r="F1215" s="131"/>
      <c r="G1215" s="131">
        <v>0</v>
      </c>
      <c r="H1215" s="131"/>
      <c r="I1215" s="131">
        <v>2.8911850000000001</v>
      </c>
      <c r="J1215" s="131"/>
      <c r="K1215" s="131">
        <f t="shared" ref="K1215:K1220" si="240">SUM(E1215:I1215)</f>
        <v>2.8911850000000001</v>
      </c>
      <c r="L1215" s="131"/>
      <c r="M1215" s="131">
        <v>0</v>
      </c>
      <c r="N1215" s="94"/>
    </row>
    <row r="1216" spans="1:14" s="91" customFormat="1" ht="24" x14ac:dyDescent="0.2">
      <c r="A1216" s="97"/>
      <c r="B1216" s="98"/>
      <c r="C1216" s="99">
        <v>51314</v>
      </c>
      <c r="D1216" s="115" t="s">
        <v>356</v>
      </c>
      <c r="E1216" s="131">
        <v>0.2</v>
      </c>
      <c r="F1216" s="131"/>
      <c r="G1216" s="131">
        <v>0</v>
      </c>
      <c r="H1216" s="131"/>
      <c r="I1216" s="131">
        <v>0</v>
      </c>
      <c r="J1216" s="131"/>
      <c r="K1216" s="131">
        <f t="shared" si="240"/>
        <v>0.2</v>
      </c>
      <c r="L1216" s="131"/>
      <c r="M1216" s="131">
        <v>0</v>
      </c>
      <c r="N1216" s="94"/>
    </row>
    <row r="1217" spans="1:14" s="91" customFormat="1" ht="36" x14ac:dyDescent="0.2">
      <c r="A1217" s="97"/>
      <c r="B1217" s="98"/>
      <c r="C1217" s="99">
        <v>52140</v>
      </c>
      <c r="D1217" s="115" t="s">
        <v>66</v>
      </c>
      <c r="E1217" s="131">
        <v>1.3</v>
      </c>
      <c r="F1217" s="131"/>
      <c r="G1217" s="131">
        <v>0</v>
      </c>
      <c r="H1217" s="131"/>
      <c r="I1217" s="131">
        <v>0</v>
      </c>
      <c r="J1217" s="131"/>
      <c r="K1217" s="131">
        <f t="shared" si="240"/>
        <v>1.3</v>
      </c>
      <c r="L1217" s="131"/>
      <c r="M1217" s="131">
        <v>0</v>
      </c>
      <c r="N1217" s="94"/>
    </row>
    <row r="1218" spans="1:14" s="91" customFormat="1" ht="24" x14ac:dyDescent="0.2">
      <c r="A1218" s="97"/>
      <c r="B1218" s="98"/>
      <c r="C1218" s="99">
        <v>53225</v>
      </c>
      <c r="D1218" s="115" t="s">
        <v>67</v>
      </c>
      <c r="E1218" s="131">
        <v>0.5</v>
      </c>
      <c r="F1218" s="131"/>
      <c r="G1218" s="131">
        <v>0</v>
      </c>
      <c r="H1218" s="131"/>
      <c r="I1218" s="131">
        <v>0</v>
      </c>
      <c r="J1218" s="131"/>
      <c r="K1218" s="131">
        <f t="shared" si="240"/>
        <v>0.5</v>
      </c>
      <c r="L1218" s="131"/>
      <c r="M1218" s="131">
        <v>0</v>
      </c>
      <c r="N1218" s="94"/>
    </row>
    <row r="1219" spans="1:14" s="91" customFormat="1" ht="24" x14ac:dyDescent="0.2">
      <c r="A1219" s="97"/>
      <c r="B1219" s="98"/>
      <c r="C1219" s="99">
        <v>53326</v>
      </c>
      <c r="D1219" s="115" t="s">
        <v>68</v>
      </c>
      <c r="E1219" s="131">
        <v>2</v>
      </c>
      <c r="F1219" s="131"/>
      <c r="G1219" s="131">
        <v>0</v>
      </c>
      <c r="H1219" s="131"/>
      <c r="I1219" s="131">
        <v>0</v>
      </c>
      <c r="J1219" s="131"/>
      <c r="K1219" s="131">
        <f t="shared" si="240"/>
        <v>2</v>
      </c>
      <c r="L1219" s="131"/>
      <c r="M1219" s="131">
        <v>0</v>
      </c>
      <c r="N1219" s="94"/>
    </row>
    <row r="1220" spans="1:14" s="91" customFormat="1" ht="24" x14ac:dyDescent="0.2">
      <c r="A1220" s="97"/>
      <c r="B1220" s="98"/>
      <c r="C1220" s="99">
        <v>54392</v>
      </c>
      <c r="D1220" s="115" t="s">
        <v>88</v>
      </c>
      <c r="E1220" s="131">
        <v>0.4</v>
      </c>
      <c r="F1220" s="131"/>
      <c r="G1220" s="131">
        <v>0</v>
      </c>
      <c r="H1220" s="131"/>
      <c r="I1220" s="131">
        <v>0</v>
      </c>
      <c r="J1220" s="131"/>
      <c r="K1220" s="131">
        <f t="shared" si="240"/>
        <v>0.4</v>
      </c>
      <c r="L1220" s="131"/>
      <c r="M1220" s="131">
        <v>0</v>
      </c>
      <c r="N1220" s="94"/>
    </row>
    <row r="1221" spans="1:14" s="91" customFormat="1" ht="12" x14ac:dyDescent="0.2">
      <c r="A1221" s="97"/>
      <c r="B1221" s="98"/>
      <c r="C1221" s="113" t="s">
        <v>404</v>
      </c>
      <c r="D1221" s="114"/>
      <c r="E1221" s="130">
        <f>SUM(E1222)</f>
        <v>0.10585600000000001</v>
      </c>
      <c r="F1221" s="130"/>
      <c r="G1221" s="130">
        <f>SUM(G1222)</f>
        <v>0</v>
      </c>
      <c r="H1221" s="130"/>
      <c r="I1221" s="130">
        <f>SUM(I1222)</f>
        <v>0</v>
      </c>
      <c r="J1221" s="130"/>
      <c r="K1221" s="130">
        <f>SUM(E1221:I1221)</f>
        <v>0.10585600000000001</v>
      </c>
      <c r="L1221" s="130"/>
      <c r="M1221" s="130">
        <f>SUM(M1222)</f>
        <v>0.10585600000000001</v>
      </c>
      <c r="N1221" s="94"/>
    </row>
    <row r="1222" spans="1:14" s="91" customFormat="1" ht="36" x14ac:dyDescent="0.2">
      <c r="A1222" s="97"/>
      <c r="B1222" s="98"/>
      <c r="C1222" s="99">
        <v>54036</v>
      </c>
      <c r="D1222" s="115" t="s">
        <v>216</v>
      </c>
      <c r="E1222" s="131">
        <v>0.10585600000000001</v>
      </c>
      <c r="F1222" s="131"/>
      <c r="G1222" s="131">
        <v>0</v>
      </c>
      <c r="H1222" s="131"/>
      <c r="I1222" s="131">
        <v>0</v>
      </c>
      <c r="J1222" s="131"/>
      <c r="K1222" s="131">
        <f>SUM(E1222:I1222)</f>
        <v>0.10585600000000001</v>
      </c>
      <c r="L1222" s="131"/>
      <c r="M1222" s="131">
        <v>0.10585600000000001</v>
      </c>
      <c r="N1222" s="94"/>
    </row>
    <row r="1223" spans="1:14" s="91" customFormat="1" ht="12" x14ac:dyDescent="0.2">
      <c r="A1223" s="111"/>
      <c r="B1223" s="113" t="s">
        <v>496</v>
      </c>
      <c r="C1223" s="113"/>
      <c r="D1223" s="114"/>
      <c r="E1223" s="130">
        <f>E1224+E1228+E1231+E1236+E1238+E1240+E1246+E1248</f>
        <v>3.8408853018240783</v>
      </c>
      <c r="F1223" s="130"/>
      <c r="G1223" s="130">
        <f>G1224+G1228+G1231+G1236+G1238+G1240+G1246+G1248</f>
        <v>6.25E-2</v>
      </c>
      <c r="H1223" s="130"/>
      <c r="I1223" s="130">
        <f>I1224+I1228+I1231+I1236+I1238+I1240+I1246+I1248</f>
        <v>0.52027134146341458</v>
      </c>
      <c r="J1223" s="130"/>
      <c r="K1223" s="130">
        <f>SUM(E1223:I1223)</f>
        <v>4.4236566432874929</v>
      </c>
      <c r="L1223" s="130"/>
      <c r="M1223" s="130">
        <f>M1224+M1228+M1231+M1236+M1238+M1240+M1246+M1248</f>
        <v>1.7834925018240777</v>
      </c>
      <c r="N1223" s="94"/>
    </row>
    <row r="1224" spans="1:14" s="91" customFormat="1" ht="12" x14ac:dyDescent="0.2">
      <c r="A1224" s="111"/>
      <c r="B1224" s="113"/>
      <c r="C1224" s="113" t="s">
        <v>391</v>
      </c>
      <c r="D1224" s="114"/>
      <c r="E1224" s="130">
        <f>SUM(E1225:E1227)</f>
        <v>0.755</v>
      </c>
      <c r="F1224" s="130"/>
      <c r="G1224" s="130">
        <f>SUM(G1225:G1227)</f>
        <v>0</v>
      </c>
      <c r="H1224" s="130"/>
      <c r="I1224" s="130">
        <f>SUM(I1225:I1227)</f>
        <v>0</v>
      </c>
      <c r="J1224" s="130"/>
      <c r="K1224" s="130">
        <f>SUM(E1224:I1224)</f>
        <v>0.755</v>
      </c>
      <c r="L1224" s="130"/>
      <c r="M1224" s="130">
        <f>SUM(M1225:M1227)</f>
        <v>0.125</v>
      </c>
      <c r="N1224" s="94"/>
    </row>
    <row r="1225" spans="1:14" s="91" customFormat="1" ht="24" x14ac:dyDescent="0.2">
      <c r="A1225" s="97"/>
      <c r="B1225" s="113"/>
      <c r="C1225" s="99">
        <v>46470</v>
      </c>
      <c r="D1225" s="115" t="s">
        <v>116</v>
      </c>
      <c r="E1225" s="131">
        <v>2.5000000000000001E-2</v>
      </c>
      <c r="F1225" s="131"/>
      <c r="G1225" s="131">
        <v>0</v>
      </c>
      <c r="H1225" s="131"/>
      <c r="I1225" s="131">
        <v>0</v>
      </c>
      <c r="J1225" s="131"/>
      <c r="K1225" s="131">
        <f>SUM(E1225:I1225)</f>
        <v>2.5000000000000001E-2</v>
      </c>
      <c r="L1225" s="131"/>
      <c r="M1225" s="131">
        <v>0</v>
      </c>
      <c r="N1225" s="94"/>
    </row>
    <row r="1226" spans="1:14" s="91" customFormat="1" ht="24" x14ac:dyDescent="0.2">
      <c r="A1226" s="97"/>
      <c r="B1226" s="113"/>
      <c r="C1226" s="99">
        <v>54131</v>
      </c>
      <c r="D1226" s="115" t="s">
        <v>69</v>
      </c>
      <c r="E1226" s="131">
        <v>0.5</v>
      </c>
      <c r="F1226" s="131"/>
      <c r="G1226" s="131">
        <v>0</v>
      </c>
      <c r="H1226" s="131"/>
      <c r="I1226" s="131">
        <v>0</v>
      </c>
      <c r="J1226" s="131"/>
      <c r="K1226" s="131">
        <f t="shared" ref="K1226:K1230" si="241">SUM(E1226:I1226)</f>
        <v>0.5</v>
      </c>
      <c r="L1226" s="131"/>
      <c r="M1226" s="131">
        <v>0</v>
      </c>
      <c r="N1226" s="94"/>
    </row>
    <row r="1227" spans="1:14" s="91" customFormat="1" ht="24" x14ac:dyDescent="0.2">
      <c r="A1227" s="97"/>
      <c r="B1227" s="113"/>
      <c r="C1227" s="99">
        <v>54305</v>
      </c>
      <c r="D1227" s="115" t="s">
        <v>117</v>
      </c>
      <c r="E1227" s="131">
        <v>0.22999999999999998</v>
      </c>
      <c r="F1227" s="131"/>
      <c r="G1227" s="131">
        <v>0</v>
      </c>
      <c r="H1227" s="131"/>
      <c r="I1227" s="131">
        <v>0</v>
      </c>
      <c r="J1227" s="131"/>
      <c r="K1227" s="131">
        <f t="shared" si="241"/>
        <v>0.22999999999999998</v>
      </c>
      <c r="L1227" s="131"/>
      <c r="M1227" s="131">
        <v>0.125</v>
      </c>
      <c r="N1227" s="94"/>
    </row>
    <row r="1228" spans="1:14" s="91" customFormat="1" ht="12" x14ac:dyDescent="0.2">
      <c r="A1228" s="111"/>
      <c r="B1228" s="113"/>
      <c r="C1228" s="113" t="s">
        <v>405</v>
      </c>
      <c r="D1228" s="114"/>
      <c r="E1228" s="130">
        <f>SUM(E1229:E1230)</f>
        <v>0.90049250182407792</v>
      </c>
      <c r="F1228" s="130"/>
      <c r="G1228" s="130">
        <f t="shared" ref="G1228:I1228" si="242">SUM(G1229:G1230)</f>
        <v>0</v>
      </c>
      <c r="H1228" s="130"/>
      <c r="I1228" s="130">
        <f t="shared" si="242"/>
        <v>0.25800000000000001</v>
      </c>
      <c r="J1228" s="130"/>
      <c r="K1228" s="130">
        <f t="shared" si="241"/>
        <v>1.1584925018240779</v>
      </c>
      <c r="L1228" s="130"/>
      <c r="M1228" s="130">
        <f t="shared" ref="M1228" si="243">SUM(M1229:M1230)</f>
        <v>1.1584925018240777</v>
      </c>
      <c r="N1228" s="94"/>
    </row>
    <row r="1229" spans="1:14" s="91" customFormat="1" ht="36" x14ac:dyDescent="0.2">
      <c r="A1229" s="97"/>
      <c r="B1229" s="113"/>
      <c r="C1229" s="99">
        <v>54079</v>
      </c>
      <c r="D1229" s="115" t="s">
        <v>282</v>
      </c>
      <c r="E1229" s="131">
        <v>0.83988650182407787</v>
      </c>
      <c r="F1229" s="131"/>
      <c r="G1229" s="131">
        <v>0</v>
      </c>
      <c r="H1229" s="131"/>
      <c r="I1229" s="131">
        <v>0.25800000000000001</v>
      </c>
      <c r="J1229" s="131"/>
      <c r="K1229" s="131">
        <f t="shared" si="241"/>
        <v>1.0978865018240778</v>
      </c>
      <c r="L1229" s="131"/>
      <c r="M1229" s="131">
        <v>1.0978865018240778</v>
      </c>
      <c r="N1229" s="94"/>
    </row>
    <row r="1230" spans="1:14" s="91" customFormat="1" ht="24" x14ac:dyDescent="0.2">
      <c r="A1230" s="97"/>
      <c r="B1230" s="113"/>
      <c r="C1230" s="99">
        <v>54201</v>
      </c>
      <c r="D1230" s="115" t="s">
        <v>120</v>
      </c>
      <c r="E1230" s="131">
        <v>6.0606E-2</v>
      </c>
      <c r="F1230" s="131"/>
      <c r="G1230" s="131">
        <v>0</v>
      </c>
      <c r="H1230" s="131"/>
      <c r="I1230" s="131">
        <v>0</v>
      </c>
      <c r="J1230" s="131"/>
      <c r="K1230" s="131">
        <f t="shared" si="241"/>
        <v>6.0606E-2</v>
      </c>
      <c r="L1230" s="131"/>
      <c r="M1230" s="131">
        <v>6.0606E-2</v>
      </c>
      <c r="N1230" s="94"/>
    </row>
    <row r="1231" spans="1:14" s="91" customFormat="1" ht="12" x14ac:dyDescent="0.2">
      <c r="A1231" s="97"/>
      <c r="B1231" s="113"/>
      <c r="C1231" s="113" t="s">
        <v>393</v>
      </c>
      <c r="D1231" s="114"/>
      <c r="E1231" s="130">
        <f>SUM(E1232:E1235)</f>
        <v>0.23392880000000002</v>
      </c>
      <c r="F1231" s="130"/>
      <c r="G1231" s="130">
        <f>SUM(G1232:G1235)</f>
        <v>6.25E-2</v>
      </c>
      <c r="H1231" s="130"/>
      <c r="I1231" s="130">
        <f>SUM(I1232:I1235)</f>
        <v>3.1250000000000002E-3</v>
      </c>
      <c r="J1231" s="130"/>
      <c r="K1231" s="130">
        <f>SUM(E1231:I1231)</f>
        <v>0.29955380000000004</v>
      </c>
      <c r="L1231" s="130"/>
      <c r="M1231" s="130">
        <f>SUM(M1232:M1235)</f>
        <v>0</v>
      </c>
      <c r="N1231" s="94"/>
    </row>
    <row r="1232" spans="1:14" s="91" customFormat="1" ht="24" x14ac:dyDescent="0.2">
      <c r="A1232" s="97"/>
      <c r="B1232" s="113"/>
      <c r="C1232" s="99">
        <v>52123</v>
      </c>
      <c r="D1232" s="115" t="s">
        <v>353</v>
      </c>
      <c r="E1232" s="131">
        <v>0.1214288</v>
      </c>
      <c r="F1232" s="131"/>
      <c r="G1232" s="131">
        <v>0</v>
      </c>
      <c r="H1232" s="131"/>
      <c r="I1232" s="131">
        <v>0</v>
      </c>
      <c r="J1232" s="131"/>
      <c r="K1232" s="131">
        <f>SUM(E1232:I1232)</f>
        <v>0.1214288</v>
      </c>
      <c r="L1232" s="131"/>
      <c r="M1232" s="131">
        <v>0</v>
      </c>
      <c r="N1232" s="94"/>
    </row>
    <row r="1233" spans="1:14" s="91" customFormat="1" ht="24" x14ac:dyDescent="0.2">
      <c r="A1233" s="97"/>
      <c r="B1233" s="113"/>
      <c r="C1233" s="99">
        <v>52189</v>
      </c>
      <c r="D1233" s="115" t="s">
        <v>238</v>
      </c>
      <c r="E1233" s="131">
        <v>0</v>
      </c>
      <c r="F1233" s="131"/>
      <c r="G1233" s="131">
        <v>0</v>
      </c>
      <c r="H1233" s="131"/>
      <c r="I1233" s="131">
        <v>3.1250000000000002E-3</v>
      </c>
      <c r="J1233" s="131"/>
      <c r="K1233" s="131">
        <f t="shared" ref="K1233:K1239" si="244">SUM(E1233:I1233)</f>
        <v>3.1250000000000002E-3</v>
      </c>
      <c r="L1233" s="131"/>
      <c r="M1233" s="131">
        <v>0</v>
      </c>
      <c r="N1233" s="94"/>
    </row>
    <row r="1234" spans="1:14" s="91" customFormat="1" ht="36" x14ac:dyDescent="0.2">
      <c r="A1234" s="97"/>
      <c r="B1234" s="113"/>
      <c r="C1234" s="99">
        <v>53373</v>
      </c>
      <c r="D1234" s="115" t="s">
        <v>111</v>
      </c>
      <c r="E1234" s="131">
        <v>7.4999999999999997E-2</v>
      </c>
      <c r="F1234" s="131"/>
      <c r="G1234" s="131">
        <v>0</v>
      </c>
      <c r="H1234" s="131"/>
      <c r="I1234" s="131">
        <v>0</v>
      </c>
      <c r="J1234" s="131"/>
      <c r="K1234" s="131">
        <f t="shared" si="244"/>
        <v>7.4999999999999997E-2</v>
      </c>
      <c r="L1234" s="131"/>
      <c r="M1234" s="131">
        <v>0</v>
      </c>
      <c r="N1234" s="94"/>
    </row>
    <row r="1235" spans="1:14" s="91" customFormat="1" ht="36" x14ac:dyDescent="0.2">
      <c r="A1235" s="97"/>
      <c r="B1235" s="113"/>
      <c r="C1235" s="99">
        <v>53409</v>
      </c>
      <c r="D1235" s="115" t="s">
        <v>246</v>
      </c>
      <c r="E1235" s="131">
        <v>3.7499999999999999E-2</v>
      </c>
      <c r="F1235" s="131"/>
      <c r="G1235" s="131">
        <v>6.25E-2</v>
      </c>
      <c r="H1235" s="131"/>
      <c r="I1235" s="131">
        <v>0</v>
      </c>
      <c r="J1235" s="131"/>
      <c r="K1235" s="131">
        <f t="shared" si="244"/>
        <v>0.1</v>
      </c>
      <c r="L1235" s="131"/>
      <c r="M1235" s="131">
        <v>0</v>
      </c>
      <c r="N1235" s="94"/>
    </row>
    <row r="1236" spans="1:14" s="91" customFormat="1" ht="12" x14ac:dyDescent="0.2">
      <c r="A1236" s="97"/>
      <c r="B1236" s="113"/>
      <c r="C1236" s="113" t="s">
        <v>407</v>
      </c>
      <c r="D1236" s="114"/>
      <c r="E1236" s="130">
        <f>SUM(E1237)</f>
        <v>0.05</v>
      </c>
      <c r="F1236" s="130"/>
      <c r="G1236" s="130">
        <f t="shared" ref="G1236:M1238" si="245">SUM(G1237)</f>
        <v>0</v>
      </c>
      <c r="H1236" s="130"/>
      <c r="I1236" s="130">
        <f t="shared" si="245"/>
        <v>0.25914634146341464</v>
      </c>
      <c r="J1236" s="130"/>
      <c r="K1236" s="130">
        <f t="shared" si="244"/>
        <v>0.30914634146341463</v>
      </c>
      <c r="L1236" s="130"/>
      <c r="M1236" s="130">
        <f t="shared" si="245"/>
        <v>0</v>
      </c>
      <c r="N1236" s="94"/>
    </row>
    <row r="1237" spans="1:14" s="91" customFormat="1" ht="12" x14ac:dyDescent="0.2">
      <c r="A1237" s="97"/>
      <c r="B1237" s="113"/>
      <c r="C1237" s="99">
        <v>54055</v>
      </c>
      <c r="D1237" s="100" t="s">
        <v>363</v>
      </c>
      <c r="E1237" s="131">
        <v>0.05</v>
      </c>
      <c r="F1237" s="131"/>
      <c r="G1237" s="131">
        <v>0</v>
      </c>
      <c r="H1237" s="131"/>
      <c r="I1237" s="131">
        <v>0.25914634146341464</v>
      </c>
      <c r="J1237" s="131"/>
      <c r="K1237" s="131">
        <f t="shared" si="244"/>
        <v>0.30914634146341463</v>
      </c>
      <c r="L1237" s="131"/>
      <c r="M1237" s="131">
        <v>0</v>
      </c>
      <c r="N1237" s="94"/>
    </row>
    <row r="1238" spans="1:14" s="91" customFormat="1" ht="12" x14ac:dyDescent="0.2">
      <c r="A1238" s="97"/>
      <c r="B1238" s="113"/>
      <c r="C1238" s="113" t="s">
        <v>409</v>
      </c>
      <c r="D1238" s="114"/>
      <c r="E1238" s="130">
        <f>SUM(E1239)</f>
        <v>0.131464</v>
      </c>
      <c r="F1238" s="130"/>
      <c r="G1238" s="130">
        <f t="shared" si="245"/>
        <v>0</v>
      </c>
      <c r="H1238" s="130"/>
      <c r="I1238" s="130">
        <f t="shared" si="245"/>
        <v>0</v>
      </c>
      <c r="J1238" s="130"/>
      <c r="K1238" s="130">
        <f t="shared" si="244"/>
        <v>0.131464</v>
      </c>
      <c r="L1238" s="130"/>
      <c r="M1238" s="130">
        <f t="shared" si="245"/>
        <v>0</v>
      </c>
      <c r="N1238" s="94"/>
    </row>
    <row r="1239" spans="1:14" s="91" customFormat="1" ht="24" x14ac:dyDescent="0.2">
      <c r="A1239" s="97"/>
      <c r="B1239" s="113"/>
      <c r="C1239" s="99">
        <v>54023</v>
      </c>
      <c r="D1239" s="100" t="s">
        <v>250</v>
      </c>
      <c r="E1239" s="131">
        <v>0.131464</v>
      </c>
      <c r="F1239" s="131"/>
      <c r="G1239" s="131">
        <v>0</v>
      </c>
      <c r="H1239" s="131"/>
      <c r="I1239" s="131">
        <v>0</v>
      </c>
      <c r="J1239" s="131"/>
      <c r="K1239" s="131">
        <f t="shared" si="244"/>
        <v>0.131464</v>
      </c>
      <c r="L1239" s="131"/>
      <c r="M1239" s="131">
        <v>0</v>
      </c>
      <c r="N1239" s="94"/>
    </row>
    <row r="1240" spans="1:14" s="91" customFormat="1" ht="12" x14ac:dyDescent="0.2">
      <c r="A1240" s="97"/>
      <c r="B1240" s="113"/>
      <c r="C1240" s="113" t="s">
        <v>394</v>
      </c>
      <c r="D1240" s="114"/>
      <c r="E1240" s="130">
        <f>SUM(E1241:E1245)</f>
        <v>1.2100000000000002</v>
      </c>
      <c r="F1240" s="130"/>
      <c r="G1240" s="130">
        <f>SUM(G1241:G1245)</f>
        <v>0</v>
      </c>
      <c r="H1240" s="130"/>
      <c r="I1240" s="130">
        <f>SUM(I1241:I1245)</f>
        <v>0</v>
      </c>
      <c r="J1240" s="130"/>
      <c r="K1240" s="130">
        <f>SUM(E1240:I1240)</f>
        <v>1.2100000000000002</v>
      </c>
      <c r="L1240" s="130"/>
      <c r="M1240" s="130">
        <f>SUM(M1241:M1245)</f>
        <v>0.5</v>
      </c>
      <c r="N1240" s="94"/>
    </row>
    <row r="1241" spans="1:14" s="91" customFormat="1" ht="24" x14ac:dyDescent="0.2">
      <c r="A1241" s="97"/>
      <c r="B1241" s="113"/>
      <c r="C1241" s="99">
        <v>46534</v>
      </c>
      <c r="D1241" s="115" t="s">
        <v>214</v>
      </c>
      <c r="E1241" s="131">
        <v>0.01</v>
      </c>
      <c r="F1241" s="131"/>
      <c r="G1241" s="131">
        <v>0</v>
      </c>
      <c r="H1241" s="131"/>
      <c r="I1241" s="131">
        <v>0</v>
      </c>
      <c r="J1241" s="131"/>
      <c r="K1241" s="131">
        <f>SUM(E1241:I1241)</f>
        <v>0.01</v>
      </c>
      <c r="L1241" s="131"/>
      <c r="M1241" s="131">
        <v>0</v>
      </c>
      <c r="N1241" s="94"/>
    </row>
    <row r="1242" spans="1:14" s="91" customFormat="1" ht="24" x14ac:dyDescent="0.2">
      <c r="A1242" s="97"/>
      <c r="B1242" s="113"/>
      <c r="C1242" s="99">
        <v>52006</v>
      </c>
      <c r="D1242" s="115" t="s">
        <v>427</v>
      </c>
      <c r="E1242" s="131">
        <v>0.5</v>
      </c>
      <c r="F1242" s="131"/>
      <c r="G1242" s="131">
        <v>0</v>
      </c>
      <c r="H1242" s="131"/>
      <c r="I1242" s="131">
        <v>0</v>
      </c>
      <c r="J1242" s="131"/>
      <c r="K1242" s="131">
        <f t="shared" ref="K1242:K1266" si="246">SUM(E1242:I1242)</f>
        <v>0.5</v>
      </c>
      <c r="L1242" s="131"/>
      <c r="M1242" s="131">
        <v>0</v>
      </c>
      <c r="N1242" s="94"/>
    </row>
    <row r="1243" spans="1:14" s="91" customFormat="1" ht="48" x14ac:dyDescent="0.2">
      <c r="A1243" s="97"/>
      <c r="B1243" s="113"/>
      <c r="C1243" s="99">
        <v>53354</v>
      </c>
      <c r="D1243" s="115" t="s">
        <v>233</v>
      </c>
      <c r="E1243" s="131">
        <v>0.15</v>
      </c>
      <c r="F1243" s="131"/>
      <c r="G1243" s="131">
        <v>0</v>
      </c>
      <c r="H1243" s="131"/>
      <c r="I1243" s="131">
        <v>0</v>
      </c>
      <c r="J1243" s="131"/>
      <c r="K1243" s="131">
        <f t="shared" si="246"/>
        <v>0.15</v>
      </c>
      <c r="L1243" s="131"/>
      <c r="M1243" s="131">
        <v>0</v>
      </c>
      <c r="N1243" s="94"/>
    </row>
    <row r="1244" spans="1:14" s="91" customFormat="1" ht="24" x14ac:dyDescent="0.2">
      <c r="A1244" s="97"/>
      <c r="B1244" s="113"/>
      <c r="C1244" s="99">
        <v>54189</v>
      </c>
      <c r="D1244" s="115" t="s">
        <v>70</v>
      </c>
      <c r="E1244" s="131">
        <v>0.5</v>
      </c>
      <c r="F1244" s="131"/>
      <c r="G1244" s="131">
        <v>0</v>
      </c>
      <c r="H1244" s="131"/>
      <c r="I1244" s="131">
        <v>0</v>
      </c>
      <c r="J1244" s="131"/>
      <c r="K1244" s="131">
        <f t="shared" si="246"/>
        <v>0.5</v>
      </c>
      <c r="L1244" s="131"/>
      <c r="M1244" s="131">
        <v>0.5</v>
      </c>
      <c r="N1244" s="94"/>
    </row>
    <row r="1245" spans="1:14" s="91" customFormat="1" ht="12" x14ac:dyDescent="0.2">
      <c r="A1245" s="97"/>
      <c r="B1245" s="113"/>
      <c r="C1245" s="99">
        <v>54379</v>
      </c>
      <c r="D1245" s="115" t="s">
        <v>294</v>
      </c>
      <c r="E1245" s="131">
        <v>0.05</v>
      </c>
      <c r="F1245" s="131"/>
      <c r="G1245" s="131">
        <v>0</v>
      </c>
      <c r="H1245" s="131"/>
      <c r="I1245" s="131">
        <v>0</v>
      </c>
      <c r="J1245" s="131"/>
      <c r="K1245" s="131">
        <f t="shared" si="246"/>
        <v>0.05</v>
      </c>
      <c r="L1245" s="131"/>
      <c r="M1245" s="131">
        <v>0</v>
      </c>
      <c r="N1245" s="94"/>
    </row>
    <row r="1246" spans="1:14" s="91" customFormat="1" ht="12" x14ac:dyDescent="0.2">
      <c r="A1246" s="97"/>
      <c r="B1246" s="113"/>
      <c r="C1246" s="113" t="s">
        <v>403</v>
      </c>
      <c r="D1246" s="114"/>
      <c r="E1246" s="130">
        <f>SUM(E1247)</f>
        <v>0.06</v>
      </c>
      <c r="F1246" s="130"/>
      <c r="G1246" s="130">
        <f t="shared" ref="G1246:I1246" si="247">SUM(G1247)</f>
        <v>0</v>
      </c>
      <c r="H1246" s="130"/>
      <c r="I1246" s="130">
        <f t="shared" si="247"/>
        <v>0</v>
      </c>
      <c r="J1246" s="130"/>
      <c r="K1246" s="130">
        <f t="shared" si="246"/>
        <v>0.06</v>
      </c>
      <c r="L1246" s="130"/>
      <c r="M1246" s="130">
        <f>SUM(M1247)</f>
        <v>0</v>
      </c>
      <c r="N1246" s="94"/>
    </row>
    <row r="1247" spans="1:14" s="91" customFormat="1" ht="24" x14ac:dyDescent="0.2">
      <c r="A1247" s="97"/>
      <c r="B1247" s="113"/>
      <c r="C1247" s="99">
        <v>54392</v>
      </c>
      <c r="D1247" s="115" t="s">
        <v>88</v>
      </c>
      <c r="E1247" s="131">
        <v>0.06</v>
      </c>
      <c r="F1247" s="131"/>
      <c r="G1247" s="131">
        <v>0</v>
      </c>
      <c r="H1247" s="131"/>
      <c r="I1247" s="131">
        <v>0</v>
      </c>
      <c r="J1247" s="131"/>
      <c r="K1247" s="131">
        <f t="shared" si="246"/>
        <v>0.06</v>
      </c>
      <c r="L1247" s="131"/>
      <c r="M1247" s="131">
        <v>0</v>
      </c>
      <c r="N1247" s="94"/>
    </row>
    <row r="1248" spans="1:14" s="91" customFormat="1" ht="12" x14ac:dyDescent="0.2">
      <c r="A1248" s="97"/>
      <c r="B1248" s="113"/>
      <c r="C1248" s="113" t="s">
        <v>404</v>
      </c>
      <c r="D1248" s="114"/>
      <c r="E1248" s="130">
        <f>SUM(E1249)</f>
        <v>0.5</v>
      </c>
      <c r="F1248" s="130"/>
      <c r="G1248" s="130">
        <f t="shared" ref="G1248:M1248" si="248">SUM(G1249)</f>
        <v>0</v>
      </c>
      <c r="H1248" s="130"/>
      <c r="I1248" s="130">
        <f t="shared" si="248"/>
        <v>0</v>
      </c>
      <c r="J1248" s="130"/>
      <c r="K1248" s="130">
        <f t="shared" si="246"/>
        <v>0.5</v>
      </c>
      <c r="L1248" s="130"/>
      <c r="M1248" s="130">
        <f t="shared" si="248"/>
        <v>0</v>
      </c>
      <c r="N1248" s="94"/>
    </row>
    <row r="1249" spans="1:14" s="91" customFormat="1" ht="24" x14ac:dyDescent="0.2">
      <c r="A1249" s="97"/>
      <c r="B1249" s="113"/>
      <c r="C1249" s="99">
        <v>51077</v>
      </c>
      <c r="D1249" s="100" t="s">
        <v>71</v>
      </c>
      <c r="E1249" s="131">
        <v>0.5</v>
      </c>
      <c r="F1249" s="131"/>
      <c r="G1249" s="131">
        <v>0</v>
      </c>
      <c r="H1249" s="131"/>
      <c r="I1249" s="131">
        <v>0</v>
      </c>
      <c r="J1249" s="131"/>
      <c r="K1249" s="131">
        <f t="shared" si="246"/>
        <v>0.5</v>
      </c>
      <c r="L1249" s="131"/>
      <c r="M1249" s="131">
        <v>0</v>
      </c>
      <c r="N1249" s="94"/>
    </row>
    <row r="1250" spans="1:14" s="91" customFormat="1" ht="12" x14ac:dyDescent="0.2">
      <c r="A1250" s="111"/>
      <c r="B1250" s="113" t="s">
        <v>497</v>
      </c>
      <c r="C1250" s="113"/>
      <c r="D1250" s="114"/>
      <c r="E1250" s="130">
        <f>E1251+E1255+E1258+E1262+E1267+E1270+E1275+E1277+E1279+E1288+E1293</f>
        <v>9.5437184358600184</v>
      </c>
      <c r="F1250" s="130"/>
      <c r="G1250" s="130">
        <f>G1251+G1255+G1258+G1262+G1267+G1270+G1275+G1277+G1279+G1288+G1293</f>
        <v>6.3500500250125061E-2</v>
      </c>
      <c r="H1250" s="130"/>
      <c r="I1250" s="130">
        <f>I1251+I1255+I1258+I1262+I1267+I1270+I1275+I1277+I1279+I1288+I1293</f>
        <v>7.1677496014634148</v>
      </c>
      <c r="J1250" s="130"/>
      <c r="K1250" s="130">
        <f t="shared" si="246"/>
        <v>16.774968537573557</v>
      </c>
      <c r="L1250" s="130"/>
      <c r="M1250" s="130">
        <f>M1251+M1255+M1258+M1262+M1267+M1270+M1275+M1277+M1279+M1288+M1293</f>
        <v>4.2780256358600193</v>
      </c>
      <c r="N1250" s="94"/>
    </row>
    <row r="1251" spans="1:14" s="91" customFormat="1" ht="12" x14ac:dyDescent="0.2">
      <c r="A1251" s="111"/>
      <c r="B1251" s="113"/>
      <c r="C1251" s="113" t="s">
        <v>417</v>
      </c>
      <c r="D1251" s="114"/>
      <c r="E1251" s="130">
        <f>SUM(E1252:E1254)</f>
        <v>0.5</v>
      </c>
      <c r="F1251" s="130"/>
      <c r="G1251" s="130">
        <f>SUM(G1252:G1254)</f>
        <v>0</v>
      </c>
      <c r="H1251" s="130"/>
      <c r="I1251" s="130">
        <f>SUM(I1252:I1254)</f>
        <v>1.375</v>
      </c>
      <c r="J1251" s="130"/>
      <c r="K1251" s="130">
        <f t="shared" si="246"/>
        <v>1.875</v>
      </c>
      <c r="L1251" s="130"/>
      <c r="M1251" s="130">
        <f>SUM(M1252:M1254)</f>
        <v>0</v>
      </c>
      <c r="N1251" s="94"/>
    </row>
    <row r="1252" spans="1:14" s="91" customFormat="1" ht="24" x14ac:dyDescent="0.2">
      <c r="A1252" s="97"/>
      <c r="B1252" s="98"/>
      <c r="C1252" s="99">
        <v>50159</v>
      </c>
      <c r="D1252" s="115" t="s">
        <v>197</v>
      </c>
      <c r="E1252" s="131">
        <v>0</v>
      </c>
      <c r="F1252" s="131"/>
      <c r="G1252" s="131">
        <v>0</v>
      </c>
      <c r="H1252" s="131"/>
      <c r="I1252" s="131">
        <v>0.125</v>
      </c>
      <c r="J1252" s="131"/>
      <c r="K1252" s="131">
        <f t="shared" si="246"/>
        <v>0.125</v>
      </c>
      <c r="L1252" s="131"/>
      <c r="M1252" s="131">
        <v>0</v>
      </c>
      <c r="N1252" s="94"/>
    </row>
    <row r="1253" spans="1:14" s="91" customFormat="1" ht="24" x14ac:dyDescent="0.2">
      <c r="A1253" s="97"/>
      <c r="B1253" s="98"/>
      <c r="C1253" s="99">
        <v>51322</v>
      </c>
      <c r="D1253" s="115" t="s">
        <v>430</v>
      </c>
      <c r="E1253" s="131">
        <v>0</v>
      </c>
      <c r="F1253" s="131"/>
      <c r="G1253" s="131">
        <v>0</v>
      </c>
      <c r="H1253" s="131"/>
      <c r="I1253" s="131">
        <v>0.5</v>
      </c>
      <c r="J1253" s="131"/>
      <c r="K1253" s="131">
        <f t="shared" si="246"/>
        <v>0.5</v>
      </c>
      <c r="L1253" s="131"/>
      <c r="M1253" s="131">
        <v>0</v>
      </c>
      <c r="N1253" s="94"/>
    </row>
    <row r="1254" spans="1:14" s="91" customFormat="1" ht="24" x14ac:dyDescent="0.2">
      <c r="A1254" s="97"/>
      <c r="B1254" s="98"/>
      <c r="C1254" s="99">
        <v>52195</v>
      </c>
      <c r="D1254" s="115" t="s">
        <v>72</v>
      </c>
      <c r="E1254" s="131">
        <v>0.5</v>
      </c>
      <c r="F1254" s="131"/>
      <c r="G1254" s="131">
        <v>0</v>
      </c>
      <c r="H1254" s="131"/>
      <c r="I1254" s="131">
        <v>0.75</v>
      </c>
      <c r="J1254" s="131"/>
      <c r="K1254" s="131">
        <f t="shared" si="246"/>
        <v>1.25</v>
      </c>
      <c r="L1254" s="131"/>
      <c r="M1254" s="131">
        <v>0</v>
      </c>
      <c r="N1254" s="94"/>
    </row>
    <row r="1255" spans="1:14" s="91" customFormat="1" ht="12" x14ac:dyDescent="0.2">
      <c r="A1255" s="111"/>
      <c r="B1255" s="113"/>
      <c r="C1255" s="113" t="s">
        <v>390</v>
      </c>
      <c r="D1255" s="114"/>
      <c r="E1255" s="130">
        <f>SUM(E1256:E1257)</f>
        <v>0.67500000000000004</v>
      </c>
      <c r="F1255" s="130"/>
      <c r="G1255" s="130">
        <f>SUM(G1256:G1257)</f>
        <v>0</v>
      </c>
      <c r="H1255" s="130"/>
      <c r="I1255" s="130">
        <f>SUM(I1256:I1257)</f>
        <v>0</v>
      </c>
      <c r="J1255" s="130"/>
      <c r="K1255" s="130">
        <f t="shared" si="246"/>
        <v>0.67500000000000004</v>
      </c>
      <c r="L1255" s="130"/>
      <c r="M1255" s="130">
        <f>SUM(M1256:M1257)</f>
        <v>0.17499999999999999</v>
      </c>
      <c r="N1255" s="94"/>
    </row>
    <row r="1256" spans="1:14" s="91" customFormat="1" ht="36" x14ac:dyDescent="0.2">
      <c r="A1256" s="97"/>
      <c r="B1256" s="98"/>
      <c r="C1256" s="99">
        <v>51332</v>
      </c>
      <c r="D1256" s="100" t="s">
        <v>73</v>
      </c>
      <c r="E1256" s="131">
        <v>0.17499999999999999</v>
      </c>
      <c r="F1256" s="131"/>
      <c r="G1256" s="131">
        <v>0</v>
      </c>
      <c r="H1256" s="131"/>
      <c r="I1256" s="131">
        <v>0</v>
      </c>
      <c r="J1256" s="131"/>
      <c r="K1256" s="131">
        <f t="shared" si="246"/>
        <v>0.17499999999999999</v>
      </c>
      <c r="L1256" s="131"/>
      <c r="M1256" s="131">
        <v>0.17499999999999999</v>
      </c>
      <c r="N1256" s="94"/>
    </row>
    <row r="1257" spans="1:14" s="91" customFormat="1" ht="12" x14ac:dyDescent="0.2">
      <c r="A1257" s="97"/>
      <c r="B1257" s="98"/>
      <c r="C1257" s="99">
        <v>54153</v>
      </c>
      <c r="D1257" s="100" t="s">
        <v>301</v>
      </c>
      <c r="E1257" s="131">
        <v>0.5</v>
      </c>
      <c r="F1257" s="131"/>
      <c r="G1257" s="131">
        <v>0</v>
      </c>
      <c r="H1257" s="131"/>
      <c r="I1257" s="131">
        <v>0</v>
      </c>
      <c r="J1257" s="131"/>
      <c r="K1257" s="131">
        <f t="shared" si="246"/>
        <v>0.5</v>
      </c>
      <c r="L1257" s="131"/>
      <c r="M1257" s="131">
        <v>0</v>
      </c>
      <c r="N1257" s="94"/>
    </row>
    <row r="1258" spans="1:14" s="91" customFormat="1" ht="12" x14ac:dyDescent="0.2">
      <c r="A1258" s="111"/>
      <c r="B1258" s="113"/>
      <c r="C1258" s="113" t="s">
        <v>391</v>
      </c>
      <c r="D1258" s="114"/>
      <c r="E1258" s="130">
        <f>SUM(E1259:E1261)</f>
        <v>0.70000000000000007</v>
      </c>
      <c r="F1258" s="130"/>
      <c r="G1258" s="130">
        <f>SUM(G1259:G1261)</f>
        <v>0</v>
      </c>
      <c r="H1258" s="130"/>
      <c r="I1258" s="130">
        <f>SUM(I1259:I1261)</f>
        <v>5</v>
      </c>
      <c r="J1258" s="130"/>
      <c r="K1258" s="130">
        <f t="shared" si="246"/>
        <v>5.7</v>
      </c>
      <c r="L1258" s="130"/>
      <c r="M1258" s="130">
        <f>SUM(M1259:M1261)</f>
        <v>0.125</v>
      </c>
      <c r="N1258" s="94"/>
    </row>
    <row r="1259" spans="1:14" s="91" customFormat="1" ht="24" x14ac:dyDescent="0.2">
      <c r="A1259" s="97"/>
      <c r="B1259" s="98"/>
      <c r="C1259" s="99">
        <v>46470</v>
      </c>
      <c r="D1259" s="115" t="s">
        <v>116</v>
      </c>
      <c r="E1259" s="131">
        <v>2.5000000000000001E-2</v>
      </c>
      <c r="F1259" s="131"/>
      <c r="G1259" s="131">
        <v>0</v>
      </c>
      <c r="H1259" s="131"/>
      <c r="I1259" s="131">
        <v>0</v>
      </c>
      <c r="J1259" s="131"/>
      <c r="K1259" s="131">
        <f t="shared" si="246"/>
        <v>2.5000000000000001E-2</v>
      </c>
      <c r="L1259" s="131"/>
      <c r="M1259" s="131">
        <v>0</v>
      </c>
      <c r="N1259" s="94"/>
    </row>
    <row r="1260" spans="1:14" s="91" customFormat="1" ht="24" x14ac:dyDescent="0.2">
      <c r="A1260" s="97"/>
      <c r="B1260" s="98"/>
      <c r="C1260" s="99">
        <v>50059</v>
      </c>
      <c r="D1260" s="100" t="s">
        <v>74</v>
      </c>
      <c r="E1260" s="131">
        <v>0</v>
      </c>
      <c r="F1260" s="131"/>
      <c r="G1260" s="131">
        <v>0</v>
      </c>
      <c r="H1260" s="131"/>
      <c r="I1260" s="131">
        <v>5</v>
      </c>
      <c r="J1260" s="131"/>
      <c r="K1260" s="131">
        <f t="shared" si="246"/>
        <v>5</v>
      </c>
      <c r="L1260" s="131"/>
      <c r="M1260" s="131">
        <v>0</v>
      </c>
      <c r="N1260" s="94"/>
    </row>
    <row r="1261" spans="1:14" s="91" customFormat="1" ht="24" x14ac:dyDescent="0.2">
      <c r="A1261" s="97"/>
      <c r="B1261" s="98"/>
      <c r="C1261" s="99">
        <v>54305</v>
      </c>
      <c r="D1261" s="100" t="s">
        <v>117</v>
      </c>
      <c r="E1261" s="131">
        <v>0.67500000000000004</v>
      </c>
      <c r="F1261" s="131"/>
      <c r="G1261" s="131">
        <v>0</v>
      </c>
      <c r="H1261" s="131"/>
      <c r="I1261" s="131">
        <v>0</v>
      </c>
      <c r="J1261" s="131"/>
      <c r="K1261" s="131">
        <f t="shared" si="246"/>
        <v>0.67500000000000004</v>
      </c>
      <c r="L1261" s="131"/>
      <c r="M1261" s="131">
        <v>0.125</v>
      </c>
      <c r="N1261" s="94"/>
    </row>
    <row r="1262" spans="1:14" s="91" customFormat="1" ht="12" x14ac:dyDescent="0.2">
      <c r="A1262" s="111"/>
      <c r="B1262" s="113"/>
      <c r="C1262" s="113" t="s">
        <v>392</v>
      </c>
      <c r="D1262" s="114"/>
      <c r="E1262" s="130">
        <f>SUM(E1263:E1266)</f>
        <v>0.20250000000000001</v>
      </c>
      <c r="F1262" s="130"/>
      <c r="G1262" s="130">
        <f t="shared" ref="G1262:I1262" si="249">SUM(G1263:G1266)</f>
        <v>0</v>
      </c>
      <c r="H1262" s="130"/>
      <c r="I1262" s="130">
        <f t="shared" si="249"/>
        <v>9.9999999999999992E-2</v>
      </c>
      <c r="J1262" s="130"/>
      <c r="K1262" s="130">
        <f t="shared" si="246"/>
        <v>0.30249999999999999</v>
      </c>
      <c r="L1262" s="130"/>
      <c r="M1262" s="130">
        <f>SUM(M1263:M1266)</f>
        <v>0.125</v>
      </c>
      <c r="N1262" s="94"/>
    </row>
    <row r="1263" spans="1:14" s="91" customFormat="1" ht="24" x14ac:dyDescent="0.2">
      <c r="A1263" s="97"/>
      <c r="B1263" s="98"/>
      <c r="C1263" s="99">
        <v>48259</v>
      </c>
      <c r="D1263" s="100" t="s">
        <v>193</v>
      </c>
      <c r="E1263" s="131">
        <v>0.125</v>
      </c>
      <c r="F1263" s="131"/>
      <c r="G1263" s="131">
        <v>0</v>
      </c>
      <c r="H1263" s="131"/>
      <c r="I1263" s="131">
        <v>0</v>
      </c>
      <c r="J1263" s="131"/>
      <c r="K1263" s="131">
        <f t="shared" si="246"/>
        <v>0.125</v>
      </c>
      <c r="L1263" s="131"/>
      <c r="M1263" s="131">
        <v>0.125</v>
      </c>
      <c r="N1263" s="94"/>
    </row>
    <row r="1264" spans="1:14" s="91" customFormat="1" ht="24" x14ac:dyDescent="0.2">
      <c r="A1264" s="97"/>
      <c r="B1264" s="98"/>
      <c r="C1264" s="99">
        <v>53317</v>
      </c>
      <c r="D1264" s="100" t="s">
        <v>160</v>
      </c>
      <c r="E1264" s="131">
        <v>1.2500000000000001E-2</v>
      </c>
      <c r="F1264" s="131"/>
      <c r="G1264" s="131">
        <v>0</v>
      </c>
      <c r="H1264" s="131"/>
      <c r="I1264" s="131">
        <v>9.9999999999999992E-2</v>
      </c>
      <c r="J1264" s="131"/>
      <c r="K1264" s="131">
        <f t="shared" si="246"/>
        <v>0.11249999999999999</v>
      </c>
      <c r="L1264" s="131"/>
      <c r="M1264" s="131">
        <v>0</v>
      </c>
      <c r="N1264" s="94"/>
    </row>
    <row r="1265" spans="1:14" s="91" customFormat="1" ht="24" x14ac:dyDescent="0.2">
      <c r="A1265" s="97"/>
      <c r="B1265" s="98"/>
      <c r="C1265" s="99">
        <v>54391</v>
      </c>
      <c r="D1265" s="100" t="s">
        <v>229</v>
      </c>
      <c r="E1265" s="131">
        <v>2.5000000000000001E-2</v>
      </c>
      <c r="F1265" s="131"/>
      <c r="G1265" s="131">
        <v>0</v>
      </c>
      <c r="H1265" s="131"/>
      <c r="I1265" s="131">
        <v>0</v>
      </c>
      <c r="J1265" s="131"/>
      <c r="K1265" s="131">
        <f t="shared" si="246"/>
        <v>2.5000000000000001E-2</v>
      </c>
      <c r="L1265" s="131"/>
      <c r="M1265" s="131">
        <v>0</v>
      </c>
      <c r="N1265" s="94"/>
    </row>
    <row r="1266" spans="1:14" s="91" customFormat="1" ht="36" x14ac:dyDescent="0.2">
      <c r="A1266" s="97"/>
      <c r="B1266" s="98"/>
      <c r="C1266" s="99">
        <v>54436</v>
      </c>
      <c r="D1266" s="100" t="s">
        <v>169</v>
      </c>
      <c r="E1266" s="131">
        <v>0.04</v>
      </c>
      <c r="F1266" s="131"/>
      <c r="G1266" s="131">
        <v>0</v>
      </c>
      <c r="H1266" s="131"/>
      <c r="I1266" s="131">
        <v>0</v>
      </c>
      <c r="J1266" s="131"/>
      <c r="K1266" s="131">
        <f t="shared" si="246"/>
        <v>0.04</v>
      </c>
      <c r="L1266" s="131"/>
      <c r="M1266" s="131">
        <v>0</v>
      </c>
      <c r="N1266" s="94"/>
    </row>
    <row r="1267" spans="1:14" s="91" customFormat="1" ht="12" x14ac:dyDescent="0.2">
      <c r="A1267" s="111"/>
      <c r="B1267" s="113"/>
      <c r="C1267" s="113" t="s">
        <v>405</v>
      </c>
      <c r="D1267" s="114"/>
      <c r="E1267" s="130">
        <f>SUM(E1268:E1269)</f>
        <v>2.6081796358600191</v>
      </c>
      <c r="F1267" s="130"/>
      <c r="G1267" s="130">
        <f>SUM(G1268:G1269)</f>
        <v>0</v>
      </c>
      <c r="H1267" s="130"/>
      <c r="I1267" s="130">
        <f>SUM(I1268:I1269)</f>
        <v>0.11000000000000001</v>
      </c>
      <c r="J1267" s="130"/>
      <c r="K1267" s="130">
        <f>SUM(E1267:I1267)</f>
        <v>2.718179635860019</v>
      </c>
      <c r="L1267" s="130"/>
      <c r="M1267" s="130">
        <f>SUM(M1268:M1269)</f>
        <v>2.718179635860019</v>
      </c>
      <c r="N1267" s="94"/>
    </row>
    <row r="1268" spans="1:14" s="91" customFormat="1" ht="36" x14ac:dyDescent="0.2">
      <c r="A1268" s="97"/>
      <c r="B1268" s="98"/>
      <c r="C1268" s="99">
        <v>54079</v>
      </c>
      <c r="D1268" s="100" t="s">
        <v>282</v>
      </c>
      <c r="E1268" s="131">
        <v>2.259694635860019</v>
      </c>
      <c r="F1268" s="131"/>
      <c r="G1268" s="131">
        <v>0</v>
      </c>
      <c r="H1268" s="131"/>
      <c r="I1268" s="131">
        <v>0.11000000000000001</v>
      </c>
      <c r="J1268" s="131"/>
      <c r="K1268" s="131">
        <f>SUM(E1268:I1268)</f>
        <v>2.3696946358600188</v>
      </c>
      <c r="L1268" s="131"/>
      <c r="M1268" s="131">
        <v>2.3696946358600188</v>
      </c>
      <c r="N1268" s="94"/>
    </row>
    <row r="1269" spans="1:14" s="91" customFormat="1" ht="24" x14ac:dyDescent="0.2">
      <c r="A1269" s="97"/>
      <c r="B1269" s="98"/>
      <c r="C1269" s="99">
        <v>54201</v>
      </c>
      <c r="D1269" s="100" t="s">
        <v>120</v>
      </c>
      <c r="E1269" s="131">
        <v>0.34848499999999999</v>
      </c>
      <c r="F1269" s="131"/>
      <c r="G1269" s="131">
        <v>0</v>
      </c>
      <c r="H1269" s="131"/>
      <c r="I1269" s="131">
        <v>0</v>
      </c>
      <c r="J1269" s="131"/>
      <c r="K1269" s="131">
        <f>SUM(E1269:I1269)</f>
        <v>0.34848499999999999</v>
      </c>
      <c r="L1269" s="131"/>
      <c r="M1269" s="131">
        <v>0.34848499999999999</v>
      </c>
      <c r="N1269" s="94"/>
    </row>
    <row r="1270" spans="1:14" s="91" customFormat="1" ht="12" x14ac:dyDescent="0.2">
      <c r="A1270" s="111"/>
      <c r="B1270" s="113"/>
      <c r="C1270" s="113" t="s">
        <v>393</v>
      </c>
      <c r="D1270" s="114"/>
      <c r="E1270" s="130">
        <f>SUM(E1271:E1274)</f>
        <v>0.36877479999999996</v>
      </c>
      <c r="F1270" s="130"/>
      <c r="G1270" s="130">
        <f>SUM(G1271:G1274)</f>
        <v>6.25E-2</v>
      </c>
      <c r="H1270" s="130"/>
      <c r="I1270" s="130">
        <f>SUM(I1271:I1274)</f>
        <v>3.1250000000000002E-3</v>
      </c>
      <c r="J1270" s="130"/>
      <c r="K1270" s="130">
        <f>SUM(E1270:I1270)</f>
        <v>0.43439979999999995</v>
      </c>
      <c r="L1270" s="130"/>
      <c r="M1270" s="130">
        <f>SUM(M1271:M1274)</f>
        <v>0.209846</v>
      </c>
      <c r="N1270" s="94"/>
    </row>
    <row r="1271" spans="1:14" s="91" customFormat="1" ht="24" x14ac:dyDescent="0.2">
      <c r="A1271" s="97"/>
      <c r="B1271" s="98"/>
      <c r="C1271" s="99">
        <v>37909</v>
      </c>
      <c r="D1271" s="100" t="s">
        <v>244</v>
      </c>
      <c r="E1271" s="131">
        <v>0.209846</v>
      </c>
      <c r="F1271" s="131"/>
      <c r="G1271" s="131">
        <v>0</v>
      </c>
      <c r="H1271" s="131"/>
      <c r="I1271" s="131">
        <v>0</v>
      </c>
      <c r="J1271" s="131"/>
      <c r="K1271" s="131">
        <f t="shared" ref="K1271:K1278" si="250">SUM(E1271:I1271)</f>
        <v>0.209846</v>
      </c>
      <c r="L1271" s="131"/>
      <c r="M1271" s="131">
        <v>0.209846</v>
      </c>
      <c r="N1271" s="94"/>
    </row>
    <row r="1272" spans="1:14" s="91" customFormat="1" ht="24" x14ac:dyDescent="0.2">
      <c r="A1272" s="97"/>
      <c r="B1272" s="98"/>
      <c r="C1272" s="99">
        <v>52123</v>
      </c>
      <c r="D1272" s="100" t="s">
        <v>353</v>
      </c>
      <c r="E1272" s="131">
        <v>0.1214288</v>
      </c>
      <c r="F1272" s="131"/>
      <c r="G1272" s="131">
        <v>0</v>
      </c>
      <c r="H1272" s="131"/>
      <c r="I1272" s="131">
        <v>0</v>
      </c>
      <c r="J1272" s="131"/>
      <c r="K1272" s="131">
        <f t="shared" si="250"/>
        <v>0.1214288</v>
      </c>
      <c r="L1272" s="131"/>
      <c r="M1272" s="131">
        <v>0</v>
      </c>
      <c r="N1272" s="94"/>
    </row>
    <row r="1273" spans="1:14" s="91" customFormat="1" ht="24" x14ac:dyDescent="0.2">
      <c r="A1273" s="97"/>
      <c r="B1273" s="98"/>
      <c r="C1273" s="99">
        <v>52189</v>
      </c>
      <c r="D1273" s="100" t="s">
        <v>238</v>
      </c>
      <c r="E1273" s="131">
        <v>0</v>
      </c>
      <c r="F1273" s="131"/>
      <c r="G1273" s="131">
        <v>0</v>
      </c>
      <c r="H1273" s="131"/>
      <c r="I1273" s="131">
        <v>3.1250000000000002E-3</v>
      </c>
      <c r="J1273" s="131"/>
      <c r="K1273" s="131">
        <f t="shared" si="250"/>
        <v>3.1250000000000002E-3</v>
      </c>
      <c r="L1273" s="131"/>
      <c r="M1273" s="131">
        <v>0</v>
      </c>
      <c r="N1273" s="94"/>
    </row>
    <row r="1274" spans="1:14" s="91" customFormat="1" ht="36" x14ac:dyDescent="0.2">
      <c r="A1274" s="97"/>
      <c r="B1274" s="98"/>
      <c r="C1274" s="99">
        <v>53409</v>
      </c>
      <c r="D1274" s="100" t="s">
        <v>246</v>
      </c>
      <c r="E1274" s="131">
        <v>3.7499999999999999E-2</v>
      </c>
      <c r="F1274" s="131"/>
      <c r="G1274" s="131">
        <v>6.25E-2</v>
      </c>
      <c r="H1274" s="131"/>
      <c r="I1274" s="131">
        <v>0</v>
      </c>
      <c r="J1274" s="131"/>
      <c r="K1274" s="131">
        <f t="shared" si="250"/>
        <v>0.1</v>
      </c>
      <c r="L1274" s="131"/>
      <c r="M1274" s="131">
        <v>0</v>
      </c>
      <c r="N1274" s="94"/>
    </row>
    <row r="1275" spans="1:14" s="91" customFormat="1" ht="12" x14ac:dyDescent="0.2">
      <c r="A1275" s="97"/>
      <c r="B1275" s="98"/>
      <c r="C1275" s="113" t="s">
        <v>407</v>
      </c>
      <c r="D1275" s="114"/>
      <c r="E1275" s="130">
        <f>SUM(E1276)</f>
        <v>0.05</v>
      </c>
      <c r="F1275" s="130"/>
      <c r="G1275" s="130">
        <f>SUM(G1276)</f>
        <v>0</v>
      </c>
      <c r="H1275" s="130"/>
      <c r="I1275" s="130">
        <f>SUM(I1276)</f>
        <v>0.43114634146341463</v>
      </c>
      <c r="J1275" s="130"/>
      <c r="K1275" s="130">
        <f t="shared" si="250"/>
        <v>0.48114634146341462</v>
      </c>
      <c r="L1275" s="130"/>
      <c r="M1275" s="130">
        <f>SUM(M1276)</f>
        <v>0</v>
      </c>
      <c r="N1275" s="94"/>
    </row>
    <row r="1276" spans="1:14" s="91" customFormat="1" ht="12" x14ac:dyDescent="0.2">
      <c r="A1276" s="97"/>
      <c r="B1276" s="98"/>
      <c r="C1276" s="97">
        <v>54055</v>
      </c>
      <c r="D1276" s="112" t="s">
        <v>363</v>
      </c>
      <c r="E1276" s="131">
        <v>0.05</v>
      </c>
      <c r="F1276" s="131"/>
      <c r="G1276" s="131">
        <v>0</v>
      </c>
      <c r="H1276" s="131"/>
      <c r="I1276" s="131">
        <v>0.43114634146341463</v>
      </c>
      <c r="J1276" s="131"/>
      <c r="K1276" s="131">
        <f t="shared" si="250"/>
        <v>0.48114634146341462</v>
      </c>
      <c r="L1276" s="131"/>
      <c r="M1276" s="131">
        <v>0</v>
      </c>
      <c r="N1276" s="94"/>
    </row>
    <row r="1277" spans="1:14" s="91" customFormat="1" ht="12" x14ac:dyDescent="0.2">
      <c r="A1277" s="97"/>
      <c r="B1277" s="98"/>
      <c r="C1277" s="113" t="s">
        <v>409</v>
      </c>
      <c r="D1277" s="114"/>
      <c r="E1277" s="130">
        <f>SUM(E1278)</f>
        <v>0.131464</v>
      </c>
      <c r="F1277" s="130"/>
      <c r="G1277" s="130">
        <f>SUM(G1278)</f>
        <v>0</v>
      </c>
      <c r="H1277" s="130"/>
      <c r="I1277" s="130">
        <f>SUM(I1278)</f>
        <v>0</v>
      </c>
      <c r="J1277" s="130"/>
      <c r="K1277" s="130">
        <f t="shared" si="250"/>
        <v>0.131464</v>
      </c>
      <c r="L1277" s="130"/>
      <c r="M1277" s="130">
        <f>SUM(M1278)</f>
        <v>0</v>
      </c>
      <c r="N1277" s="94"/>
    </row>
    <row r="1278" spans="1:14" s="91" customFormat="1" ht="24" x14ac:dyDescent="0.2">
      <c r="A1278" s="97"/>
      <c r="B1278" s="98"/>
      <c r="C1278" s="99">
        <v>54023</v>
      </c>
      <c r="D1278" s="112" t="s">
        <v>250</v>
      </c>
      <c r="E1278" s="131">
        <v>0.131464</v>
      </c>
      <c r="F1278" s="131"/>
      <c r="G1278" s="131">
        <v>0</v>
      </c>
      <c r="H1278" s="131"/>
      <c r="I1278" s="131">
        <v>0</v>
      </c>
      <c r="J1278" s="131"/>
      <c r="K1278" s="131">
        <f t="shared" si="250"/>
        <v>0.131464</v>
      </c>
      <c r="L1278" s="131"/>
      <c r="M1278" s="131">
        <v>0</v>
      </c>
      <c r="N1278" s="94"/>
    </row>
    <row r="1279" spans="1:14" s="91" customFormat="1" ht="12" x14ac:dyDescent="0.2">
      <c r="A1279" s="97"/>
      <c r="B1279" s="98"/>
      <c r="C1279" s="113" t="s">
        <v>394</v>
      </c>
      <c r="D1279" s="114"/>
      <c r="E1279" s="130">
        <f>SUM(E1280:E1287)</f>
        <v>2.6478000000000002</v>
      </c>
      <c r="F1279" s="130"/>
      <c r="G1279" s="130">
        <f>SUM(G1280:G1287)</f>
        <v>1.0005002501250625E-3</v>
      </c>
      <c r="H1279" s="130"/>
      <c r="I1279" s="130">
        <f>SUM(I1280:I1287)</f>
        <v>0.125</v>
      </c>
      <c r="J1279" s="130"/>
      <c r="K1279" s="130">
        <f>SUM(E1279:I1279)</f>
        <v>2.7738005002501254</v>
      </c>
      <c r="L1279" s="130"/>
      <c r="M1279" s="130">
        <f>SUM(M1280:M1287)</f>
        <v>0.92500000000000004</v>
      </c>
      <c r="N1279" s="94"/>
    </row>
    <row r="1280" spans="1:14" s="91" customFormat="1" ht="24" x14ac:dyDescent="0.2">
      <c r="A1280" s="97"/>
      <c r="B1280" s="98"/>
      <c r="C1280" s="99">
        <v>46534</v>
      </c>
      <c r="D1280" s="100" t="s">
        <v>214</v>
      </c>
      <c r="E1280" s="131">
        <v>1.0999999999999999E-2</v>
      </c>
      <c r="F1280" s="131"/>
      <c r="G1280" s="131">
        <v>0</v>
      </c>
      <c r="H1280" s="131"/>
      <c r="I1280" s="131">
        <v>0</v>
      </c>
      <c r="J1280" s="131"/>
      <c r="K1280" s="131">
        <f t="shared" ref="K1280:K1287" si="251">SUM(E1280:I1280)</f>
        <v>1.0999999999999999E-2</v>
      </c>
      <c r="L1280" s="131"/>
      <c r="M1280" s="131">
        <v>0</v>
      </c>
      <c r="N1280" s="94"/>
    </row>
    <row r="1281" spans="1:14" s="91" customFormat="1" ht="24" x14ac:dyDescent="0.2">
      <c r="A1281" s="97"/>
      <c r="B1281" s="98"/>
      <c r="C1281" s="99">
        <v>53238</v>
      </c>
      <c r="D1281" s="100" t="s">
        <v>75</v>
      </c>
      <c r="E1281" s="131">
        <v>0.8</v>
      </c>
      <c r="F1281" s="131"/>
      <c r="G1281" s="131">
        <v>0</v>
      </c>
      <c r="H1281" s="131"/>
      <c r="I1281" s="131">
        <v>0</v>
      </c>
      <c r="J1281" s="131"/>
      <c r="K1281" s="131">
        <f t="shared" si="251"/>
        <v>0.8</v>
      </c>
      <c r="L1281" s="131"/>
      <c r="M1281" s="131">
        <v>0.8</v>
      </c>
      <c r="N1281" s="94"/>
    </row>
    <row r="1282" spans="1:14" s="91" customFormat="1" ht="48" x14ac:dyDescent="0.2">
      <c r="A1282" s="97"/>
      <c r="B1282" s="98"/>
      <c r="C1282" s="99">
        <v>53354</v>
      </c>
      <c r="D1282" s="115" t="s">
        <v>233</v>
      </c>
      <c r="E1282" s="131">
        <v>0.15</v>
      </c>
      <c r="F1282" s="131"/>
      <c r="G1282" s="131">
        <v>0</v>
      </c>
      <c r="H1282" s="131"/>
      <c r="I1282" s="131">
        <v>0</v>
      </c>
      <c r="J1282" s="131"/>
      <c r="K1282" s="131">
        <f t="shared" si="251"/>
        <v>0.15</v>
      </c>
      <c r="L1282" s="131"/>
      <c r="M1282" s="131">
        <v>0</v>
      </c>
      <c r="N1282" s="94"/>
    </row>
    <row r="1283" spans="1:14" s="91" customFormat="1" ht="24" x14ac:dyDescent="0.2">
      <c r="A1283" s="97"/>
      <c r="B1283" s="98"/>
      <c r="C1283" s="99">
        <v>54076</v>
      </c>
      <c r="D1283" s="100" t="s">
        <v>76</v>
      </c>
      <c r="E1283" s="131">
        <v>0.1368</v>
      </c>
      <c r="F1283" s="131"/>
      <c r="G1283" s="131">
        <v>0</v>
      </c>
      <c r="H1283" s="131"/>
      <c r="I1283" s="131">
        <v>0</v>
      </c>
      <c r="J1283" s="131"/>
      <c r="K1283" s="131">
        <f t="shared" si="251"/>
        <v>0.1368</v>
      </c>
      <c r="L1283" s="131"/>
      <c r="M1283" s="131">
        <v>0</v>
      </c>
      <c r="N1283" s="94"/>
    </row>
    <row r="1284" spans="1:14" s="91" customFormat="1" ht="24" x14ac:dyDescent="0.2">
      <c r="A1284" s="97"/>
      <c r="B1284" s="98"/>
      <c r="C1284" s="99">
        <v>54146</v>
      </c>
      <c r="D1284" s="100" t="s">
        <v>77</v>
      </c>
      <c r="E1284" s="131">
        <v>1.5</v>
      </c>
      <c r="F1284" s="131"/>
      <c r="G1284" s="131">
        <v>0</v>
      </c>
      <c r="H1284" s="131"/>
      <c r="I1284" s="131">
        <v>0</v>
      </c>
      <c r="J1284" s="131"/>
      <c r="K1284" s="131">
        <f t="shared" si="251"/>
        <v>1.5</v>
      </c>
      <c r="L1284" s="131"/>
      <c r="M1284" s="131">
        <v>0</v>
      </c>
      <c r="N1284" s="94"/>
    </row>
    <row r="1285" spans="1:14" s="91" customFormat="1" ht="24" x14ac:dyDescent="0.2">
      <c r="A1285" s="97"/>
      <c r="B1285" s="98"/>
      <c r="C1285" s="99">
        <v>54176</v>
      </c>
      <c r="D1285" s="115" t="s">
        <v>257</v>
      </c>
      <c r="E1285" s="131">
        <v>0</v>
      </c>
      <c r="F1285" s="131"/>
      <c r="G1285" s="131">
        <v>1.0005002501250625E-3</v>
      </c>
      <c r="H1285" s="131"/>
      <c r="I1285" s="131">
        <v>0</v>
      </c>
      <c r="J1285" s="131"/>
      <c r="K1285" s="131">
        <f t="shared" si="251"/>
        <v>1.0005002501250625E-3</v>
      </c>
      <c r="L1285" s="131"/>
      <c r="M1285" s="131">
        <v>0</v>
      </c>
      <c r="N1285" s="94"/>
    </row>
    <row r="1286" spans="1:14" s="91" customFormat="1" ht="12" x14ac:dyDescent="0.2">
      <c r="A1286" s="97"/>
      <c r="B1286" s="98"/>
      <c r="C1286" s="99">
        <v>54235</v>
      </c>
      <c r="D1286" s="100" t="s">
        <v>293</v>
      </c>
      <c r="E1286" s="131">
        <v>0</v>
      </c>
      <c r="F1286" s="131"/>
      <c r="G1286" s="131">
        <v>0</v>
      </c>
      <c r="H1286" s="131"/>
      <c r="I1286" s="131">
        <v>0.125</v>
      </c>
      <c r="J1286" s="131"/>
      <c r="K1286" s="131">
        <f t="shared" si="251"/>
        <v>0.125</v>
      </c>
      <c r="L1286" s="131"/>
      <c r="M1286" s="131">
        <v>0.125</v>
      </c>
      <c r="N1286" s="94"/>
    </row>
    <row r="1287" spans="1:14" s="91" customFormat="1" ht="12" x14ac:dyDescent="0.2">
      <c r="A1287" s="97"/>
      <c r="B1287" s="98"/>
      <c r="C1287" s="99">
        <v>54379</v>
      </c>
      <c r="D1287" s="100" t="s">
        <v>294</v>
      </c>
      <c r="E1287" s="131">
        <v>0.05</v>
      </c>
      <c r="F1287" s="131"/>
      <c r="G1287" s="131">
        <v>0</v>
      </c>
      <c r="H1287" s="131"/>
      <c r="I1287" s="131">
        <v>0</v>
      </c>
      <c r="J1287" s="131"/>
      <c r="K1287" s="131">
        <f t="shared" si="251"/>
        <v>0.05</v>
      </c>
      <c r="L1287" s="131"/>
      <c r="M1287" s="131">
        <v>0</v>
      </c>
      <c r="N1287" s="94"/>
    </row>
    <row r="1288" spans="1:14" s="91" customFormat="1" ht="12" x14ac:dyDescent="0.2">
      <c r="A1288" s="97"/>
      <c r="B1288" s="98"/>
      <c r="C1288" s="113" t="s">
        <v>403</v>
      </c>
      <c r="D1288" s="114"/>
      <c r="E1288" s="130">
        <f>SUM(E1289:E1292)</f>
        <v>0.65999999999999992</v>
      </c>
      <c r="F1288" s="130"/>
      <c r="G1288" s="130">
        <f>SUM(G1289:G1292)</f>
        <v>0</v>
      </c>
      <c r="H1288" s="130"/>
      <c r="I1288" s="130">
        <f>SUM(I1289:I1292)</f>
        <v>2.3478260000000001E-2</v>
      </c>
      <c r="J1288" s="130"/>
      <c r="K1288" s="130">
        <f>SUM(E1288:I1288)</f>
        <v>0.68347825999999989</v>
      </c>
      <c r="L1288" s="130"/>
      <c r="M1288" s="130">
        <f>SUM(M1289:M1292)</f>
        <v>0</v>
      </c>
      <c r="N1288" s="94"/>
    </row>
    <row r="1289" spans="1:14" s="91" customFormat="1" ht="12" x14ac:dyDescent="0.2">
      <c r="A1289" s="97"/>
      <c r="B1289" s="98"/>
      <c r="C1289" s="99">
        <v>38349</v>
      </c>
      <c r="D1289" s="100" t="s">
        <v>302</v>
      </c>
      <c r="E1289" s="131">
        <v>0.5</v>
      </c>
      <c r="F1289" s="131"/>
      <c r="G1289" s="131">
        <v>0</v>
      </c>
      <c r="H1289" s="131"/>
      <c r="I1289" s="131">
        <v>0</v>
      </c>
      <c r="J1289" s="131"/>
      <c r="K1289" s="131">
        <f t="shared" ref="K1289:K1352" si="252">SUM(E1289:I1289)</f>
        <v>0.5</v>
      </c>
      <c r="L1289" s="131"/>
      <c r="M1289" s="131">
        <v>0</v>
      </c>
      <c r="N1289" s="94"/>
    </row>
    <row r="1290" spans="1:14" s="91" customFormat="1" ht="24" x14ac:dyDescent="0.2">
      <c r="A1290" s="97"/>
      <c r="B1290" s="98"/>
      <c r="C1290" s="99">
        <v>50370</v>
      </c>
      <c r="D1290" s="100" t="s">
        <v>227</v>
      </c>
      <c r="E1290" s="131">
        <v>0</v>
      </c>
      <c r="F1290" s="131"/>
      <c r="G1290" s="131">
        <v>0</v>
      </c>
      <c r="H1290" s="131"/>
      <c r="I1290" s="131">
        <v>2.3478260000000001E-2</v>
      </c>
      <c r="J1290" s="131"/>
      <c r="K1290" s="131">
        <f t="shared" si="252"/>
        <v>2.3478260000000001E-2</v>
      </c>
      <c r="L1290" s="131"/>
      <c r="M1290" s="131">
        <v>0</v>
      </c>
      <c r="N1290" s="94"/>
    </row>
    <row r="1291" spans="1:14" s="91" customFormat="1" ht="24" x14ac:dyDescent="0.2">
      <c r="A1291" s="97"/>
      <c r="B1291" s="98"/>
      <c r="C1291" s="99">
        <v>51314</v>
      </c>
      <c r="D1291" s="115" t="s">
        <v>295</v>
      </c>
      <c r="E1291" s="131">
        <v>0.1</v>
      </c>
      <c r="F1291" s="131"/>
      <c r="G1291" s="131">
        <v>0</v>
      </c>
      <c r="H1291" s="131"/>
      <c r="I1291" s="131">
        <v>0</v>
      </c>
      <c r="J1291" s="131"/>
      <c r="K1291" s="131">
        <f t="shared" si="252"/>
        <v>0.1</v>
      </c>
      <c r="L1291" s="131"/>
      <c r="M1291" s="131">
        <v>0</v>
      </c>
      <c r="N1291" s="94"/>
    </row>
    <row r="1292" spans="1:14" s="91" customFormat="1" ht="24" x14ac:dyDescent="0.2">
      <c r="A1292" s="97"/>
      <c r="B1292" s="98"/>
      <c r="C1292" s="99">
        <v>54392</v>
      </c>
      <c r="D1292" s="115" t="s">
        <v>88</v>
      </c>
      <c r="E1292" s="131">
        <v>0.06</v>
      </c>
      <c r="F1292" s="131"/>
      <c r="G1292" s="131">
        <v>0</v>
      </c>
      <c r="H1292" s="131"/>
      <c r="I1292" s="131">
        <v>0</v>
      </c>
      <c r="J1292" s="131"/>
      <c r="K1292" s="131">
        <f t="shared" si="252"/>
        <v>0.06</v>
      </c>
      <c r="L1292" s="131"/>
      <c r="M1292" s="131">
        <v>0</v>
      </c>
      <c r="N1292" s="94"/>
    </row>
    <row r="1293" spans="1:14" s="91" customFormat="1" ht="12" x14ac:dyDescent="0.2">
      <c r="A1293" s="97"/>
      <c r="B1293" s="98"/>
      <c r="C1293" s="113" t="s">
        <v>404</v>
      </c>
      <c r="D1293" s="114"/>
      <c r="E1293" s="130">
        <f>SUM(E1294)</f>
        <v>1</v>
      </c>
      <c r="F1293" s="130"/>
      <c r="G1293" s="130">
        <f>SUM(G1294)</f>
        <v>0</v>
      </c>
      <c r="H1293" s="130"/>
      <c r="I1293" s="130">
        <f>SUM(I1294)</f>
        <v>0</v>
      </c>
      <c r="J1293" s="130"/>
      <c r="K1293" s="130">
        <f t="shared" si="252"/>
        <v>1</v>
      </c>
      <c r="L1293" s="130"/>
      <c r="M1293" s="130">
        <f>SUM(M1294)</f>
        <v>0</v>
      </c>
      <c r="N1293" s="94"/>
    </row>
    <row r="1294" spans="1:14" s="91" customFormat="1" ht="24" x14ac:dyDescent="0.2">
      <c r="A1294" s="97"/>
      <c r="B1294" s="98"/>
      <c r="C1294" s="99">
        <v>45339</v>
      </c>
      <c r="D1294" s="115" t="s">
        <v>78</v>
      </c>
      <c r="E1294" s="131">
        <v>1</v>
      </c>
      <c r="F1294" s="131"/>
      <c r="G1294" s="131">
        <v>0</v>
      </c>
      <c r="H1294" s="131"/>
      <c r="I1294" s="131">
        <v>0</v>
      </c>
      <c r="J1294" s="131"/>
      <c r="K1294" s="131">
        <f t="shared" si="252"/>
        <v>1</v>
      </c>
      <c r="L1294" s="131"/>
      <c r="M1294" s="131">
        <v>0</v>
      </c>
      <c r="N1294" s="94"/>
    </row>
    <row r="1295" spans="1:14" s="91" customFormat="1" ht="12" x14ac:dyDescent="0.2">
      <c r="A1295" s="111"/>
      <c r="B1295" s="113" t="s">
        <v>498</v>
      </c>
      <c r="C1295" s="113"/>
      <c r="D1295" s="114"/>
      <c r="E1295" s="130">
        <f>E1296+E1298+E1301+E1307+E1310+E1315+E1317+E1319+E1326+E1330</f>
        <v>7.5201294893538231</v>
      </c>
      <c r="F1295" s="130"/>
      <c r="G1295" s="130">
        <f>G1296+G1298+G1301+G1307+G1310+G1315+G1317+G1319+G1326+G1330</f>
        <v>7.8508004002001003E-2</v>
      </c>
      <c r="H1295" s="130"/>
      <c r="I1295" s="130">
        <f>I1296+I1298+I1301+I1307+I1310+I1315+I1317+I1319+I1326+I1330</f>
        <v>2.4807713414634143</v>
      </c>
      <c r="J1295" s="130"/>
      <c r="K1295" s="130">
        <f t="shared" si="252"/>
        <v>10.079408834819239</v>
      </c>
      <c r="L1295" s="130"/>
      <c r="M1295" s="130">
        <f>M1296+M1298+M1301+M1307+M1310+M1315+M1317+M1319+M1326+M1330</f>
        <v>5.8487384893538232</v>
      </c>
      <c r="N1295" s="94"/>
    </row>
    <row r="1296" spans="1:14" s="91" customFormat="1" ht="12" x14ac:dyDescent="0.2">
      <c r="A1296" s="111"/>
      <c r="B1296" s="113"/>
      <c r="C1296" s="113" t="s">
        <v>390</v>
      </c>
      <c r="D1296" s="114"/>
      <c r="E1296" s="130">
        <f>SUM(E1297)</f>
        <v>1</v>
      </c>
      <c r="F1296" s="130"/>
      <c r="G1296" s="130">
        <f>SUM(G1297)</f>
        <v>0</v>
      </c>
      <c r="H1296" s="130"/>
      <c r="I1296" s="130">
        <f>SUM(I1297)</f>
        <v>0</v>
      </c>
      <c r="J1296" s="130"/>
      <c r="K1296" s="130">
        <f t="shared" si="252"/>
        <v>1</v>
      </c>
      <c r="L1296" s="130"/>
      <c r="M1296" s="130">
        <f>SUM(M1297)</f>
        <v>0</v>
      </c>
      <c r="N1296" s="94"/>
    </row>
    <row r="1297" spans="1:14" s="91" customFormat="1" ht="12" x14ac:dyDescent="0.2">
      <c r="A1297" s="97"/>
      <c r="B1297" s="98"/>
      <c r="C1297" s="99">
        <v>54061</v>
      </c>
      <c r="D1297" s="115" t="s">
        <v>303</v>
      </c>
      <c r="E1297" s="131">
        <v>1</v>
      </c>
      <c r="F1297" s="131"/>
      <c r="G1297" s="131">
        <v>0</v>
      </c>
      <c r="H1297" s="131"/>
      <c r="I1297" s="131">
        <v>0</v>
      </c>
      <c r="J1297" s="131"/>
      <c r="K1297" s="131">
        <f t="shared" si="252"/>
        <v>1</v>
      </c>
      <c r="L1297" s="131"/>
      <c r="M1297" s="131">
        <v>0</v>
      </c>
      <c r="N1297" s="94"/>
    </row>
    <row r="1298" spans="1:14" s="91" customFormat="1" ht="12" x14ac:dyDescent="0.2">
      <c r="A1298" s="111"/>
      <c r="B1298" s="113"/>
      <c r="C1298" s="113" t="s">
        <v>391</v>
      </c>
      <c r="D1298" s="114"/>
      <c r="E1298" s="130">
        <f>SUM(E1299:E1300)</f>
        <v>0.254</v>
      </c>
      <c r="F1298" s="130"/>
      <c r="G1298" s="130">
        <f>SUM(G1299:G1300)</f>
        <v>0</v>
      </c>
      <c r="H1298" s="130"/>
      <c r="I1298" s="130">
        <f>SUM(I1299:I1300)</f>
        <v>0.25</v>
      </c>
      <c r="J1298" s="130"/>
      <c r="K1298" s="130">
        <f t="shared" si="252"/>
        <v>0.504</v>
      </c>
      <c r="L1298" s="130"/>
      <c r="M1298" s="130">
        <f>SUM(M1299:M1300)</f>
        <v>0.125</v>
      </c>
      <c r="N1298" s="94"/>
    </row>
    <row r="1299" spans="1:14" s="91" customFormat="1" ht="24" x14ac:dyDescent="0.2">
      <c r="A1299" s="97"/>
      <c r="B1299" s="98"/>
      <c r="C1299" s="99">
        <v>50373</v>
      </c>
      <c r="D1299" s="100" t="s">
        <v>79</v>
      </c>
      <c r="E1299" s="131">
        <v>0</v>
      </c>
      <c r="F1299" s="131"/>
      <c r="G1299" s="131">
        <v>0</v>
      </c>
      <c r="H1299" s="131"/>
      <c r="I1299" s="131">
        <v>0.25</v>
      </c>
      <c r="J1299" s="131"/>
      <c r="K1299" s="131">
        <f t="shared" si="252"/>
        <v>0.25</v>
      </c>
      <c r="L1299" s="131"/>
      <c r="M1299" s="131">
        <v>0</v>
      </c>
      <c r="N1299" s="94"/>
    </row>
    <row r="1300" spans="1:14" s="91" customFormat="1" ht="24" x14ac:dyDescent="0.2">
      <c r="A1300" s="97"/>
      <c r="B1300" s="98"/>
      <c r="C1300" s="99">
        <v>54305</v>
      </c>
      <c r="D1300" s="100" t="s">
        <v>117</v>
      </c>
      <c r="E1300" s="131">
        <v>0.254</v>
      </c>
      <c r="F1300" s="131"/>
      <c r="G1300" s="131">
        <v>0</v>
      </c>
      <c r="H1300" s="131"/>
      <c r="I1300" s="131">
        <v>0</v>
      </c>
      <c r="J1300" s="131"/>
      <c r="K1300" s="131">
        <f t="shared" si="252"/>
        <v>0.254</v>
      </c>
      <c r="L1300" s="131"/>
      <c r="M1300" s="131">
        <v>0.125</v>
      </c>
      <c r="N1300" s="94"/>
    </row>
    <row r="1301" spans="1:14" s="91" customFormat="1" ht="12" x14ac:dyDescent="0.2">
      <c r="A1301" s="111"/>
      <c r="B1301" s="113"/>
      <c r="C1301" s="113" t="s">
        <v>392</v>
      </c>
      <c r="D1301" s="114"/>
      <c r="E1301" s="130">
        <f>SUM(E1302:E1306)</f>
        <v>0.10972200000000001</v>
      </c>
      <c r="F1301" s="130"/>
      <c r="G1301" s="130">
        <f>SUM(G1302:G1306)</f>
        <v>0</v>
      </c>
      <c r="H1301" s="130"/>
      <c r="I1301" s="130">
        <f>SUM(I1302:I1306)</f>
        <v>1.85</v>
      </c>
      <c r="J1301" s="130"/>
      <c r="K1301" s="130">
        <f t="shared" si="252"/>
        <v>1.9597220000000002</v>
      </c>
      <c r="L1301" s="130"/>
      <c r="M1301" s="130">
        <f>SUM(M1302:M1306)</f>
        <v>1.772222</v>
      </c>
      <c r="N1301" s="94"/>
    </row>
    <row r="1302" spans="1:14" s="91" customFormat="1" ht="24" x14ac:dyDescent="0.2">
      <c r="A1302" s="97"/>
      <c r="B1302" s="98"/>
      <c r="C1302" s="99">
        <v>46920</v>
      </c>
      <c r="D1302" s="100" t="s">
        <v>211</v>
      </c>
      <c r="E1302" s="131">
        <v>2.2221999999999999E-2</v>
      </c>
      <c r="F1302" s="131"/>
      <c r="G1302" s="131">
        <v>0</v>
      </c>
      <c r="H1302" s="131"/>
      <c r="I1302" s="131">
        <v>0</v>
      </c>
      <c r="J1302" s="131"/>
      <c r="K1302" s="131">
        <f t="shared" si="252"/>
        <v>2.2221999999999999E-2</v>
      </c>
      <c r="L1302" s="131"/>
      <c r="M1302" s="131">
        <v>2.2221999999999999E-2</v>
      </c>
      <c r="N1302" s="94"/>
    </row>
    <row r="1303" spans="1:14" s="91" customFormat="1" ht="12" x14ac:dyDescent="0.2">
      <c r="A1303" s="97"/>
      <c r="B1303" s="98"/>
      <c r="C1303" s="99">
        <v>49273</v>
      </c>
      <c r="D1303" s="100" t="s">
        <v>304</v>
      </c>
      <c r="E1303" s="131">
        <v>0</v>
      </c>
      <c r="F1303" s="131"/>
      <c r="G1303" s="131">
        <v>0</v>
      </c>
      <c r="H1303" s="131"/>
      <c r="I1303" s="131">
        <v>1.75</v>
      </c>
      <c r="J1303" s="131"/>
      <c r="K1303" s="131">
        <f t="shared" si="252"/>
        <v>1.75</v>
      </c>
      <c r="L1303" s="131"/>
      <c r="M1303" s="131">
        <v>1.75</v>
      </c>
      <c r="N1303" s="94"/>
    </row>
    <row r="1304" spans="1:14" s="91" customFormat="1" ht="24" x14ac:dyDescent="0.2">
      <c r="A1304" s="97"/>
      <c r="B1304" s="98"/>
      <c r="C1304" s="99">
        <v>53317</v>
      </c>
      <c r="D1304" s="100" t="s">
        <v>160</v>
      </c>
      <c r="E1304" s="131">
        <v>1.2500000000000001E-2</v>
      </c>
      <c r="F1304" s="131"/>
      <c r="G1304" s="131">
        <v>0</v>
      </c>
      <c r="H1304" s="131"/>
      <c r="I1304" s="131">
        <v>9.9999999999999992E-2</v>
      </c>
      <c r="J1304" s="131"/>
      <c r="K1304" s="131">
        <f t="shared" si="252"/>
        <v>0.11249999999999999</v>
      </c>
      <c r="L1304" s="131"/>
      <c r="M1304" s="131">
        <v>0</v>
      </c>
      <c r="N1304" s="94"/>
    </row>
    <row r="1305" spans="1:14" s="91" customFormat="1" ht="24" x14ac:dyDescent="0.2">
      <c r="A1305" s="97"/>
      <c r="B1305" s="98"/>
      <c r="C1305" s="99">
        <v>54391</v>
      </c>
      <c r="D1305" s="100" t="s">
        <v>229</v>
      </c>
      <c r="E1305" s="131">
        <v>2.5000000000000001E-2</v>
      </c>
      <c r="F1305" s="131"/>
      <c r="G1305" s="131">
        <v>0</v>
      </c>
      <c r="H1305" s="131"/>
      <c r="I1305" s="131">
        <v>0</v>
      </c>
      <c r="J1305" s="131"/>
      <c r="K1305" s="131">
        <f t="shared" si="252"/>
        <v>2.5000000000000001E-2</v>
      </c>
      <c r="L1305" s="131"/>
      <c r="M1305" s="131">
        <v>0</v>
      </c>
      <c r="N1305" s="94"/>
    </row>
    <row r="1306" spans="1:14" s="91" customFormat="1" ht="36" x14ac:dyDescent="0.2">
      <c r="A1306" s="97"/>
      <c r="B1306" s="98"/>
      <c r="C1306" s="99">
        <v>54436</v>
      </c>
      <c r="D1306" s="100" t="s">
        <v>169</v>
      </c>
      <c r="E1306" s="131">
        <v>0.05</v>
      </c>
      <c r="F1306" s="131"/>
      <c r="G1306" s="131">
        <v>0</v>
      </c>
      <c r="H1306" s="131"/>
      <c r="I1306" s="131">
        <v>0</v>
      </c>
      <c r="J1306" s="131"/>
      <c r="K1306" s="131">
        <f t="shared" si="252"/>
        <v>0.05</v>
      </c>
      <c r="L1306" s="131"/>
      <c r="M1306" s="131">
        <v>0</v>
      </c>
      <c r="N1306" s="94"/>
    </row>
    <row r="1307" spans="1:14" s="91" customFormat="1" ht="12" x14ac:dyDescent="0.2">
      <c r="A1307" s="111"/>
      <c r="B1307" s="113"/>
      <c r="C1307" s="113" t="s">
        <v>405</v>
      </c>
      <c r="D1307" s="114"/>
      <c r="E1307" s="130">
        <f>SUM(E1308:E1309)</f>
        <v>2.6028904893538232</v>
      </c>
      <c r="F1307" s="130"/>
      <c r="G1307" s="130">
        <f t="shared" ref="G1307:I1307" si="253">SUM(G1308:G1309)</f>
        <v>0</v>
      </c>
      <c r="H1307" s="130"/>
      <c r="I1307" s="130">
        <f t="shared" si="253"/>
        <v>0.11000000000000001</v>
      </c>
      <c r="J1307" s="130"/>
      <c r="K1307" s="130">
        <f t="shared" si="252"/>
        <v>2.712890489353823</v>
      </c>
      <c r="L1307" s="130"/>
      <c r="M1307" s="130">
        <f>SUM(M1308:M1309)</f>
        <v>2.712890489353823</v>
      </c>
      <c r="N1307" s="94"/>
    </row>
    <row r="1308" spans="1:14" s="91" customFormat="1" ht="36" x14ac:dyDescent="0.2">
      <c r="A1308" s="97"/>
      <c r="B1308" s="98"/>
      <c r="C1308" s="99">
        <v>54079</v>
      </c>
      <c r="D1308" s="112" t="s">
        <v>282</v>
      </c>
      <c r="E1308" s="131">
        <v>2.3895574893538232</v>
      </c>
      <c r="F1308" s="131"/>
      <c r="G1308" s="131">
        <v>0</v>
      </c>
      <c r="H1308" s="131"/>
      <c r="I1308" s="131">
        <v>0.11000000000000001</v>
      </c>
      <c r="J1308" s="131"/>
      <c r="K1308" s="131">
        <f t="shared" si="252"/>
        <v>2.499557489353823</v>
      </c>
      <c r="L1308" s="131"/>
      <c r="M1308" s="131">
        <v>2.499557489353823</v>
      </c>
      <c r="N1308" s="94"/>
    </row>
    <row r="1309" spans="1:14" s="91" customFormat="1" ht="24" x14ac:dyDescent="0.2">
      <c r="A1309" s="97"/>
      <c r="B1309" s="98"/>
      <c r="C1309" s="99">
        <v>54201</v>
      </c>
      <c r="D1309" s="112" t="s">
        <v>120</v>
      </c>
      <c r="E1309" s="131">
        <v>0.21333299999999999</v>
      </c>
      <c r="F1309" s="131"/>
      <c r="G1309" s="131">
        <v>0</v>
      </c>
      <c r="H1309" s="131"/>
      <c r="I1309" s="131">
        <v>0</v>
      </c>
      <c r="J1309" s="131"/>
      <c r="K1309" s="131">
        <f t="shared" si="252"/>
        <v>0.21333299999999999</v>
      </c>
      <c r="L1309" s="131"/>
      <c r="M1309" s="131">
        <v>0.21333299999999999</v>
      </c>
      <c r="N1309" s="94"/>
    </row>
    <row r="1310" spans="1:14" s="91" customFormat="1" ht="12" x14ac:dyDescent="0.2">
      <c r="A1310" s="111"/>
      <c r="B1310" s="113"/>
      <c r="C1310" s="113" t="s">
        <v>393</v>
      </c>
      <c r="D1310" s="114"/>
      <c r="E1310" s="130">
        <f>SUM(E1311:E1314)</f>
        <v>0.22919800000000001</v>
      </c>
      <c r="F1310" s="130"/>
      <c r="G1310" s="130">
        <f>SUM(G1311:G1314)</f>
        <v>6.25E-2</v>
      </c>
      <c r="H1310" s="130"/>
      <c r="I1310" s="130">
        <f>SUM(I1311:I1314)</f>
        <v>3.1250000000000002E-3</v>
      </c>
      <c r="J1310" s="130"/>
      <c r="K1310" s="130">
        <f t="shared" si="252"/>
        <v>0.294823</v>
      </c>
      <c r="L1310" s="130"/>
      <c r="M1310" s="130">
        <f>SUM(M1311:M1314)</f>
        <v>7.0269999999999999E-2</v>
      </c>
      <c r="N1310" s="94"/>
    </row>
    <row r="1311" spans="1:14" s="91" customFormat="1" ht="24" x14ac:dyDescent="0.2">
      <c r="A1311" s="97"/>
      <c r="B1311" s="113"/>
      <c r="C1311" s="99">
        <v>37909</v>
      </c>
      <c r="D1311" s="100" t="s">
        <v>244</v>
      </c>
      <c r="E1311" s="131">
        <v>7.0269999999999999E-2</v>
      </c>
      <c r="F1311" s="131"/>
      <c r="G1311" s="131">
        <v>0</v>
      </c>
      <c r="H1311" s="131"/>
      <c r="I1311" s="131">
        <v>0</v>
      </c>
      <c r="J1311" s="131"/>
      <c r="K1311" s="131">
        <f t="shared" si="252"/>
        <v>7.0269999999999999E-2</v>
      </c>
      <c r="L1311" s="131"/>
      <c r="M1311" s="131">
        <v>7.0269999999999999E-2</v>
      </c>
      <c r="N1311" s="94"/>
    </row>
    <row r="1312" spans="1:14" s="91" customFormat="1" ht="24" x14ac:dyDescent="0.2">
      <c r="A1312" s="97"/>
      <c r="B1312" s="113"/>
      <c r="C1312" s="99">
        <v>52123</v>
      </c>
      <c r="D1312" s="100" t="s">
        <v>353</v>
      </c>
      <c r="E1312" s="131">
        <v>0.12142800000000001</v>
      </c>
      <c r="F1312" s="131"/>
      <c r="G1312" s="131">
        <v>0</v>
      </c>
      <c r="H1312" s="131"/>
      <c r="I1312" s="131">
        <v>0</v>
      </c>
      <c r="J1312" s="131"/>
      <c r="K1312" s="131">
        <f t="shared" si="252"/>
        <v>0.12142800000000001</v>
      </c>
      <c r="L1312" s="131"/>
      <c r="M1312" s="131">
        <v>0</v>
      </c>
      <c r="N1312" s="94"/>
    </row>
    <row r="1313" spans="1:14" s="91" customFormat="1" ht="24" x14ac:dyDescent="0.2">
      <c r="A1313" s="97"/>
      <c r="B1313" s="113"/>
      <c r="C1313" s="99">
        <v>52189</v>
      </c>
      <c r="D1313" s="100" t="s">
        <v>238</v>
      </c>
      <c r="E1313" s="131">
        <v>0</v>
      </c>
      <c r="F1313" s="131"/>
      <c r="G1313" s="131">
        <v>0</v>
      </c>
      <c r="H1313" s="131"/>
      <c r="I1313" s="131">
        <v>3.1250000000000002E-3</v>
      </c>
      <c r="J1313" s="131"/>
      <c r="K1313" s="131">
        <f t="shared" si="252"/>
        <v>3.1250000000000002E-3</v>
      </c>
      <c r="L1313" s="131"/>
      <c r="M1313" s="131">
        <v>0</v>
      </c>
      <c r="N1313" s="94"/>
    </row>
    <row r="1314" spans="1:14" s="91" customFormat="1" ht="36" x14ac:dyDescent="0.2">
      <c r="A1314" s="97"/>
      <c r="B1314" s="98"/>
      <c r="C1314" s="99">
        <v>53409</v>
      </c>
      <c r="D1314" s="100" t="s">
        <v>246</v>
      </c>
      <c r="E1314" s="131">
        <v>3.7499999999999999E-2</v>
      </c>
      <c r="F1314" s="131"/>
      <c r="G1314" s="131">
        <v>6.25E-2</v>
      </c>
      <c r="H1314" s="131"/>
      <c r="I1314" s="131">
        <v>0</v>
      </c>
      <c r="J1314" s="131"/>
      <c r="K1314" s="131">
        <f t="shared" si="252"/>
        <v>0.1</v>
      </c>
      <c r="L1314" s="131"/>
      <c r="M1314" s="131">
        <v>0</v>
      </c>
      <c r="N1314" s="94"/>
    </row>
    <row r="1315" spans="1:14" s="91" customFormat="1" ht="12" x14ac:dyDescent="0.2">
      <c r="A1315" s="97"/>
      <c r="B1315" s="98"/>
      <c r="C1315" s="113" t="s">
        <v>407</v>
      </c>
      <c r="D1315" s="114"/>
      <c r="E1315" s="130">
        <f>SUM(E1316)</f>
        <v>0.05</v>
      </c>
      <c r="F1315" s="130"/>
      <c r="G1315" s="130">
        <f t="shared" ref="G1315:M1317" si="254">SUM(G1316)</f>
        <v>0</v>
      </c>
      <c r="H1315" s="130"/>
      <c r="I1315" s="130">
        <f t="shared" si="254"/>
        <v>0.20514634146341465</v>
      </c>
      <c r="J1315" s="130"/>
      <c r="K1315" s="130">
        <f t="shared" si="252"/>
        <v>0.25514634146341464</v>
      </c>
      <c r="L1315" s="130"/>
      <c r="M1315" s="130">
        <f t="shared" si="254"/>
        <v>0</v>
      </c>
      <c r="N1315" s="94"/>
    </row>
    <row r="1316" spans="1:14" s="91" customFormat="1" ht="12" x14ac:dyDescent="0.2">
      <c r="A1316" s="97"/>
      <c r="B1316" s="98"/>
      <c r="C1316" s="99">
        <v>54055</v>
      </c>
      <c r="D1316" s="100" t="s">
        <v>363</v>
      </c>
      <c r="E1316" s="131">
        <v>0.05</v>
      </c>
      <c r="F1316" s="131"/>
      <c r="G1316" s="131">
        <v>0</v>
      </c>
      <c r="H1316" s="131"/>
      <c r="I1316" s="131">
        <v>0.20514634146341465</v>
      </c>
      <c r="J1316" s="131"/>
      <c r="K1316" s="131">
        <f t="shared" si="252"/>
        <v>0.25514634146341464</v>
      </c>
      <c r="L1316" s="131"/>
      <c r="M1316" s="131">
        <v>0</v>
      </c>
      <c r="N1316" s="94"/>
    </row>
    <row r="1317" spans="1:14" s="91" customFormat="1" ht="12" x14ac:dyDescent="0.2">
      <c r="A1317" s="97"/>
      <c r="B1317" s="98"/>
      <c r="C1317" s="113" t="s">
        <v>409</v>
      </c>
      <c r="D1317" s="114"/>
      <c r="E1317" s="130">
        <f>SUM(E1318)</f>
        <v>9.1463000000000003E-2</v>
      </c>
      <c r="F1317" s="130"/>
      <c r="G1317" s="130">
        <f t="shared" si="254"/>
        <v>0</v>
      </c>
      <c r="H1317" s="130"/>
      <c r="I1317" s="130">
        <f t="shared" si="254"/>
        <v>0</v>
      </c>
      <c r="J1317" s="130"/>
      <c r="K1317" s="130">
        <f t="shared" si="252"/>
        <v>9.1463000000000003E-2</v>
      </c>
      <c r="L1317" s="130"/>
      <c r="M1317" s="130">
        <f t="shared" si="254"/>
        <v>0</v>
      </c>
      <c r="N1317" s="94"/>
    </row>
    <row r="1318" spans="1:14" s="91" customFormat="1" ht="24" x14ac:dyDescent="0.2">
      <c r="A1318" s="97"/>
      <c r="B1318" s="98"/>
      <c r="C1318" s="99">
        <v>54023</v>
      </c>
      <c r="D1318" s="100" t="s">
        <v>250</v>
      </c>
      <c r="E1318" s="131">
        <v>9.1463000000000003E-2</v>
      </c>
      <c r="F1318" s="131"/>
      <c r="G1318" s="131">
        <v>0</v>
      </c>
      <c r="H1318" s="131"/>
      <c r="I1318" s="131">
        <v>0</v>
      </c>
      <c r="J1318" s="131"/>
      <c r="K1318" s="131">
        <f t="shared" si="252"/>
        <v>9.1463000000000003E-2</v>
      </c>
      <c r="L1318" s="131"/>
      <c r="M1318" s="131">
        <v>0</v>
      </c>
      <c r="N1318" s="94"/>
    </row>
    <row r="1319" spans="1:14" s="91" customFormat="1" ht="12" x14ac:dyDescent="0.2">
      <c r="A1319" s="97"/>
      <c r="B1319" s="98"/>
      <c r="C1319" s="113" t="s">
        <v>394</v>
      </c>
      <c r="D1319" s="114"/>
      <c r="E1319" s="130">
        <f>SUM(E1320:E1325)</f>
        <v>1.3109999999999999</v>
      </c>
      <c r="F1319" s="130"/>
      <c r="G1319" s="130">
        <f t="shared" ref="G1319:I1319" si="255">SUM(G1320:G1325)</f>
        <v>1.6008004002000999E-2</v>
      </c>
      <c r="H1319" s="130"/>
      <c r="I1319" s="130">
        <f t="shared" si="255"/>
        <v>6.25E-2</v>
      </c>
      <c r="J1319" s="130"/>
      <c r="K1319" s="130">
        <f t="shared" si="252"/>
        <v>1.3895080040020009</v>
      </c>
      <c r="L1319" s="130"/>
      <c r="M1319" s="130">
        <f>SUM(M1320:M1325)</f>
        <v>1.0625</v>
      </c>
      <c r="N1319" s="94"/>
    </row>
    <row r="1320" spans="1:14" s="91" customFormat="1" ht="24" x14ac:dyDescent="0.2">
      <c r="A1320" s="97"/>
      <c r="B1320" s="98"/>
      <c r="C1320" s="99">
        <v>46534</v>
      </c>
      <c r="D1320" s="100" t="s">
        <v>214</v>
      </c>
      <c r="E1320" s="131">
        <v>1.0999999999999999E-2</v>
      </c>
      <c r="F1320" s="131"/>
      <c r="G1320" s="131">
        <v>0</v>
      </c>
      <c r="H1320" s="131"/>
      <c r="I1320" s="131">
        <v>0</v>
      </c>
      <c r="J1320" s="131"/>
      <c r="K1320" s="131">
        <f t="shared" si="252"/>
        <v>1.0999999999999999E-2</v>
      </c>
      <c r="L1320" s="131"/>
      <c r="M1320" s="131">
        <v>0</v>
      </c>
      <c r="N1320" s="94"/>
    </row>
    <row r="1321" spans="1:14" s="91" customFormat="1" ht="24" x14ac:dyDescent="0.2">
      <c r="A1321" s="97"/>
      <c r="B1321" s="98"/>
      <c r="C1321" s="99">
        <v>54090</v>
      </c>
      <c r="D1321" s="100" t="s">
        <v>86</v>
      </c>
      <c r="E1321" s="131">
        <v>0.25</v>
      </c>
      <c r="F1321" s="131"/>
      <c r="G1321" s="131">
        <v>0</v>
      </c>
      <c r="H1321" s="131"/>
      <c r="I1321" s="131">
        <v>0</v>
      </c>
      <c r="J1321" s="131"/>
      <c r="K1321" s="131">
        <f t="shared" si="252"/>
        <v>0.25</v>
      </c>
      <c r="L1321" s="131"/>
      <c r="M1321" s="131">
        <v>0</v>
      </c>
      <c r="N1321" s="94"/>
    </row>
    <row r="1322" spans="1:14" s="91" customFormat="1" ht="24" x14ac:dyDescent="0.2">
      <c r="A1322" s="97"/>
      <c r="B1322" s="98"/>
      <c r="C1322" s="99">
        <v>54176</v>
      </c>
      <c r="D1322" s="115" t="s">
        <v>257</v>
      </c>
      <c r="E1322" s="131">
        <v>0</v>
      </c>
      <c r="F1322" s="131"/>
      <c r="G1322" s="131">
        <v>1.6008004002000999E-2</v>
      </c>
      <c r="H1322" s="131"/>
      <c r="I1322" s="131">
        <v>0</v>
      </c>
      <c r="J1322" s="131"/>
      <c r="K1322" s="131">
        <f t="shared" si="252"/>
        <v>1.6008004002000999E-2</v>
      </c>
      <c r="L1322" s="131"/>
      <c r="M1322" s="131">
        <v>0</v>
      </c>
      <c r="N1322" s="94"/>
    </row>
    <row r="1323" spans="1:14" s="91" customFormat="1" ht="12" x14ac:dyDescent="0.2">
      <c r="A1323" s="97"/>
      <c r="B1323" s="98"/>
      <c r="C1323" s="99">
        <v>54235</v>
      </c>
      <c r="D1323" s="100" t="s">
        <v>293</v>
      </c>
      <c r="E1323" s="131">
        <v>0.5</v>
      </c>
      <c r="F1323" s="131"/>
      <c r="G1323" s="131">
        <v>0</v>
      </c>
      <c r="H1323" s="131"/>
      <c r="I1323" s="131">
        <v>6.25E-2</v>
      </c>
      <c r="J1323" s="131"/>
      <c r="K1323" s="131">
        <f t="shared" si="252"/>
        <v>0.5625</v>
      </c>
      <c r="L1323" s="131"/>
      <c r="M1323" s="131">
        <v>0.5625</v>
      </c>
      <c r="N1323" s="94"/>
    </row>
    <row r="1324" spans="1:14" s="91" customFormat="1" ht="12" x14ac:dyDescent="0.2">
      <c r="A1324" s="97"/>
      <c r="B1324" s="98"/>
      <c r="C1324" s="99">
        <v>54379</v>
      </c>
      <c r="D1324" s="100" t="s">
        <v>294</v>
      </c>
      <c r="E1324" s="131">
        <v>0.05</v>
      </c>
      <c r="F1324" s="131"/>
      <c r="G1324" s="131">
        <v>0</v>
      </c>
      <c r="H1324" s="131"/>
      <c r="I1324" s="131">
        <v>0</v>
      </c>
      <c r="J1324" s="131"/>
      <c r="K1324" s="131">
        <f t="shared" si="252"/>
        <v>0.05</v>
      </c>
      <c r="L1324" s="131"/>
      <c r="M1324" s="131">
        <v>0</v>
      </c>
      <c r="N1324" s="94"/>
    </row>
    <row r="1325" spans="1:14" s="91" customFormat="1" ht="24" x14ac:dyDescent="0.2">
      <c r="A1325" s="97"/>
      <c r="B1325" s="98"/>
      <c r="C1325" s="99">
        <v>54409</v>
      </c>
      <c r="D1325" s="100" t="s">
        <v>80</v>
      </c>
      <c r="E1325" s="131">
        <v>0.5</v>
      </c>
      <c r="F1325" s="131"/>
      <c r="G1325" s="131">
        <v>0</v>
      </c>
      <c r="H1325" s="131"/>
      <c r="I1325" s="131">
        <v>0</v>
      </c>
      <c r="J1325" s="131"/>
      <c r="K1325" s="131">
        <f t="shared" si="252"/>
        <v>0.5</v>
      </c>
      <c r="L1325" s="131"/>
      <c r="M1325" s="131">
        <v>0.5</v>
      </c>
      <c r="N1325" s="94"/>
    </row>
    <row r="1326" spans="1:14" s="91" customFormat="1" ht="12" x14ac:dyDescent="0.2">
      <c r="A1326" s="97"/>
      <c r="B1326" s="98"/>
      <c r="C1326" s="113" t="s">
        <v>403</v>
      </c>
      <c r="D1326" s="114"/>
      <c r="E1326" s="130">
        <f>SUM(E1327:E1329)</f>
        <v>1.766</v>
      </c>
      <c r="F1326" s="130"/>
      <c r="G1326" s="130">
        <f>SUM(G1327:G1329)</f>
        <v>0</v>
      </c>
      <c r="H1326" s="130"/>
      <c r="I1326" s="130">
        <f>SUM(I1327:I1329)</f>
        <v>0</v>
      </c>
      <c r="J1326" s="130"/>
      <c r="K1326" s="130">
        <f t="shared" si="252"/>
        <v>1.766</v>
      </c>
      <c r="L1326" s="130"/>
      <c r="M1326" s="130">
        <f>SUM(M1327:M1329)</f>
        <v>0</v>
      </c>
      <c r="N1326" s="94"/>
    </row>
    <row r="1327" spans="1:14" s="91" customFormat="1" ht="24" x14ac:dyDescent="0.2">
      <c r="A1327" s="97"/>
      <c r="B1327" s="98"/>
      <c r="C1327" s="99">
        <v>48374</v>
      </c>
      <c r="D1327" s="100" t="s">
        <v>81</v>
      </c>
      <c r="E1327" s="131">
        <v>1.5</v>
      </c>
      <c r="F1327" s="131"/>
      <c r="G1327" s="131">
        <v>0</v>
      </c>
      <c r="H1327" s="131"/>
      <c r="I1327" s="131">
        <v>0</v>
      </c>
      <c r="J1327" s="131"/>
      <c r="K1327" s="131">
        <f t="shared" si="252"/>
        <v>1.5</v>
      </c>
      <c r="L1327" s="131"/>
      <c r="M1327" s="131">
        <v>0</v>
      </c>
      <c r="N1327" s="94"/>
    </row>
    <row r="1328" spans="1:14" s="91" customFormat="1" ht="24" x14ac:dyDescent="0.2">
      <c r="A1328" s="97"/>
      <c r="B1328" s="98"/>
      <c r="C1328" s="99">
        <v>51314</v>
      </c>
      <c r="D1328" s="100" t="s">
        <v>356</v>
      </c>
      <c r="E1328" s="131">
        <v>6.6000000000000003E-2</v>
      </c>
      <c r="F1328" s="131"/>
      <c r="G1328" s="131">
        <v>0</v>
      </c>
      <c r="H1328" s="131"/>
      <c r="I1328" s="131">
        <v>0</v>
      </c>
      <c r="J1328" s="131"/>
      <c r="K1328" s="131">
        <f t="shared" si="252"/>
        <v>6.6000000000000003E-2</v>
      </c>
      <c r="L1328" s="131"/>
      <c r="M1328" s="131">
        <v>0</v>
      </c>
      <c r="N1328" s="94"/>
    </row>
    <row r="1329" spans="1:14" s="91" customFormat="1" ht="24" x14ac:dyDescent="0.2">
      <c r="A1329" s="97"/>
      <c r="B1329" s="98"/>
      <c r="C1329" s="99">
        <v>54392</v>
      </c>
      <c r="D1329" s="100" t="s">
        <v>88</v>
      </c>
      <c r="E1329" s="131">
        <v>0.2</v>
      </c>
      <c r="F1329" s="131"/>
      <c r="G1329" s="131">
        <v>0</v>
      </c>
      <c r="H1329" s="131"/>
      <c r="I1329" s="131">
        <v>0</v>
      </c>
      <c r="J1329" s="131"/>
      <c r="K1329" s="131">
        <f t="shared" si="252"/>
        <v>0.2</v>
      </c>
      <c r="L1329" s="131"/>
      <c r="M1329" s="131">
        <v>0</v>
      </c>
      <c r="N1329" s="94"/>
    </row>
    <row r="1330" spans="1:14" s="91" customFormat="1" ht="12" x14ac:dyDescent="0.2">
      <c r="A1330" s="97"/>
      <c r="B1330" s="98"/>
      <c r="C1330" s="113" t="s">
        <v>404</v>
      </c>
      <c r="D1330" s="114"/>
      <c r="E1330" s="130">
        <f>SUM(E1331)</f>
        <v>0.10585600000000001</v>
      </c>
      <c r="F1330" s="130"/>
      <c r="G1330" s="130">
        <f t="shared" ref="G1330:M1330" si="256">SUM(G1331)</f>
        <v>0</v>
      </c>
      <c r="H1330" s="130"/>
      <c r="I1330" s="130">
        <f t="shared" si="256"/>
        <v>0</v>
      </c>
      <c r="J1330" s="130"/>
      <c r="K1330" s="130">
        <f t="shared" si="252"/>
        <v>0.10585600000000001</v>
      </c>
      <c r="L1330" s="130"/>
      <c r="M1330" s="130">
        <f t="shared" si="256"/>
        <v>0.10585600000000001</v>
      </c>
      <c r="N1330" s="94"/>
    </row>
    <row r="1331" spans="1:14" s="91" customFormat="1" ht="36" x14ac:dyDescent="0.2">
      <c r="A1331" s="97"/>
      <c r="B1331" s="98"/>
      <c r="C1331" s="99">
        <v>54036</v>
      </c>
      <c r="D1331" s="100" t="s">
        <v>216</v>
      </c>
      <c r="E1331" s="131">
        <v>0.10585600000000001</v>
      </c>
      <c r="F1331" s="131"/>
      <c r="G1331" s="131">
        <v>0</v>
      </c>
      <c r="H1331" s="131"/>
      <c r="I1331" s="131">
        <v>0</v>
      </c>
      <c r="J1331" s="131"/>
      <c r="K1331" s="131">
        <f t="shared" si="252"/>
        <v>0.10585600000000001</v>
      </c>
      <c r="L1331" s="131"/>
      <c r="M1331" s="131">
        <v>0.10585600000000001</v>
      </c>
      <c r="N1331" s="94"/>
    </row>
    <row r="1332" spans="1:14" s="91" customFormat="1" ht="12" x14ac:dyDescent="0.2">
      <c r="A1332" s="111" t="s">
        <v>402</v>
      </c>
      <c r="B1332" s="98"/>
      <c r="C1332" s="98"/>
      <c r="D1332" s="114"/>
      <c r="E1332" s="130">
        <f>E1333+E1339+E1377+E1429+E1463+E1486+E1531+E1577+E1583+E1611+E1635</f>
        <v>54.110417538011347</v>
      </c>
      <c r="F1332" s="130"/>
      <c r="G1332" s="130">
        <f t="shared" ref="G1332:I1332" si="257">G1333+G1339+G1377+G1429+G1463+G1486+G1531+G1577+G1583+G1611+G1635</f>
        <v>4.0250625312656325</v>
      </c>
      <c r="H1332" s="130"/>
      <c r="I1332" s="130">
        <f t="shared" si="257"/>
        <v>64.198483373170731</v>
      </c>
      <c r="J1332" s="130"/>
      <c r="K1332" s="130">
        <f t="shared" si="252"/>
        <v>122.33396344244771</v>
      </c>
      <c r="L1332" s="130"/>
      <c r="M1332" s="130">
        <f>M1333+M1339+M1377+M1429+M1463+M1486+M1531+M1577+M1583+M1611+M1635</f>
        <v>27.783267738011354</v>
      </c>
      <c r="N1332" s="94"/>
    </row>
    <row r="1333" spans="1:14" s="91" customFormat="1" ht="12" x14ac:dyDescent="0.2">
      <c r="A1333" s="111"/>
      <c r="B1333" s="113" t="s">
        <v>305</v>
      </c>
      <c r="C1333" s="113"/>
      <c r="D1333" s="114"/>
      <c r="E1333" s="130">
        <f>E1334</f>
        <v>0</v>
      </c>
      <c r="F1333" s="130"/>
      <c r="G1333" s="130">
        <f>G1334</f>
        <v>0</v>
      </c>
      <c r="H1333" s="130"/>
      <c r="I1333" s="130">
        <f>I1334</f>
        <v>0.35000000000000003</v>
      </c>
      <c r="J1333" s="130"/>
      <c r="K1333" s="130">
        <f t="shared" si="252"/>
        <v>0.35000000000000003</v>
      </c>
      <c r="L1333" s="130"/>
      <c r="M1333" s="130">
        <f>M1334</f>
        <v>0</v>
      </c>
      <c r="N1333" s="94"/>
    </row>
    <row r="1334" spans="1:14" s="91" customFormat="1" ht="12" x14ac:dyDescent="0.2">
      <c r="A1334" s="111"/>
      <c r="B1334" s="113"/>
      <c r="C1334" s="113" t="s">
        <v>392</v>
      </c>
      <c r="D1334" s="114"/>
      <c r="E1334" s="130">
        <f>SUM(E1335:E1338)</f>
        <v>0</v>
      </c>
      <c r="F1334" s="130"/>
      <c r="G1334" s="130">
        <f>SUM(G1335:G1338)</f>
        <v>0</v>
      </c>
      <c r="H1334" s="130"/>
      <c r="I1334" s="130">
        <f>SUM(I1335:I1338)</f>
        <v>0.35000000000000003</v>
      </c>
      <c r="J1334" s="130"/>
      <c r="K1334" s="130">
        <f t="shared" si="252"/>
        <v>0.35000000000000003</v>
      </c>
      <c r="L1334" s="130"/>
      <c r="M1334" s="130">
        <f>SUM(M1335:M1338)</f>
        <v>0</v>
      </c>
      <c r="N1334" s="94"/>
    </row>
    <row r="1335" spans="1:14" s="91" customFormat="1" ht="24" x14ac:dyDescent="0.2">
      <c r="A1335" s="97"/>
      <c r="B1335" s="113"/>
      <c r="C1335" s="99">
        <v>50405</v>
      </c>
      <c r="D1335" s="100" t="s">
        <v>144</v>
      </c>
      <c r="E1335" s="131">
        <v>0</v>
      </c>
      <c r="F1335" s="131"/>
      <c r="G1335" s="131">
        <v>0</v>
      </c>
      <c r="H1335" s="131"/>
      <c r="I1335" s="131">
        <v>0.13600000000000001</v>
      </c>
      <c r="J1335" s="131"/>
      <c r="K1335" s="131">
        <f t="shared" si="252"/>
        <v>0.13600000000000001</v>
      </c>
      <c r="L1335" s="131"/>
      <c r="M1335" s="131">
        <v>0</v>
      </c>
      <c r="N1335" s="94"/>
    </row>
    <row r="1336" spans="1:14" s="91" customFormat="1" ht="24" x14ac:dyDescent="0.2">
      <c r="A1336" s="97"/>
      <c r="B1336" s="113"/>
      <c r="C1336" s="99">
        <v>53300</v>
      </c>
      <c r="D1336" s="100" t="s">
        <v>145</v>
      </c>
      <c r="E1336" s="131">
        <v>0</v>
      </c>
      <c r="F1336" s="131"/>
      <c r="G1336" s="131">
        <v>0</v>
      </c>
      <c r="H1336" s="131"/>
      <c r="I1336" s="131">
        <v>3.7999999999999999E-2</v>
      </c>
      <c r="J1336" s="131"/>
      <c r="K1336" s="131">
        <f t="shared" si="252"/>
        <v>3.7999999999999999E-2</v>
      </c>
      <c r="L1336" s="131"/>
      <c r="M1336" s="131">
        <v>0</v>
      </c>
      <c r="N1336" s="94"/>
    </row>
    <row r="1337" spans="1:14" s="91" customFormat="1" ht="24" x14ac:dyDescent="0.2">
      <c r="A1337" s="97"/>
      <c r="B1337" s="113"/>
      <c r="C1337" s="99">
        <v>53394</v>
      </c>
      <c r="D1337" s="100" t="s">
        <v>146</v>
      </c>
      <c r="E1337" s="131">
        <v>0</v>
      </c>
      <c r="F1337" s="131"/>
      <c r="G1337" s="131">
        <v>0</v>
      </c>
      <c r="H1337" s="131"/>
      <c r="I1337" s="131">
        <v>3.7999999999999999E-2</v>
      </c>
      <c r="J1337" s="131"/>
      <c r="K1337" s="131">
        <f t="shared" si="252"/>
        <v>3.7999999999999999E-2</v>
      </c>
      <c r="L1337" s="131"/>
      <c r="M1337" s="131">
        <v>0</v>
      </c>
      <c r="N1337" s="94"/>
    </row>
    <row r="1338" spans="1:14" s="91" customFormat="1" ht="24" x14ac:dyDescent="0.2">
      <c r="A1338" s="97"/>
      <c r="B1338" s="98"/>
      <c r="C1338" s="99">
        <v>54096</v>
      </c>
      <c r="D1338" s="100" t="s">
        <v>147</v>
      </c>
      <c r="E1338" s="131">
        <v>0</v>
      </c>
      <c r="F1338" s="131"/>
      <c r="G1338" s="131">
        <v>0</v>
      </c>
      <c r="H1338" s="131"/>
      <c r="I1338" s="131">
        <v>0.13800000000000001</v>
      </c>
      <c r="J1338" s="131"/>
      <c r="K1338" s="131">
        <f t="shared" si="252"/>
        <v>0.13800000000000001</v>
      </c>
      <c r="L1338" s="131"/>
      <c r="M1338" s="131">
        <v>0</v>
      </c>
      <c r="N1338" s="94"/>
    </row>
    <row r="1339" spans="1:14" s="91" customFormat="1" ht="12" x14ac:dyDescent="0.2">
      <c r="A1339" s="111"/>
      <c r="B1339" s="113" t="s">
        <v>499</v>
      </c>
      <c r="C1339" s="113"/>
      <c r="D1339" s="114"/>
      <c r="E1339" s="130">
        <f>E1340+E1345+E1348+E1356+E1359+E1362+E1364+E1366+E1372+E1375</f>
        <v>5.8179323314416971</v>
      </c>
      <c r="F1339" s="130"/>
      <c r="G1339" s="130">
        <f>G1340+G1345+G1348+G1356+G1359+G1362+G1364+G1366+G1372+G1375</f>
        <v>0.54500750375187601</v>
      </c>
      <c r="H1339" s="130"/>
      <c r="I1339" s="130">
        <f>I1340+I1345+I1348+I1356+I1359+I1362+I1364+I1366+I1372+I1375</f>
        <v>4.6087496014634137</v>
      </c>
      <c r="J1339" s="130"/>
      <c r="K1339" s="130">
        <f t="shared" si="252"/>
        <v>10.971689436656987</v>
      </c>
      <c r="L1339" s="130"/>
      <c r="M1339" s="130">
        <f>M1340+M1345+M1348+M1356+M1359+M1362+M1364+M1366+M1372+M1375</f>
        <v>2.8255263314416976</v>
      </c>
      <c r="N1339" s="94"/>
    </row>
    <row r="1340" spans="1:14" s="91" customFormat="1" ht="12" x14ac:dyDescent="0.2">
      <c r="A1340" s="111"/>
      <c r="B1340" s="113"/>
      <c r="C1340" s="113" t="s">
        <v>417</v>
      </c>
      <c r="D1340" s="114"/>
      <c r="E1340" s="130">
        <f>SUM(E1341:E1344)</f>
        <v>0.42499999999999999</v>
      </c>
      <c r="F1340" s="130"/>
      <c r="G1340" s="130">
        <f>SUM(G1341:G1344)</f>
        <v>0.53</v>
      </c>
      <c r="H1340" s="130"/>
      <c r="I1340" s="130">
        <f>SUM(I1341:I1344)</f>
        <v>1.1499999999999999</v>
      </c>
      <c r="J1340" s="130"/>
      <c r="K1340" s="130">
        <f t="shared" si="252"/>
        <v>2.105</v>
      </c>
      <c r="L1340" s="130"/>
      <c r="M1340" s="130">
        <f>SUM(M1341:M1344)</f>
        <v>0</v>
      </c>
      <c r="N1340" s="94"/>
    </row>
    <row r="1341" spans="1:14" s="91" customFormat="1" ht="36" x14ac:dyDescent="0.2">
      <c r="A1341" s="97"/>
      <c r="B1341" s="98"/>
      <c r="C1341" s="99">
        <v>53348</v>
      </c>
      <c r="D1341" s="100" t="s">
        <v>113</v>
      </c>
      <c r="E1341" s="131">
        <v>0</v>
      </c>
      <c r="F1341" s="131"/>
      <c r="G1341" s="131">
        <v>0</v>
      </c>
      <c r="H1341" s="131"/>
      <c r="I1341" s="131">
        <v>0.6</v>
      </c>
      <c r="J1341" s="131"/>
      <c r="K1341" s="131">
        <f t="shared" si="252"/>
        <v>0.6</v>
      </c>
      <c r="L1341" s="131"/>
      <c r="M1341" s="131">
        <v>0</v>
      </c>
      <c r="N1341" s="94"/>
    </row>
    <row r="1342" spans="1:14" s="91" customFormat="1" ht="24" x14ac:dyDescent="0.2">
      <c r="A1342" s="97"/>
      <c r="B1342" s="98"/>
      <c r="C1342" s="99">
        <v>53391</v>
      </c>
      <c r="D1342" s="100" t="s">
        <v>82</v>
      </c>
      <c r="E1342" s="131">
        <v>0</v>
      </c>
      <c r="F1342" s="131"/>
      <c r="G1342" s="131">
        <v>0.2</v>
      </c>
      <c r="H1342" s="131"/>
      <c r="I1342" s="131">
        <v>0.15</v>
      </c>
      <c r="J1342" s="131"/>
      <c r="K1342" s="131">
        <f t="shared" si="252"/>
        <v>0.35</v>
      </c>
      <c r="L1342" s="131"/>
      <c r="M1342" s="131">
        <v>0</v>
      </c>
      <c r="N1342" s="94"/>
    </row>
    <row r="1343" spans="1:14" s="91" customFormat="1" ht="24" x14ac:dyDescent="0.2">
      <c r="A1343" s="97"/>
      <c r="B1343" s="98"/>
      <c r="C1343" s="99">
        <v>54002</v>
      </c>
      <c r="D1343" s="100" t="s">
        <v>83</v>
      </c>
      <c r="E1343" s="131">
        <v>0.3</v>
      </c>
      <c r="F1343" s="131"/>
      <c r="G1343" s="131">
        <v>0.33</v>
      </c>
      <c r="H1343" s="131"/>
      <c r="I1343" s="131">
        <v>0.4</v>
      </c>
      <c r="J1343" s="131"/>
      <c r="K1343" s="131">
        <f t="shared" si="252"/>
        <v>1.03</v>
      </c>
      <c r="L1343" s="131"/>
      <c r="M1343" s="131">
        <v>0</v>
      </c>
      <c r="N1343" s="94"/>
    </row>
    <row r="1344" spans="1:14" s="91" customFormat="1" ht="36" x14ac:dyDescent="0.2">
      <c r="A1344" s="97"/>
      <c r="B1344" s="98"/>
      <c r="C1344" s="99">
        <v>54321</v>
      </c>
      <c r="D1344" s="100" t="s">
        <v>84</v>
      </c>
      <c r="E1344" s="131">
        <v>0.125</v>
      </c>
      <c r="F1344" s="131"/>
      <c r="G1344" s="131">
        <v>0</v>
      </c>
      <c r="H1344" s="131"/>
      <c r="I1344" s="131">
        <v>0</v>
      </c>
      <c r="J1344" s="131"/>
      <c r="K1344" s="131">
        <f t="shared" si="252"/>
        <v>0.125</v>
      </c>
      <c r="L1344" s="131"/>
      <c r="M1344" s="131">
        <v>0</v>
      </c>
      <c r="N1344" s="94"/>
    </row>
    <row r="1345" spans="1:14" s="91" customFormat="1" ht="12" x14ac:dyDescent="0.2">
      <c r="A1345" s="111"/>
      <c r="B1345" s="113"/>
      <c r="C1345" s="113" t="s">
        <v>390</v>
      </c>
      <c r="D1345" s="114"/>
      <c r="E1345" s="130">
        <f>SUM(E1346:E1347)</f>
        <v>1.66</v>
      </c>
      <c r="F1345" s="130"/>
      <c r="G1345" s="130">
        <f t="shared" ref="G1345:I1345" si="258">SUM(G1346:G1347)</f>
        <v>0</v>
      </c>
      <c r="H1345" s="130"/>
      <c r="I1345" s="130">
        <f t="shared" si="258"/>
        <v>0.4</v>
      </c>
      <c r="J1345" s="130"/>
      <c r="K1345" s="130">
        <f t="shared" si="252"/>
        <v>2.06</v>
      </c>
      <c r="L1345" s="130"/>
      <c r="M1345" s="130">
        <f t="shared" ref="M1345" si="259">SUM(M1346)</f>
        <v>0</v>
      </c>
      <c r="N1345" s="94"/>
    </row>
    <row r="1346" spans="1:14" s="91" customFormat="1" ht="12" x14ac:dyDescent="0.2">
      <c r="A1346" s="97"/>
      <c r="B1346" s="98"/>
      <c r="C1346" s="99">
        <v>47136</v>
      </c>
      <c r="D1346" s="115" t="s">
        <v>306</v>
      </c>
      <c r="E1346" s="131">
        <v>1.66</v>
      </c>
      <c r="F1346" s="131"/>
      <c r="G1346" s="131">
        <v>0</v>
      </c>
      <c r="H1346" s="131"/>
      <c r="I1346" s="131">
        <v>0</v>
      </c>
      <c r="J1346" s="131"/>
      <c r="K1346" s="131">
        <f t="shared" si="252"/>
        <v>1.66</v>
      </c>
      <c r="L1346" s="131"/>
      <c r="M1346" s="131">
        <v>0</v>
      </c>
      <c r="N1346" s="94"/>
    </row>
    <row r="1347" spans="1:14" s="91" customFormat="1" ht="12" x14ac:dyDescent="0.2">
      <c r="A1347" s="97"/>
      <c r="B1347" s="98"/>
      <c r="C1347" s="99">
        <v>54098</v>
      </c>
      <c r="D1347" s="115" t="s">
        <v>307</v>
      </c>
      <c r="E1347" s="131">
        <v>0</v>
      </c>
      <c r="F1347" s="131"/>
      <c r="G1347" s="131">
        <v>0</v>
      </c>
      <c r="H1347" s="131"/>
      <c r="I1347" s="131">
        <v>0.4</v>
      </c>
      <c r="J1347" s="131"/>
      <c r="K1347" s="131">
        <f t="shared" si="252"/>
        <v>0.4</v>
      </c>
      <c r="L1347" s="131"/>
      <c r="M1347" s="131">
        <v>0</v>
      </c>
      <c r="N1347" s="94"/>
    </row>
    <row r="1348" spans="1:14" s="91" customFormat="1" ht="12" x14ac:dyDescent="0.2">
      <c r="A1348" s="97"/>
      <c r="B1348" s="98"/>
      <c r="C1348" s="113" t="s">
        <v>392</v>
      </c>
      <c r="D1348" s="114"/>
      <c r="E1348" s="130">
        <f>SUM(E1349:E1355)</f>
        <v>0.16250000000000001</v>
      </c>
      <c r="F1348" s="130"/>
      <c r="G1348" s="130">
        <f>SUM(G1349:G1355)</f>
        <v>0</v>
      </c>
      <c r="H1348" s="130"/>
      <c r="I1348" s="130">
        <f>SUM(I1349:I1355)</f>
        <v>0.48699999999999999</v>
      </c>
      <c r="J1348" s="130"/>
      <c r="K1348" s="130">
        <f t="shared" si="252"/>
        <v>0.64949999999999997</v>
      </c>
      <c r="L1348" s="130"/>
      <c r="M1348" s="130">
        <f>SUM(M1349:M1355)</f>
        <v>0.125</v>
      </c>
      <c r="N1348" s="94"/>
    </row>
    <row r="1349" spans="1:14" s="91" customFormat="1" ht="24" x14ac:dyDescent="0.2">
      <c r="A1349" s="97"/>
      <c r="B1349" s="98"/>
      <c r="C1349" s="99">
        <v>48259</v>
      </c>
      <c r="D1349" s="100" t="s">
        <v>193</v>
      </c>
      <c r="E1349" s="131">
        <v>0.125</v>
      </c>
      <c r="F1349" s="131"/>
      <c r="G1349" s="131">
        <v>0</v>
      </c>
      <c r="H1349" s="131"/>
      <c r="I1349" s="131">
        <v>0</v>
      </c>
      <c r="J1349" s="131"/>
      <c r="K1349" s="131">
        <f t="shared" si="252"/>
        <v>0.125</v>
      </c>
      <c r="L1349" s="131"/>
      <c r="M1349" s="131">
        <v>0.125</v>
      </c>
      <c r="N1349" s="94"/>
    </row>
    <row r="1350" spans="1:14" s="91" customFormat="1" ht="24" x14ac:dyDescent="0.2">
      <c r="A1350" s="97"/>
      <c r="B1350" s="98"/>
      <c r="C1350" s="99">
        <v>50405</v>
      </c>
      <c r="D1350" s="100" t="s">
        <v>144</v>
      </c>
      <c r="E1350" s="131">
        <v>0</v>
      </c>
      <c r="F1350" s="131"/>
      <c r="G1350" s="131">
        <v>0</v>
      </c>
      <c r="H1350" s="131"/>
      <c r="I1350" s="131">
        <v>0.17299999999999999</v>
      </c>
      <c r="J1350" s="131"/>
      <c r="K1350" s="131">
        <f t="shared" si="252"/>
        <v>0.17299999999999999</v>
      </c>
      <c r="L1350" s="131"/>
      <c r="M1350" s="131">
        <v>0</v>
      </c>
      <c r="N1350" s="94"/>
    </row>
    <row r="1351" spans="1:14" s="91" customFormat="1" ht="24" x14ac:dyDescent="0.2">
      <c r="A1351" s="97"/>
      <c r="B1351" s="98"/>
      <c r="C1351" s="99">
        <v>53300</v>
      </c>
      <c r="D1351" s="100" t="s">
        <v>145</v>
      </c>
      <c r="E1351" s="131">
        <v>0</v>
      </c>
      <c r="F1351" s="131"/>
      <c r="G1351" s="131">
        <v>0</v>
      </c>
      <c r="H1351" s="131"/>
      <c r="I1351" s="131">
        <v>3.7999999999999999E-2</v>
      </c>
      <c r="J1351" s="131"/>
      <c r="K1351" s="131">
        <f t="shared" si="252"/>
        <v>3.7999999999999999E-2</v>
      </c>
      <c r="L1351" s="131"/>
      <c r="M1351" s="131">
        <v>0</v>
      </c>
      <c r="N1351" s="94"/>
    </row>
    <row r="1352" spans="1:14" s="91" customFormat="1" ht="24" x14ac:dyDescent="0.2">
      <c r="A1352" s="97"/>
      <c r="B1352" s="98"/>
      <c r="C1352" s="99">
        <v>53317</v>
      </c>
      <c r="D1352" s="100" t="s">
        <v>160</v>
      </c>
      <c r="E1352" s="131">
        <v>1.2500000000000001E-2</v>
      </c>
      <c r="F1352" s="131"/>
      <c r="G1352" s="131">
        <v>0</v>
      </c>
      <c r="H1352" s="131"/>
      <c r="I1352" s="131">
        <v>9.9999999999999992E-2</v>
      </c>
      <c r="J1352" s="131"/>
      <c r="K1352" s="131">
        <f t="shared" si="252"/>
        <v>0.11249999999999999</v>
      </c>
      <c r="L1352" s="131"/>
      <c r="M1352" s="131">
        <v>0</v>
      </c>
      <c r="N1352" s="94"/>
    </row>
    <row r="1353" spans="1:14" s="91" customFormat="1" ht="24" x14ac:dyDescent="0.2">
      <c r="A1353" s="97"/>
      <c r="B1353" s="98"/>
      <c r="C1353" s="99">
        <v>53394</v>
      </c>
      <c r="D1353" s="100" t="s">
        <v>146</v>
      </c>
      <c r="E1353" s="131">
        <v>0</v>
      </c>
      <c r="F1353" s="131"/>
      <c r="G1353" s="131">
        <v>0</v>
      </c>
      <c r="H1353" s="131"/>
      <c r="I1353" s="131">
        <v>3.7999999999999999E-2</v>
      </c>
      <c r="J1353" s="131"/>
      <c r="K1353" s="131">
        <f t="shared" ref="K1353:K1404" si="260">SUM(E1353:I1353)</f>
        <v>3.7999999999999999E-2</v>
      </c>
      <c r="L1353" s="131"/>
      <c r="M1353" s="131">
        <v>0</v>
      </c>
      <c r="N1353" s="94"/>
    </row>
    <row r="1354" spans="1:14" s="91" customFormat="1" ht="24" x14ac:dyDescent="0.2">
      <c r="A1354" s="97"/>
      <c r="B1354" s="98"/>
      <c r="C1354" s="99">
        <v>54096</v>
      </c>
      <c r="D1354" s="100" t="s">
        <v>147</v>
      </c>
      <c r="E1354" s="131">
        <v>0</v>
      </c>
      <c r="F1354" s="131"/>
      <c r="G1354" s="131">
        <v>0</v>
      </c>
      <c r="H1354" s="131"/>
      <c r="I1354" s="131">
        <v>0.13800000000000001</v>
      </c>
      <c r="J1354" s="131"/>
      <c r="K1354" s="131">
        <f t="shared" si="260"/>
        <v>0.13800000000000001</v>
      </c>
      <c r="L1354" s="131"/>
      <c r="M1354" s="131">
        <v>0</v>
      </c>
      <c r="N1354" s="94"/>
    </row>
    <row r="1355" spans="1:14" s="91" customFormat="1" ht="24" x14ac:dyDescent="0.2">
      <c r="A1355" s="97"/>
      <c r="B1355" s="98"/>
      <c r="C1355" s="99">
        <v>54391</v>
      </c>
      <c r="D1355" s="100" t="s">
        <v>229</v>
      </c>
      <c r="E1355" s="131">
        <v>2.5000000000000001E-2</v>
      </c>
      <c r="F1355" s="131"/>
      <c r="G1355" s="131">
        <v>0</v>
      </c>
      <c r="H1355" s="131"/>
      <c r="I1355" s="131">
        <v>0</v>
      </c>
      <c r="J1355" s="131"/>
      <c r="K1355" s="131">
        <f t="shared" si="260"/>
        <v>2.5000000000000001E-2</v>
      </c>
      <c r="L1355" s="131"/>
      <c r="M1355" s="131">
        <v>0</v>
      </c>
      <c r="N1355" s="94"/>
    </row>
    <row r="1356" spans="1:14" s="91" customFormat="1" ht="12" x14ac:dyDescent="0.2">
      <c r="A1356" s="97"/>
      <c r="B1356" s="98"/>
      <c r="C1356" s="113" t="s">
        <v>405</v>
      </c>
      <c r="D1356" s="114"/>
      <c r="E1356" s="130">
        <f>SUM(E1357:E1358)</f>
        <v>2.204747331441697</v>
      </c>
      <c r="F1356" s="130"/>
      <c r="G1356" s="130">
        <f t="shared" ref="G1356:I1356" si="261">SUM(G1357:G1358)</f>
        <v>0</v>
      </c>
      <c r="H1356" s="130"/>
      <c r="I1356" s="130">
        <f t="shared" si="261"/>
        <v>0.09</v>
      </c>
      <c r="J1356" s="130"/>
      <c r="K1356" s="130">
        <f t="shared" si="260"/>
        <v>2.2947473314416968</v>
      </c>
      <c r="L1356" s="130"/>
      <c r="M1356" s="130">
        <f>SUM(M1357:M1358)</f>
        <v>2.2947473314416973</v>
      </c>
      <c r="N1356" s="94"/>
    </row>
    <row r="1357" spans="1:14" s="91" customFormat="1" ht="24" x14ac:dyDescent="0.2">
      <c r="A1357" s="97"/>
      <c r="B1357" s="98"/>
      <c r="C1357" s="99">
        <v>51151</v>
      </c>
      <c r="D1357" s="112" t="s">
        <v>148</v>
      </c>
      <c r="E1357" s="131">
        <v>0.33500000000000002</v>
      </c>
      <c r="F1357" s="131"/>
      <c r="G1357" s="131">
        <v>0</v>
      </c>
      <c r="H1357" s="131"/>
      <c r="I1357" s="131">
        <v>0</v>
      </c>
      <c r="J1357" s="131"/>
      <c r="K1357" s="131">
        <f t="shared" si="260"/>
        <v>0.33500000000000002</v>
      </c>
      <c r="L1357" s="131"/>
      <c r="M1357" s="131">
        <v>0.33500000000000002</v>
      </c>
      <c r="N1357" s="94"/>
    </row>
    <row r="1358" spans="1:14" s="91" customFormat="1" ht="36" x14ac:dyDescent="0.2">
      <c r="A1358" s="97"/>
      <c r="B1358" s="98"/>
      <c r="C1358" s="99">
        <v>54079</v>
      </c>
      <c r="D1358" s="112" t="s">
        <v>282</v>
      </c>
      <c r="E1358" s="131">
        <v>1.869747331441697</v>
      </c>
      <c r="F1358" s="131"/>
      <c r="G1358" s="131">
        <v>0</v>
      </c>
      <c r="H1358" s="131"/>
      <c r="I1358" s="131">
        <v>0.09</v>
      </c>
      <c r="J1358" s="131"/>
      <c r="K1358" s="131">
        <f t="shared" si="260"/>
        <v>1.9597473314416971</v>
      </c>
      <c r="L1358" s="131"/>
      <c r="M1358" s="131">
        <v>1.9597473314416971</v>
      </c>
      <c r="N1358" s="94"/>
    </row>
    <row r="1359" spans="1:14" s="91" customFormat="1" ht="12" x14ac:dyDescent="0.2">
      <c r="A1359" s="97"/>
      <c r="B1359" s="98"/>
      <c r="C1359" s="113" t="s">
        <v>393</v>
      </c>
      <c r="D1359" s="114"/>
      <c r="E1359" s="130">
        <f>SUM(E1360:E1361)</f>
        <v>0.209846</v>
      </c>
      <c r="F1359" s="130"/>
      <c r="G1359" s="130">
        <f t="shared" ref="G1359:I1359" si="262">SUM(G1360:G1361)</f>
        <v>0</v>
      </c>
      <c r="H1359" s="130"/>
      <c r="I1359" s="130">
        <f t="shared" si="262"/>
        <v>3.1250000000000002E-3</v>
      </c>
      <c r="J1359" s="130"/>
      <c r="K1359" s="130">
        <f t="shared" si="260"/>
        <v>0.21297099999999999</v>
      </c>
      <c r="L1359" s="130"/>
      <c r="M1359" s="130">
        <f>SUM(M1360:M1361)</f>
        <v>0.209846</v>
      </c>
      <c r="N1359" s="94"/>
    </row>
    <row r="1360" spans="1:14" s="91" customFormat="1" ht="24" x14ac:dyDescent="0.2">
      <c r="A1360" s="97"/>
      <c r="B1360" s="98"/>
      <c r="C1360" s="99">
        <v>37909</v>
      </c>
      <c r="D1360" s="112" t="s">
        <v>244</v>
      </c>
      <c r="E1360" s="131">
        <v>0.209846</v>
      </c>
      <c r="F1360" s="131"/>
      <c r="G1360" s="131">
        <v>0</v>
      </c>
      <c r="H1360" s="131"/>
      <c r="I1360" s="131">
        <v>0</v>
      </c>
      <c r="J1360" s="131"/>
      <c r="K1360" s="131">
        <f t="shared" si="260"/>
        <v>0.209846</v>
      </c>
      <c r="L1360" s="131"/>
      <c r="M1360" s="131">
        <v>0.209846</v>
      </c>
      <c r="N1360" s="94"/>
    </row>
    <row r="1361" spans="1:14" s="91" customFormat="1" ht="24" x14ac:dyDescent="0.2">
      <c r="A1361" s="97"/>
      <c r="B1361" s="98"/>
      <c r="C1361" s="99">
        <v>52189</v>
      </c>
      <c r="D1361" s="112" t="s">
        <v>238</v>
      </c>
      <c r="E1361" s="131">
        <v>0</v>
      </c>
      <c r="F1361" s="131"/>
      <c r="G1361" s="131">
        <v>0</v>
      </c>
      <c r="H1361" s="131"/>
      <c r="I1361" s="131">
        <v>3.1250000000000002E-3</v>
      </c>
      <c r="J1361" s="131"/>
      <c r="K1361" s="131">
        <f t="shared" si="260"/>
        <v>3.1250000000000002E-3</v>
      </c>
      <c r="L1361" s="131"/>
      <c r="M1361" s="131">
        <v>0</v>
      </c>
      <c r="N1361" s="94"/>
    </row>
    <row r="1362" spans="1:14" s="91" customFormat="1" ht="12" x14ac:dyDescent="0.2">
      <c r="A1362" s="97"/>
      <c r="B1362" s="98"/>
      <c r="C1362" s="113" t="s">
        <v>407</v>
      </c>
      <c r="D1362" s="114"/>
      <c r="E1362" s="130">
        <f>SUM(E1363)</f>
        <v>0.05</v>
      </c>
      <c r="F1362" s="130"/>
      <c r="G1362" s="130">
        <f t="shared" ref="G1362:M1364" si="263">SUM(G1363)</f>
        <v>0</v>
      </c>
      <c r="H1362" s="130"/>
      <c r="I1362" s="130">
        <f t="shared" si="263"/>
        <v>0.45514634146341465</v>
      </c>
      <c r="J1362" s="130"/>
      <c r="K1362" s="130">
        <f t="shared" si="260"/>
        <v>0.50514634146341464</v>
      </c>
      <c r="L1362" s="130"/>
      <c r="M1362" s="130">
        <f t="shared" si="263"/>
        <v>0</v>
      </c>
      <c r="N1362" s="94"/>
    </row>
    <row r="1363" spans="1:14" s="91" customFormat="1" ht="12" x14ac:dyDescent="0.2">
      <c r="A1363" s="97"/>
      <c r="B1363" s="98"/>
      <c r="C1363" s="99">
        <v>54055</v>
      </c>
      <c r="D1363" s="100" t="s">
        <v>363</v>
      </c>
      <c r="E1363" s="131">
        <v>0.05</v>
      </c>
      <c r="F1363" s="131"/>
      <c r="G1363" s="131">
        <v>0</v>
      </c>
      <c r="H1363" s="131"/>
      <c r="I1363" s="131">
        <v>0.45514634146341465</v>
      </c>
      <c r="J1363" s="131"/>
      <c r="K1363" s="131">
        <f t="shared" si="260"/>
        <v>0.50514634146341464</v>
      </c>
      <c r="L1363" s="131"/>
      <c r="M1363" s="131">
        <v>0</v>
      </c>
      <c r="N1363" s="94"/>
    </row>
    <row r="1364" spans="1:14" s="91" customFormat="1" ht="12" x14ac:dyDescent="0.2">
      <c r="A1364" s="97"/>
      <c r="B1364" s="98"/>
      <c r="C1364" s="113" t="s">
        <v>409</v>
      </c>
      <c r="D1364" s="114"/>
      <c r="E1364" s="130">
        <f>SUM(E1365)</f>
        <v>0.131464</v>
      </c>
      <c r="F1364" s="130"/>
      <c r="G1364" s="130">
        <f t="shared" si="263"/>
        <v>0</v>
      </c>
      <c r="H1364" s="130"/>
      <c r="I1364" s="130">
        <f t="shared" si="263"/>
        <v>0</v>
      </c>
      <c r="J1364" s="130"/>
      <c r="K1364" s="130">
        <f t="shared" si="260"/>
        <v>0.131464</v>
      </c>
      <c r="L1364" s="130"/>
      <c r="M1364" s="130">
        <f t="shared" si="263"/>
        <v>0</v>
      </c>
      <c r="N1364" s="94"/>
    </row>
    <row r="1365" spans="1:14" s="91" customFormat="1" ht="24" x14ac:dyDescent="0.2">
      <c r="A1365" s="97"/>
      <c r="B1365" s="98"/>
      <c r="C1365" s="99">
        <v>54023</v>
      </c>
      <c r="D1365" s="100" t="s">
        <v>250</v>
      </c>
      <c r="E1365" s="131">
        <v>0.131464</v>
      </c>
      <c r="F1365" s="131"/>
      <c r="G1365" s="131">
        <v>0</v>
      </c>
      <c r="H1365" s="131"/>
      <c r="I1365" s="131">
        <v>0</v>
      </c>
      <c r="J1365" s="131"/>
      <c r="K1365" s="131">
        <f t="shared" si="260"/>
        <v>0.131464</v>
      </c>
      <c r="L1365" s="131"/>
      <c r="M1365" s="131">
        <v>0</v>
      </c>
      <c r="N1365" s="94"/>
    </row>
    <row r="1366" spans="1:14" s="91" customFormat="1" ht="12" x14ac:dyDescent="0.2">
      <c r="A1366" s="97"/>
      <c r="B1366" s="98"/>
      <c r="C1366" s="113" t="s">
        <v>394</v>
      </c>
      <c r="D1366" s="114"/>
      <c r="E1366" s="130">
        <f>SUM(E1367:E1371)</f>
        <v>0.56499999999999995</v>
      </c>
      <c r="F1366" s="130"/>
      <c r="G1366" s="130">
        <f>SUM(G1367:G1371)</f>
        <v>1.5007503751875937E-2</v>
      </c>
      <c r="H1366" s="130"/>
      <c r="I1366" s="130">
        <f>SUM(I1367:I1371)</f>
        <v>0</v>
      </c>
      <c r="J1366" s="130"/>
      <c r="K1366" s="130">
        <f t="shared" si="260"/>
        <v>0.58000750375187593</v>
      </c>
      <c r="L1366" s="130"/>
      <c r="M1366" s="130">
        <f>SUM(M1367:M1371)</f>
        <v>0.19593300000000002</v>
      </c>
      <c r="N1366" s="94"/>
    </row>
    <row r="1367" spans="1:14" s="91" customFormat="1" ht="24" x14ac:dyDescent="0.2">
      <c r="A1367" s="97"/>
      <c r="B1367" s="98"/>
      <c r="C1367" s="99">
        <v>46534</v>
      </c>
      <c r="D1367" s="100" t="s">
        <v>214</v>
      </c>
      <c r="E1367" s="131">
        <v>1.0999999999999999E-2</v>
      </c>
      <c r="F1367" s="131"/>
      <c r="G1367" s="131">
        <v>0</v>
      </c>
      <c r="H1367" s="131"/>
      <c r="I1367" s="131">
        <v>0</v>
      </c>
      <c r="J1367" s="131"/>
      <c r="K1367" s="131">
        <f t="shared" si="260"/>
        <v>1.0999999999999999E-2</v>
      </c>
      <c r="L1367" s="131"/>
      <c r="M1367" s="131">
        <v>0</v>
      </c>
      <c r="N1367" s="94"/>
    </row>
    <row r="1368" spans="1:14" s="91" customFormat="1" ht="24" x14ac:dyDescent="0.2">
      <c r="A1368" s="97"/>
      <c r="B1368" s="98"/>
      <c r="C1368" s="99">
        <v>51178</v>
      </c>
      <c r="D1368" s="100" t="s">
        <v>85</v>
      </c>
      <c r="E1368" s="131">
        <v>0.2666</v>
      </c>
      <c r="F1368" s="131"/>
      <c r="G1368" s="131">
        <v>0</v>
      </c>
      <c r="H1368" s="131"/>
      <c r="I1368" s="131">
        <v>0</v>
      </c>
      <c r="J1368" s="131"/>
      <c r="K1368" s="131">
        <f t="shared" si="260"/>
        <v>0.2666</v>
      </c>
      <c r="L1368" s="131"/>
      <c r="M1368" s="131">
        <v>4.5332999999999998E-2</v>
      </c>
      <c r="N1368" s="94"/>
    </row>
    <row r="1369" spans="1:14" s="91" customFormat="1" ht="24" x14ac:dyDescent="0.2">
      <c r="A1369" s="97"/>
      <c r="B1369" s="98"/>
      <c r="C1369" s="99">
        <v>54076</v>
      </c>
      <c r="D1369" s="100" t="s">
        <v>76</v>
      </c>
      <c r="E1369" s="131">
        <v>0.1368</v>
      </c>
      <c r="F1369" s="131"/>
      <c r="G1369" s="131">
        <v>0</v>
      </c>
      <c r="H1369" s="131"/>
      <c r="I1369" s="131">
        <v>0</v>
      </c>
      <c r="J1369" s="131"/>
      <c r="K1369" s="131">
        <f t="shared" si="260"/>
        <v>0.1368</v>
      </c>
      <c r="L1369" s="131"/>
      <c r="M1369" s="131">
        <v>0</v>
      </c>
      <c r="N1369" s="94"/>
    </row>
    <row r="1370" spans="1:14" s="91" customFormat="1" ht="24" x14ac:dyDescent="0.2">
      <c r="A1370" s="97"/>
      <c r="B1370" s="98"/>
      <c r="C1370" s="99">
        <v>54176</v>
      </c>
      <c r="D1370" s="115" t="s">
        <v>257</v>
      </c>
      <c r="E1370" s="131">
        <v>0</v>
      </c>
      <c r="F1370" s="131"/>
      <c r="G1370" s="131">
        <v>1.5007503751875937E-2</v>
      </c>
      <c r="H1370" s="131"/>
      <c r="I1370" s="131">
        <v>0</v>
      </c>
      <c r="J1370" s="131"/>
      <c r="K1370" s="131">
        <f t="shared" si="260"/>
        <v>1.5007503751875937E-2</v>
      </c>
      <c r="L1370" s="131"/>
      <c r="M1370" s="131">
        <v>0</v>
      </c>
      <c r="N1370" s="94"/>
    </row>
    <row r="1371" spans="1:14" s="91" customFormat="1" ht="24" x14ac:dyDescent="0.2">
      <c r="A1371" s="97"/>
      <c r="B1371" s="98"/>
      <c r="C1371" s="99">
        <v>54219</v>
      </c>
      <c r="D1371" s="100" t="s">
        <v>48</v>
      </c>
      <c r="E1371" s="131">
        <v>0.15060000000000001</v>
      </c>
      <c r="F1371" s="131"/>
      <c r="G1371" s="131">
        <v>0</v>
      </c>
      <c r="H1371" s="131"/>
      <c r="I1371" s="131">
        <v>0</v>
      </c>
      <c r="J1371" s="131"/>
      <c r="K1371" s="131">
        <f t="shared" si="260"/>
        <v>0.15060000000000001</v>
      </c>
      <c r="L1371" s="131"/>
      <c r="M1371" s="131">
        <v>0.15060000000000001</v>
      </c>
      <c r="N1371" s="94"/>
    </row>
    <row r="1372" spans="1:14" s="91" customFormat="1" ht="12" x14ac:dyDescent="0.2">
      <c r="A1372" s="97"/>
      <c r="B1372" s="98"/>
      <c r="C1372" s="113" t="s">
        <v>403</v>
      </c>
      <c r="D1372" s="114"/>
      <c r="E1372" s="130">
        <f>SUM(E1373:E1374)</f>
        <v>0.30937500000000001</v>
      </c>
      <c r="F1372" s="130"/>
      <c r="G1372" s="130">
        <f t="shared" ref="G1372:I1372" si="264">SUM(G1373:G1374)</f>
        <v>0</v>
      </c>
      <c r="H1372" s="130"/>
      <c r="I1372" s="130">
        <f t="shared" si="264"/>
        <v>2.3478260000000001E-2</v>
      </c>
      <c r="J1372" s="130"/>
      <c r="K1372" s="130">
        <f t="shared" si="260"/>
        <v>0.33285326000000004</v>
      </c>
      <c r="L1372" s="130"/>
      <c r="M1372" s="130">
        <f>SUM(M1373:M1374)</f>
        <v>0</v>
      </c>
      <c r="N1372" s="94"/>
    </row>
    <row r="1373" spans="1:14" s="91" customFormat="1" ht="24" x14ac:dyDescent="0.2">
      <c r="A1373" s="97"/>
      <c r="B1373" s="98"/>
      <c r="C1373" s="99">
        <v>50370</v>
      </c>
      <c r="D1373" s="112" t="s">
        <v>227</v>
      </c>
      <c r="E1373" s="131">
        <v>0</v>
      </c>
      <c r="F1373" s="131"/>
      <c r="G1373" s="131">
        <v>0</v>
      </c>
      <c r="H1373" s="131"/>
      <c r="I1373" s="131">
        <v>2.3478260000000001E-2</v>
      </c>
      <c r="J1373" s="131"/>
      <c r="K1373" s="131">
        <f t="shared" si="260"/>
        <v>2.3478260000000001E-2</v>
      </c>
      <c r="L1373" s="131"/>
      <c r="M1373" s="131">
        <v>0</v>
      </c>
      <c r="N1373" s="94"/>
    </row>
    <row r="1374" spans="1:14" s="91" customFormat="1" ht="24" x14ac:dyDescent="0.2">
      <c r="A1374" s="97"/>
      <c r="B1374" s="98"/>
      <c r="C1374" s="99">
        <v>52059</v>
      </c>
      <c r="D1374" s="112" t="s">
        <v>49</v>
      </c>
      <c r="E1374" s="131">
        <v>0.30937500000000001</v>
      </c>
      <c r="F1374" s="131"/>
      <c r="G1374" s="131">
        <v>0</v>
      </c>
      <c r="H1374" s="131"/>
      <c r="I1374" s="131">
        <v>0</v>
      </c>
      <c r="J1374" s="131"/>
      <c r="K1374" s="131">
        <f t="shared" si="260"/>
        <v>0.30937500000000001</v>
      </c>
      <c r="L1374" s="131"/>
      <c r="M1374" s="131">
        <v>0</v>
      </c>
      <c r="N1374" s="94"/>
    </row>
    <row r="1375" spans="1:14" s="91" customFormat="1" ht="12" x14ac:dyDescent="0.2">
      <c r="A1375" s="97"/>
      <c r="B1375" s="98"/>
      <c r="C1375" s="113" t="s">
        <v>404</v>
      </c>
      <c r="D1375" s="114"/>
      <c r="E1375" s="130">
        <f>SUM(E1376)</f>
        <v>0.1</v>
      </c>
      <c r="F1375" s="130"/>
      <c r="G1375" s="130">
        <f t="shared" ref="G1375:M1375" si="265">SUM(G1376)</f>
        <v>0</v>
      </c>
      <c r="H1375" s="130"/>
      <c r="I1375" s="130">
        <f t="shared" si="265"/>
        <v>2</v>
      </c>
      <c r="J1375" s="130"/>
      <c r="K1375" s="130">
        <f t="shared" si="260"/>
        <v>2.1</v>
      </c>
      <c r="L1375" s="130"/>
      <c r="M1375" s="130">
        <f t="shared" si="265"/>
        <v>0</v>
      </c>
      <c r="N1375" s="94"/>
    </row>
    <row r="1376" spans="1:14" s="91" customFormat="1" ht="12" x14ac:dyDescent="0.2">
      <c r="A1376" s="97"/>
      <c r="B1376" s="98"/>
      <c r="C1376" s="99">
        <v>52064</v>
      </c>
      <c r="D1376" s="100" t="s">
        <v>425</v>
      </c>
      <c r="E1376" s="131">
        <v>0.1</v>
      </c>
      <c r="F1376" s="131"/>
      <c r="G1376" s="131">
        <v>0</v>
      </c>
      <c r="H1376" s="131"/>
      <c r="I1376" s="131">
        <v>2</v>
      </c>
      <c r="J1376" s="131"/>
      <c r="K1376" s="131">
        <f t="shared" si="260"/>
        <v>2.1</v>
      </c>
      <c r="L1376" s="131"/>
      <c r="M1376" s="131">
        <v>0</v>
      </c>
      <c r="N1376" s="94"/>
    </row>
    <row r="1377" spans="1:14" s="91" customFormat="1" ht="12" x14ac:dyDescent="0.2">
      <c r="A1377" s="111"/>
      <c r="B1377" s="113" t="s">
        <v>500</v>
      </c>
      <c r="C1377" s="113"/>
      <c r="D1377" s="114"/>
      <c r="E1377" s="130">
        <f>E1378+E1381+E1385+E1389+E1401+E1405+E1408+E1410+E1413+E1420+E1426</f>
        <v>6.9147555426772813</v>
      </c>
      <c r="F1377" s="130"/>
      <c r="G1377" s="130">
        <f t="shared" ref="G1377:I1377" si="266">G1378+G1381+G1385+G1389+G1401+G1405+G1408+G1410+G1413+G1420+G1426</f>
        <v>0.31500750375187592</v>
      </c>
      <c r="H1377" s="130"/>
      <c r="I1377" s="130">
        <f t="shared" si="266"/>
        <v>10.822271341463415</v>
      </c>
      <c r="J1377" s="130"/>
      <c r="K1377" s="130">
        <f t="shared" si="260"/>
        <v>18.052034387892572</v>
      </c>
      <c r="L1377" s="130"/>
      <c r="M1377" s="130">
        <f>M1378+M1381+M1385+M1389+M1401+M1405+M1408+M1410+M1413+M1420+M1426</f>
        <v>3.5941675426772819</v>
      </c>
      <c r="N1377" s="94"/>
    </row>
    <row r="1378" spans="1:14" s="91" customFormat="1" ht="12" x14ac:dyDescent="0.2">
      <c r="A1378" s="111"/>
      <c r="B1378" s="113"/>
      <c r="C1378" s="113" t="s">
        <v>417</v>
      </c>
      <c r="D1378" s="114"/>
      <c r="E1378" s="130">
        <f>SUM(E1379:E1380)</f>
        <v>1.1000000000000001</v>
      </c>
      <c r="F1378" s="130"/>
      <c r="G1378" s="130">
        <f t="shared" ref="G1378:I1378" si="267">SUM(G1379:G1380)</f>
        <v>0</v>
      </c>
      <c r="H1378" s="130"/>
      <c r="I1378" s="130">
        <f t="shared" si="267"/>
        <v>1.4</v>
      </c>
      <c r="J1378" s="130"/>
      <c r="K1378" s="130">
        <f t="shared" si="260"/>
        <v>2.5</v>
      </c>
      <c r="L1378" s="130"/>
      <c r="M1378" s="130">
        <f>SUM(M1379:M1380)</f>
        <v>0.1</v>
      </c>
      <c r="N1378" s="94"/>
    </row>
    <row r="1379" spans="1:14" s="91" customFormat="1" ht="24" x14ac:dyDescent="0.2">
      <c r="A1379" s="97"/>
      <c r="B1379" s="98"/>
      <c r="C1379" s="99">
        <v>52152</v>
      </c>
      <c r="D1379" s="112" t="s">
        <v>50</v>
      </c>
      <c r="E1379" s="131">
        <v>1</v>
      </c>
      <c r="F1379" s="131"/>
      <c r="G1379" s="131">
        <v>0</v>
      </c>
      <c r="H1379" s="131"/>
      <c r="I1379" s="131">
        <v>1.4</v>
      </c>
      <c r="J1379" s="131"/>
      <c r="K1379" s="131">
        <f t="shared" si="260"/>
        <v>2.4</v>
      </c>
      <c r="L1379" s="131"/>
      <c r="M1379" s="131">
        <v>0</v>
      </c>
      <c r="N1379" s="94"/>
    </row>
    <row r="1380" spans="1:14" s="91" customFormat="1" ht="12" x14ac:dyDescent="0.2">
      <c r="A1380" s="97"/>
      <c r="B1380" s="98"/>
      <c r="C1380" s="99">
        <v>54216</v>
      </c>
      <c r="D1380" s="112" t="s">
        <v>308</v>
      </c>
      <c r="E1380" s="131">
        <v>0.1</v>
      </c>
      <c r="F1380" s="131"/>
      <c r="G1380" s="131">
        <v>0</v>
      </c>
      <c r="H1380" s="131"/>
      <c r="I1380" s="131">
        <v>0</v>
      </c>
      <c r="J1380" s="131"/>
      <c r="K1380" s="131">
        <f t="shared" si="260"/>
        <v>0.1</v>
      </c>
      <c r="L1380" s="131"/>
      <c r="M1380" s="131">
        <v>0.1</v>
      </c>
      <c r="N1380" s="94"/>
    </row>
    <row r="1381" spans="1:14" s="91" customFormat="1" ht="12" x14ac:dyDescent="0.2">
      <c r="A1381" s="111"/>
      <c r="B1381" s="113"/>
      <c r="C1381" s="113" t="s">
        <v>390</v>
      </c>
      <c r="D1381" s="114"/>
      <c r="E1381" s="130">
        <f>SUM(E1382:E1384)</f>
        <v>0.7</v>
      </c>
      <c r="F1381" s="130"/>
      <c r="G1381" s="130">
        <f t="shared" ref="G1381:I1381" si="268">SUM(G1382:G1384)</f>
        <v>0</v>
      </c>
      <c r="H1381" s="130"/>
      <c r="I1381" s="130">
        <f t="shared" si="268"/>
        <v>0.9</v>
      </c>
      <c r="J1381" s="130"/>
      <c r="K1381" s="130">
        <f t="shared" si="260"/>
        <v>1.6</v>
      </c>
      <c r="L1381" s="130"/>
      <c r="M1381" s="130">
        <f t="shared" ref="M1381" si="269">SUM(M1382:M1384)</f>
        <v>0</v>
      </c>
      <c r="N1381" s="94"/>
    </row>
    <row r="1382" spans="1:14" s="91" customFormat="1" ht="24" x14ac:dyDescent="0.2">
      <c r="A1382" s="97"/>
      <c r="B1382" s="98"/>
      <c r="C1382" s="99">
        <v>50395</v>
      </c>
      <c r="D1382" s="100" t="s">
        <v>51</v>
      </c>
      <c r="E1382" s="131">
        <v>0</v>
      </c>
      <c r="F1382" s="131"/>
      <c r="G1382" s="131">
        <v>0</v>
      </c>
      <c r="H1382" s="131"/>
      <c r="I1382" s="131">
        <v>0.5</v>
      </c>
      <c r="J1382" s="131"/>
      <c r="K1382" s="131">
        <f t="shared" si="260"/>
        <v>0.5</v>
      </c>
      <c r="L1382" s="131"/>
      <c r="M1382" s="131">
        <v>0</v>
      </c>
      <c r="N1382" s="94"/>
    </row>
    <row r="1383" spans="1:14" s="91" customFormat="1" ht="24" x14ac:dyDescent="0.2">
      <c r="A1383" s="97"/>
      <c r="B1383" s="98"/>
      <c r="C1383" s="99">
        <v>52335</v>
      </c>
      <c r="D1383" s="100" t="s">
        <v>52</v>
      </c>
      <c r="E1383" s="131">
        <v>0.7</v>
      </c>
      <c r="F1383" s="131"/>
      <c r="G1383" s="131">
        <v>0</v>
      </c>
      <c r="H1383" s="131"/>
      <c r="I1383" s="131">
        <v>0</v>
      </c>
      <c r="J1383" s="131"/>
      <c r="K1383" s="131">
        <f t="shared" si="260"/>
        <v>0.7</v>
      </c>
      <c r="L1383" s="131"/>
      <c r="M1383" s="131">
        <v>0</v>
      </c>
      <c r="N1383" s="94"/>
    </row>
    <row r="1384" spans="1:14" s="91" customFormat="1" ht="12" x14ac:dyDescent="0.2">
      <c r="A1384" s="97"/>
      <c r="B1384" s="98"/>
      <c r="C1384" s="99">
        <v>54098</v>
      </c>
      <c r="D1384" s="100" t="s">
        <v>307</v>
      </c>
      <c r="E1384" s="131">
        <v>0</v>
      </c>
      <c r="F1384" s="131"/>
      <c r="G1384" s="131">
        <v>0</v>
      </c>
      <c r="H1384" s="131"/>
      <c r="I1384" s="131">
        <v>0.4</v>
      </c>
      <c r="J1384" s="131"/>
      <c r="K1384" s="131">
        <f t="shared" si="260"/>
        <v>0.4</v>
      </c>
      <c r="L1384" s="131"/>
      <c r="M1384" s="131">
        <v>0</v>
      </c>
      <c r="N1384" s="94"/>
    </row>
    <row r="1385" spans="1:14" s="91" customFormat="1" ht="12" x14ac:dyDescent="0.2">
      <c r="A1385" s="111"/>
      <c r="B1385" s="113"/>
      <c r="C1385" s="113" t="s">
        <v>391</v>
      </c>
      <c r="D1385" s="114"/>
      <c r="E1385" s="130">
        <f>SUM(E1386:E1388)</f>
        <v>0</v>
      </c>
      <c r="F1385" s="130"/>
      <c r="G1385" s="130">
        <f t="shared" ref="G1385:I1385" si="270">SUM(G1386:G1388)</f>
        <v>0</v>
      </c>
      <c r="H1385" s="130"/>
      <c r="I1385" s="130">
        <f t="shared" si="270"/>
        <v>1.45</v>
      </c>
      <c r="J1385" s="130"/>
      <c r="K1385" s="130">
        <f t="shared" si="260"/>
        <v>1.45</v>
      </c>
      <c r="L1385" s="130"/>
      <c r="M1385" s="130">
        <f t="shared" ref="M1385" si="271">SUM(M1386:M1388)</f>
        <v>0</v>
      </c>
      <c r="N1385" s="94"/>
    </row>
    <row r="1386" spans="1:14" s="91" customFormat="1" ht="24" x14ac:dyDescent="0.2">
      <c r="A1386" s="97"/>
      <c r="B1386" s="98"/>
      <c r="C1386" s="99">
        <v>52096</v>
      </c>
      <c r="D1386" s="100" t="s">
        <v>53</v>
      </c>
      <c r="E1386" s="131">
        <v>0</v>
      </c>
      <c r="F1386" s="131"/>
      <c r="G1386" s="131">
        <v>0</v>
      </c>
      <c r="H1386" s="131"/>
      <c r="I1386" s="131">
        <v>0.75</v>
      </c>
      <c r="J1386" s="131"/>
      <c r="K1386" s="131">
        <f t="shared" si="260"/>
        <v>0.75</v>
      </c>
      <c r="L1386" s="131"/>
      <c r="M1386" s="131">
        <v>0</v>
      </c>
      <c r="N1386" s="94"/>
    </row>
    <row r="1387" spans="1:14" s="91" customFormat="1" ht="36" x14ac:dyDescent="0.2">
      <c r="A1387" s="97"/>
      <c r="B1387" s="98"/>
      <c r="C1387" s="99">
        <v>52152</v>
      </c>
      <c r="D1387" s="100" t="s">
        <v>54</v>
      </c>
      <c r="E1387" s="131">
        <v>0</v>
      </c>
      <c r="F1387" s="131"/>
      <c r="G1387" s="131">
        <v>0</v>
      </c>
      <c r="H1387" s="131"/>
      <c r="I1387" s="131">
        <v>0.5</v>
      </c>
      <c r="J1387" s="131"/>
      <c r="K1387" s="131">
        <f t="shared" si="260"/>
        <v>0.5</v>
      </c>
      <c r="L1387" s="131"/>
      <c r="M1387" s="131">
        <v>0</v>
      </c>
      <c r="N1387" s="94"/>
    </row>
    <row r="1388" spans="1:14" s="91" customFormat="1" ht="12" x14ac:dyDescent="0.2">
      <c r="A1388" s="97"/>
      <c r="B1388" s="98"/>
      <c r="C1388" s="99">
        <v>54356</v>
      </c>
      <c r="D1388" s="100" t="s">
        <v>309</v>
      </c>
      <c r="E1388" s="131">
        <v>0</v>
      </c>
      <c r="F1388" s="131"/>
      <c r="G1388" s="131">
        <v>0</v>
      </c>
      <c r="H1388" s="131"/>
      <c r="I1388" s="131">
        <v>0.2</v>
      </c>
      <c r="J1388" s="131"/>
      <c r="K1388" s="131">
        <f t="shared" si="260"/>
        <v>0.2</v>
      </c>
      <c r="L1388" s="131"/>
      <c r="M1388" s="131">
        <v>0</v>
      </c>
      <c r="N1388" s="94"/>
    </row>
    <row r="1389" spans="1:14" s="91" customFormat="1" ht="12" x14ac:dyDescent="0.2">
      <c r="A1389" s="111"/>
      <c r="B1389" s="113"/>
      <c r="C1389" s="113" t="s">
        <v>392</v>
      </c>
      <c r="D1389" s="114"/>
      <c r="E1389" s="130">
        <f>SUM(E1390:E1400)</f>
        <v>0.89722200000000008</v>
      </c>
      <c r="F1389" s="130"/>
      <c r="G1389" s="130">
        <f>SUM(G1390:G1400)</f>
        <v>0.3</v>
      </c>
      <c r="H1389" s="130"/>
      <c r="I1389" s="130">
        <f>SUM(I1390:I1400)</f>
        <v>0.6</v>
      </c>
      <c r="J1389" s="130"/>
      <c r="K1389" s="130">
        <f t="shared" si="260"/>
        <v>1.7972220000000001</v>
      </c>
      <c r="L1389" s="130"/>
      <c r="M1389" s="130">
        <f>SUM(M1390:M1400)</f>
        <v>2.2221999999999999E-2</v>
      </c>
      <c r="N1389" s="94"/>
    </row>
    <row r="1390" spans="1:14" s="91" customFormat="1" ht="24" x14ac:dyDescent="0.2">
      <c r="A1390" s="97"/>
      <c r="B1390" s="98"/>
      <c r="C1390" s="99">
        <v>46920</v>
      </c>
      <c r="D1390" s="100" t="s">
        <v>211</v>
      </c>
      <c r="E1390" s="131">
        <v>2.2221999999999999E-2</v>
      </c>
      <c r="F1390" s="131"/>
      <c r="G1390" s="131">
        <v>0</v>
      </c>
      <c r="H1390" s="131"/>
      <c r="I1390" s="131">
        <v>0</v>
      </c>
      <c r="J1390" s="131"/>
      <c r="K1390" s="131">
        <f t="shared" si="260"/>
        <v>2.2221999999999999E-2</v>
      </c>
      <c r="L1390" s="131"/>
      <c r="M1390" s="131">
        <v>2.2221999999999999E-2</v>
      </c>
      <c r="N1390" s="94"/>
    </row>
    <row r="1391" spans="1:14" s="91" customFormat="1" ht="12" x14ac:dyDescent="0.2">
      <c r="A1391" s="97"/>
      <c r="B1391" s="98"/>
      <c r="C1391" s="99">
        <v>48207</v>
      </c>
      <c r="D1391" s="100" t="s">
        <v>310</v>
      </c>
      <c r="E1391" s="131">
        <v>0.3</v>
      </c>
      <c r="F1391" s="131"/>
      <c r="G1391" s="131">
        <v>0.3</v>
      </c>
      <c r="H1391" s="131"/>
      <c r="I1391" s="131">
        <v>0</v>
      </c>
      <c r="J1391" s="131"/>
      <c r="K1391" s="131">
        <f t="shared" si="260"/>
        <v>0.6</v>
      </c>
      <c r="L1391" s="131"/>
      <c r="M1391" s="131">
        <v>0</v>
      </c>
      <c r="N1391" s="94"/>
    </row>
    <row r="1392" spans="1:14" s="91" customFormat="1" ht="24" x14ac:dyDescent="0.2">
      <c r="A1392" s="97"/>
      <c r="B1392" s="98"/>
      <c r="C1392" s="99">
        <v>50405</v>
      </c>
      <c r="D1392" s="100" t="s">
        <v>144</v>
      </c>
      <c r="E1392" s="131">
        <v>0</v>
      </c>
      <c r="F1392" s="131"/>
      <c r="G1392" s="131">
        <v>0</v>
      </c>
      <c r="H1392" s="131"/>
      <c r="I1392" s="131">
        <v>0.13600000000000001</v>
      </c>
      <c r="J1392" s="131"/>
      <c r="K1392" s="131">
        <f t="shared" si="260"/>
        <v>0.13600000000000001</v>
      </c>
      <c r="L1392" s="131"/>
      <c r="M1392" s="131">
        <v>0</v>
      </c>
      <c r="N1392" s="94"/>
    </row>
    <row r="1393" spans="1:14" s="91" customFormat="1" ht="24" x14ac:dyDescent="0.2">
      <c r="A1393" s="97"/>
      <c r="B1393" s="98"/>
      <c r="C1393" s="99">
        <v>53071</v>
      </c>
      <c r="D1393" s="115" t="s">
        <v>55</v>
      </c>
      <c r="E1393" s="131">
        <v>0.5</v>
      </c>
      <c r="F1393" s="131"/>
      <c r="G1393" s="131">
        <v>0</v>
      </c>
      <c r="H1393" s="131"/>
      <c r="I1393" s="131">
        <v>0</v>
      </c>
      <c r="J1393" s="131"/>
      <c r="K1393" s="131">
        <f t="shared" si="260"/>
        <v>0.5</v>
      </c>
      <c r="L1393" s="131"/>
      <c r="M1393" s="131">
        <v>0</v>
      </c>
      <c r="N1393" s="94"/>
    </row>
    <row r="1394" spans="1:14" s="91" customFormat="1" ht="24" x14ac:dyDescent="0.2">
      <c r="A1394" s="97"/>
      <c r="B1394" s="98"/>
      <c r="C1394" s="99">
        <v>53300</v>
      </c>
      <c r="D1394" s="100" t="s">
        <v>145</v>
      </c>
      <c r="E1394" s="131">
        <v>0</v>
      </c>
      <c r="F1394" s="131"/>
      <c r="G1394" s="131">
        <v>0</v>
      </c>
      <c r="H1394" s="131"/>
      <c r="I1394" s="131">
        <v>3.7999999999999999E-2</v>
      </c>
      <c r="J1394" s="131"/>
      <c r="K1394" s="131">
        <f t="shared" si="260"/>
        <v>3.7999999999999999E-2</v>
      </c>
      <c r="L1394" s="131"/>
      <c r="M1394" s="131">
        <v>0</v>
      </c>
      <c r="N1394" s="94"/>
    </row>
    <row r="1395" spans="1:14" s="91" customFormat="1" ht="24" x14ac:dyDescent="0.2">
      <c r="A1395" s="97"/>
      <c r="B1395" s="98"/>
      <c r="C1395" s="99">
        <v>53317</v>
      </c>
      <c r="D1395" s="100" t="s">
        <v>160</v>
      </c>
      <c r="E1395" s="131">
        <v>0</v>
      </c>
      <c r="F1395" s="131"/>
      <c r="G1395" s="131">
        <v>0</v>
      </c>
      <c r="H1395" s="131"/>
      <c r="I1395" s="131">
        <v>9.9999999999999992E-2</v>
      </c>
      <c r="J1395" s="131"/>
      <c r="K1395" s="131">
        <f t="shared" si="260"/>
        <v>9.9999999999999992E-2</v>
      </c>
      <c r="L1395" s="131"/>
      <c r="M1395" s="131">
        <v>0</v>
      </c>
      <c r="N1395" s="94"/>
    </row>
    <row r="1396" spans="1:14" s="91" customFormat="1" ht="24" x14ac:dyDescent="0.2">
      <c r="A1396" s="97"/>
      <c r="B1396" s="98"/>
      <c r="C1396" s="99">
        <v>53394</v>
      </c>
      <c r="D1396" s="100" t="s">
        <v>146</v>
      </c>
      <c r="E1396" s="131">
        <v>0</v>
      </c>
      <c r="F1396" s="131"/>
      <c r="G1396" s="131">
        <v>0</v>
      </c>
      <c r="H1396" s="131"/>
      <c r="I1396" s="131">
        <v>3.7999999999999999E-2</v>
      </c>
      <c r="J1396" s="131"/>
      <c r="K1396" s="131">
        <f t="shared" si="260"/>
        <v>3.7999999999999999E-2</v>
      </c>
      <c r="L1396" s="131"/>
      <c r="M1396" s="131">
        <v>0</v>
      </c>
      <c r="N1396" s="94"/>
    </row>
    <row r="1397" spans="1:14" s="91" customFormat="1" ht="24" x14ac:dyDescent="0.2">
      <c r="A1397" s="97"/>
      <c r="B1397" s="98"/>
      <c r="C1397" s="99">
        <v>54096</v>
      </c>
      <c r="D1397" s="100" t="s">
        <v>147</v>
      </c>
      <c r="E1397" s="131">
        <v>0</v>
      </c>
      <c r="F1397" s="131"/>
      <c r="G1397" s="131">
        <v>0</v>
      </c>
      <c r="H1397" s="131"/>
      <c r="I1397" s="131">
        <v>0.13800000000000001</v>
      </c>
      <c r="J1397" s="131"/>
      <c r="K1397" s="131">
        <f t="shared" si="260"/>
        <v>0.13800000000000001</v>
      </c>
      <c r="L1397" s="131"/>
      <c r="M1397" s="131">
        <v>0</v>
      </c>
      <c r="N1397" s="94"/>
    </row>
    <row r="1398" spans="1:14" s="91" customFormat="1" ht="24" x14ac:dyDescent="0.2">
      <c r="A1398" s="97"/>
      <c r="B1398" s="98"/>
      <c r="C1398" s="99">
        <v>54246</v>
      </c>
      <c r="D1398" s="115" t="s">
        <v>206</v>
      </c>
      <c r="E1398" s="131">
        <v>0</v>
      </c>
      <c r="F1398" s="131"/>
      <c r="G1398" s="131">
        <v>0</v>
      </c>
      <c r="H1398" s="131"/>
      <c r="I1398" s="131">
        <v>0.15</v>
      </c>
      <c r="J1398" s="131"/>
      <c r="K1398" s="131">
        <f t="shared" si="260"/>
        <v>0.15</v>
      </c>
      <c r="L1398" s="131"/>
      <c r="M1398" s="131">
        <v>0</v>
      </c>
      <c r="N1398" s="94"/>
    </row>
    <row r="1399" spans="1:14" s="91" customFormat="1" ht="24" x14ac:dyDescent="0.2">
      <c r="A1399" s="97"/>
      <c r="B1399" s="98"/>
      <c r="C1399" s="99">
        <v>54391</v>
      </c>
      <c r="D1399" s="100" t="s">
        <v>229</v>
      </c>
      <c r="E1399" s="131">
        <v>2.5000000000000001E-2</v>
      </c>
      <c r="F1399" s="131"/>
      <c r="G1399" s="131">
        <v>0</v>
      </c>
      <c r="H1399" s="131"/>
      <c r="I1399" s="131">
        <v>0</v>
      </c>
      <c r="J1399" s="131"/>
      <c r="K1399" s="131">
        <f t="shared" si="260"/>
        <v>2.5000000000000001E-2</v>
      </c>
      <c r="L1399" s="131"/>
      <c r="M1399" s="131">
        <v>0</v>
      </c>
      <c r="N1399" s="94"/>
    </row>
    <row r="1400" spans="1:14" s="91" customFormat="1" ht="36" x14ac:dyDescent="0.2">
      <c r="A1400" s="97"/>
      <c r="B1400" s="98"/>
      <c r="C1400" s="99">
        <v>54436</v>
      </c>
      <c r="D1400" s="100" t="s">
        <v>169</v>
      </c>
      <c r="E1400" s="131">
        <v>0.05</v>
      </c>
      <c r="F1400" s="131"/>
      <c r="G1400" s="131">
        <v>0</v>
      </c>
      <c r="H1400" s="131"/>
      <c r="I1400" s="131">
        <v>0</v>
      </c>
      <c r="J1400" s="131"/>
      <c r="K1400" s="131">
        <f t="shared" si="260"/>
        <v>0.05</v>
      </c>
      <c r="L1400" s="131"/>
      <c r="M1400" s="131">
        <v>0</v>
      </c>
      <c r="N1400" s="94"/>
    </row>
    <row r="1401" spans="1:14" s="91" customFormat="1" ht="12" x14ac:dyDescent="0.2">
      <c r="A1401" s="97"/>
      <c r="B1401" s="98"/>
      <c r="C1401" s="113" t="s">
        <v>405</v>
      </c>
      <c r="D1401" s="114"/>
      <c r="E1401" s="130">
        <f>SUM(E1402:E1404)</f>
        <v>2.8644695426772819</v>
      </c>
      <c r="F1401" s="130"/>
      <c r="G1401" s="130">
        <f t="shared" ref="G1401:I1401" si="272">SUM(G1402:G1404)</f>
        <v>0</v>
      </c>
      <c r="H1401" s="130"/>
      <c r="I1401" s="130">
        <f t="shared" si="272"/>
        <v>0.68500000000000005</v>
      </c>
      <c r="J1401" s="130"/>
      <c r="K1401" s="130">
        <f t="shared" si="260"/>
        <v>3.549469542677282</v>
      </c>
      <c r="L1401" s="130"/>
      <c r="M1401" s="130">
        <f t="shared" ref="M1401" si="273">SUM(M1402:M1404)</f>
        <v>3.0129695426772822</v>
      </c>
      <c r="N1401" s="94"/>
    </row>
    <row r="1402" spans="1:14" s="91" customFormat="1" ht="24" x14ac:dyDescent="0.2">
      <c r="A1402" s="97"/>
      <c r="B1402" s="98"/>
      <c r="C1402" s="99">
        <v>53370</v>
      </c>
      <c r="D1402" s="100" t="s">
        <v>125</v>
      </c>
      <c r="E1402" s="131">
        <v>0</v>
      </c>
      <c r="F1402" s="131"/>
      <c r="G1402" s="131">
        <v>0</v>
      </c>
      <c r="H1402" s="131"/>
      <c r="I1402" s="131">
        <v>0.25</v>
      </c>
      <c r="J1402" s="131"/>
      <c r="K1402" s="131">
        <f t="shared" si="260"/>
        <v>0.25</v>
      </c>
      <c r="L1402" s="131"/>
      <c r="M1402" s="131">
        <v>0</v>
      </c>
      <c r="N1402" s="94"/>
    </row>
    <row r="1403" spans="1:14" s="91" customFormat="1" ht="36" x14ac:dyDescent="0.2">
      <c r="A1403" s="97"/>
      <c r="B1403" s="98"/>
      <c r="C1403" s="99">
        <v>54079</v>
      </c>
      <c r="D1403" s="100" t="s">
        <v>282</v>
      </c>
      <c r="E1403" s="131">
        <v>2.8644695426772819</v>
      </c>
      <c r="F1403" s="131"/>
      <c r="G1403" s="131">
        <v>0</v>
      </c>
      <c r="H1403" s="131"/>
      <c r="I1403" s="131">
        <v>0.13500000000000001</v>
      </c>
      <c r="J1403" s="131"/>
      <c r="K1403" s="131">
        <f t="shared" si="260"/>
        <v>2.9994695426772822</v>
      </c>
      <c r="L1403" s="131"/>
      <c r="M1403" s="131">
        <v>2.9994695426772822</v>
      </c>
      <c r="N1403" s="94"/>
    </row>
    <row r="1404" spans="1:14" s="91" customFormat="1" ht="24" x14ac:dyDescent="0.2">
      <c r="A1404" s="97"/>
      <c r="B1404" s="98"/>
      <c r="C1404" s="99">
        <v>54116</v>
      </c>
      <c r="D1404" s="100" t="s">
        <v>119</v>
      </c>
      <c r="E1404" s="131">
        <v>0</v>
      </c>
      <c r="F1404" s="131"/>
      <c r="G1404" s="131">
        <v>0</v>
      </c>
      <c r="H1404" s="131"/>
      <c r="I1404" s="131">
        <v>0.3</v>
      </c>
      <c r="J1404" s="131"/>
      <c r="K1404" s="131">
        <f t="shared" si="260"/>
        <v>0.3</v>
      </c>
      <c r="L1404" s="131"/>
      <c r="M1404" s="131">
        <v>1.35E-2</v>
      </c>
      <c r="N1404" s="94"/>
    </row>
    <row r="1405" spans="1:14" s="91" customFormat="1" ht="12" x14ac:dyDescent="0.2">
      <c r="A1405" s="111"/>
      <c r="B1405" s="113"/>
      <c r="C1405" s="113" t="s">
        <v>393</v>
      </c>
      <c r="D1405" s="114"/>
      <c r="E1405" s="130">
        <f>SUM(E1406:E1407)</f>
        <v>7.0269999999999999E-2</v>
      </c>
      <c r="F1405" s="130"/>
      <c r="G1405" s="130">
        <f t="shared" ref="G1405:I1405" si="274">SUM(G1406:G1407)</f>
        <v>0</v>
      </c>
      <c r="H1405" s="130"/>
      <c r="I1405" s="130">
        <f t="shared" si="274"/>
        <v>3.1250000000000002E-3</v>
      </c>
      <c r="J1405" s="130"/>
      <c r="K1405" s="130">
        <f>SUM(E1405:I1405)</f>
        <v>7.3395000000000002E-2</v>
      </c>
      <c r="L1405" s="130"/>
      <c r="M1405" s="130">
        <f t="shared" ref="M1405" si="275">SUM(M1406:M1407)</f>
        <v>7.0269999999999999E-2</v>
      </c>
      <c r="N1405" s="94"/>
    </row>
    <row r="1406" spans="1:14" s="91" customFormat="1" ht="24" x14ac:dyDescent="0.2">
      <c r="A1406" s="97"/>
      <c r="B1406" s="98"/>
      <c r="C1406" s="99">
        <v>37909</v>
      </c>
      <c r="D1406" s="100" t="s">
        <v>244</v>
      </c>
      <c r="E1406" s="131">
        <v>7.0269999999999999E-2</v>
      </c>
      <c r="F1406" s="131"/>
      <c r="G1406" s="131">
        <v>0</v>
      </c>
      <c r="H1406" s="131"/>
      <c r="I1406" s="131">
        <v>0</v>
      </c>
      <c r="J1406" s="131"/>
      <c r="K1406" s="131">
        <f t="shared" ref="K1406:K1409" si="276">SUM(E1406:I1406)</f>
        <v>7.0269999999999999E-2</v>
      </c>
      <c r="L1406" s="131"/>
      <c r="M1406" s="131">
        <v>7.0269999999999999E-2</v>
      </c>
      <c r="N1406" s="94"/>
    </row>
    <row r="1407" spans="1:14" s="91" customFormat="1" ht="24" x14ac:dyDescent="0.2">
      <c r="A1407" s="97"/>
      <c r="B1407" s="98"/>
      <c r="C1407" s="99">
        <v>52189</v>
      </c>
      <c r="D1407" s="100" t="s">
        <v>238</v>
      </c>
      <c r="E1407" s="131">
        <v>0</v>
      </c>
      <c r="F1407" s="131"/>
      <c r="G1407" s="131">
        <v>0</v>
      </c>
      <c r="H1407" s="131"/>
      <c r="I1407" s="131">
        <v>3.1250000000000002E-3</v>
      </c>
      <c r="J1407" s="131"/>
      <c r="K1407" s="131">
        <f t="shared" si="276"/>
        <v>3.1250000000000002E-3</v>
      </c>
      <c r="L1407" s="131"/>
      <c r="M1407" s="131">
        <v>0</v>
      </c>
      <c r="N1407" s="94"/>
    </row>
    <row r="1408" spans="1:14" s="91" customFormat="1" ht="12" x14ac:dyDescent="0.2">
      <c r="A1408" s="111"/>
      <c r="B1408" s="113"/>
      <c r="C1408" s="113" t="s">
        <v>407</v>
      </c>
      <c r="D1408" s="114"/>
      <c r="E1408" s="130">
        <f>SUM(E1409)</f>
        <v>0.05</v>
      </c>
      <c r="F1408" s="130"/>
      <c r="G1408" s="130">
        <f t="shared" ref="G1408:M1408" si="277">SUM(G1409)</f>
        <v>0</v>
      </c>
      <c r="H1408" s="130"/>
      <c r="I1408" s="130">
        <f t="shared" si="277"/>
        <v>0.28414634146341461</v>
      </c>
      <c r="J1408" s="130"/>
      <c r="K1408" s="130">
        <f t="shared" si="276"/>
        <v>0.3341463414634146</v>
      </c>
      <c r="L1408" s="130"/>
      <c r="M1408" s="130">
        <f t="shared" si="277"/>
        <v>0</v>
      </c>
      <c r="N1408" s="94"/>
    </row>
    <row r="1409" spans="1:14" s="91" customFormat="1" ht="12" x14ac:dyDescent="0.2">
      <c r="A1409" s="97"/>
      <c r="B1409" s="98"/>
      <c r="C1409" s="99">
        <v>54055</v>
      </c>
      <c r="D1409" s="100" t="s">
        <v>363</v>
      </c>
      <c r="E1409" s="131">
        <v>0.05</v>
      </c>
      <c r="F1409" s="131"/>
      <c r="G1409" s="131">
        <v>0</v>
      </c>
      <c r="H1409" s="131"/>
      <c r="I1409" s="131">
        <v>0.28414634146341461</v>
      </c>
      <c r="J1409" s="131"/>
      <c r="K1409" s="131">
        <f t="shared" si="276"/>
        <v>0.3341463414634146</v>
      </c>
      <c r="L1409" s="131"/>
      <c r="M1409" s="131">
        <v>0</v>
      </c>
      <c r="N1409" s="94"/>
    </row>
    <row r="1410" spans="1:14" s="91" customFormat="1" ht="12" x14ac:dyDescent="0.2">
      <c r="A1410" s="97"/>
      <c r="B1410" s="98"/>
      <c r="C1410" s="113" t="s">
        <v>409</v>
      </c>
      <c r="D1410" s="114"/>
      <c r="E1410" s="130">
        <f>SUM(E1411:E1412)</f>
        <v>0.26646300000000001</v>
      </c>
      <c r="F1410" s="130"/>
      <c r="G1410" s="130">
        <f t="shared" ref="G1410:I1410" si="278">SUM(G1411:G1412)</f>
        <v>0</v>
      </c>
      <c r="H1410" s="130"/>
      <c r="I1410" s="130">
        <f t="shared" si="278"/>
        <v>0</v>
      </c>
      <c r="J1410" s="130"/>
      <c r="K1410" s="130">
        <f>SUM(E1410:I1410)</f>
        <v>0.26646300000000001</v>
      </c>
      <c r="L1410" s="130"/>
      <c r="M1410" s="130">
        <f t="shared" ref="M1410" si="279">SUM(M1411:M1412)</f>
        <v>0</v>
      </c>
      <c r="N1410" s="94"/>
    </row>
    <row r="1411" spans="1:14" s="91" customFormat="1" ht="24" x14ac:dyDescent="0.2">
      <c r="A1411" s="97"/>
      <c r="B1411" s="98"/>
      <c r="C1411" s="99">
        <v>54023</v>
      </c>
      <c r="D1411" s="100" t="s">
        <v>250</v>
      </c>
      <c r="E1411" s="131">
        <v>9.1463000000000003E-2</v>
      </c>
      <c r="F1411" s="131"/>
      <c r="G1411" s="131">
        <v>0</v>
      </c>
      <c r="H1411" s="131"/>
      <c r="I1411" s="131">
        <v>0</v>
      </c>
      <c r="J1411" s="131"/>
      <c r="K1411" s="131">
        <f t="shared" ref="K1411:K1425" si="280">SUM(E1411:I1411)</f>
        <v>9.1463000000000003E-2</v>
      </c>
      <c r="L1411" s="131"/>
      <c r="M1411" s="131">
        <v>0</v>
      </c>
      <c r="N1411" s="94"/>
    </row>
    <row r="1412" spans="1:14" s="91" customFormat="1" ht="24" x14ac:dyDescent="0.2">
      <c r="A1412" s="97"/>
      <c r="B1412" s="98"/>
      <c r="C1412" s="99">
        <v>54041</v>
      </c>
      <c r="D1412" s="100" t="s">
        <v>251</v>
      </c>
      <c r="E1412" s="131">
        <v>0.17499999999999999</v>
      </c>
      <c r="F1412" s="131"/>
      <c r="G1412" s="131">
        <v>0</v>
      </c>
      <c r="H1412" s="131"/>
      <c r="I1412" s="131">
        <v>0</v>
      </c>
      <c r="J1412" s="131"/>
      <c r="K1412" s="131">
        <f t="shared" si="280"/>
        <v>0.17499999999999999</v>
      </c>
      <c r="L1412" s="131"/>
      <c r="M1412" s="131">
        <v>0</v>
      </c>
      <c r="N1412" s="94"/>
    </row>
    <row r="1413" spans="1:14" s="91" customFormat="1" ht="12" x14ac:dyDescent="0.2">
      <c r="A1413" s="97"/>
      <c r="B1413" s="98"/>
      <c r="C1413" s="113" t="s">
        <v>394</v>
      </c>
      <c r="D1413" s="114"/>
      <c r="E1413" s="130">
        <f>SUM(E1414:E1419)</f>
        <v>0.2616</v>
      </c>
      <c r="F1413" s="130"/>
      <c r="G1413" s="130">
        <f>SUM(G1414:G1419)</f>
        <v>1.5007503751875937E-2</v>
      </c>
      <c r="H1413" s="130"/>
      <c r="I1413" s="130">
        <f>SUM(I1414:I1419)</f>
        <v>1.5</v>
      </c>
      <c r="J1413" s="130"/>
      <c r="K1413" s="130">
        <f t="shared" si="280"/>
        <v>1.776607503751876</v>
      </c>
      <c r="L1413" s="130"/>
      <c r="M1413" s="130">
        <f>SUM(M1414:M1419)</f>
        <v>0.25060000000000004</v>
      </c>
      <c r="N1413" s="94"/>
    </row>
    <row r="1414" spans="1:14" s="91" customFormat="1" ht="24" x14ac:dyDescent="0.2">
      <c r="A1414" s="97"/>
      <c r="B1414" s="98"/>
      <c r="C1414" s="99">
        <v>46534</v>
      </c>
      <c r="D1414" s="100" t="s">
        <v>214</v>
      </c>
      <c r="E1414" s="131">
        <v>1.0999999999999999E-2</v>
      </c>
      <c r="F1414" s="131"/>
      <c r="G1414" s="131">
        <v>0</v>
      </c>
      <c r="H1414" s="131"/>
      <c r="I1414" s="131">
        <v>0</v>
      </c>
      <c r="J1414" s="131"/>
      <c r="K1414" s="131">
        <f t="shared" si="280"/>
        <v>1.0999999999999999E-2</v>
      </c>
      <c r="L1414" s="131"/>
      <c r="M1414" s="131">
        <v>0</v>
      </c>
      <c r="N1414" s="94"/>
    </row>
    <row r="1415" spans="1:14" s="91" customFormat="1" ht="12" x14ac:dyDescent="0.2">
      <c r="A1415" s="97"/>
      <c r="B1415" s="98"/>
      <c r="C1415" s="99">
        <v>51313</v>
      </c>
      <c r="D1415" s="100" t="s">
        <v>311</v>
      </c>
      <c r="E1415" s="131">
        <v>0</v>
      </c>
      <c r="F1415" s="131"/>
      <c r="G1415" s="131">
        <v>0</v>
      </c>
      <c r="H1415" s="131"/>
      <c r="I1415" s="131">
        <v>1</v>
      </c>
      <c r="J1415" s="131"/>
      <c r="K1415" s="131">
        <f t="shared" si="280"/>
        <v>1</v>
      </c>
      <c r="L1415" s="131"/>
      <c r="M1415" s="131">
        <v>0</v>
      </c>
      <c r="N1415" s="94"/>
    </row>
    <row r="1416" spans="1:14" s="91" customFormat="1" ht="12" x14ac:dyDescent="0.2">
      <c r="A1416" s="97"/>
      <c r="B1416" s="98"/>
      <c r="C1416" s="99">
        <v>54100</v>
      </c>
      <c r="D1416" s="100" t="s">
        <v>373</v>
      </c>
      <c r="E1416" s="131">
        <v>0.1</v>
      </c>
      <c r="F1416" s="131"/>
      <c r="G1416" s="131">
        <v>0</v>
      </c>
      <c r="H1416" s="131"/>
      <c r="I1416" s="131">
        <v>0</v>
      </c>
      <c r="J1416" s="131"/>
      <c r="K1416" s="131">
        <f t="shared" si="280"/>
        <v>0.1</v>
      </c>
      <c r="L1416" s="131"/>
      <c r="M1416" s="131">
        <v>0.1</v>
      </c>
      <c r="N1416" s="94"/>
    </row>
    <row r="1417" spans="1:14" s="91" customFormat="1" ht="24" x14ac:dyDescent="0.2">
      <c r="A1417" s="97"/>
      <c r="B1417" s="98"/>
      <c r="C1417" s="99">
        <v>54176</v>
      </c>
      <c r="D1417" s="115" t="s">
        <v>257</v>
      </c>
      <c r="E1417" s="131">
        <v>0</v>
      </c>
      <c r="F1417" s="131"/>
      <c r="G1417" s="131">
        <v>1.5007503751875937E-2</v>
      </c>
      <c r="H1417" s="131"/>
      <c r="I1417" s="131">
        <v>0</v>
      </c>
      <c r="J1417" s="131"/>
      <c r="K1417" s="131">
        <f t="shared" si="280"/>
        <v>1.5007503751875937E-2</v>
      </c>
      <c r="L1417" s="131"/>
      <c r="M1417" s="131">
        <v>0</v>
      </c>
      <c r="N1417" s="94"/>
    </row>
    <row r="1418" spans="1:14" s="91" customFormat="1" ht="24" x14ac:dyDescent="0.2">
      <c r="A1418" s="97"/>
      <c r="B1418" s="98"/>
      <c r="C1418" s="99">
        <v>54219</v>
      </c>
      <c r="D1418" s="100" t="s">
        <v>48</v>
      </c>
      <c r="E1418" s="131">
        <v>0.15060000000000001</v>
      </c>
      <c r="F1418" s="131"/>
      <c r="G1418" s="131">
        <v>0</v>
      </c>
      <c r="H1418" s="131"/>
      <c r="I1418" s="131">
        <v>0</v>
      </c>
      <c r="J1418" s="131"/>
      <c r="K1418" s="131">
        <f t="shared" si="280"/>
        <v>0.15060000000000001</v>
      </c>
      <c r="L1418" s="131"/>
      <c r="M1418" s="131">
        <v>0.15060000000000001</v>
      </c>
      <c r="N1418" s="94"/>
    </row>
    <row r="1419" spans="1:14" s="91" customFormat="1" ht="24" x14ac:dyDescent="0.2">
      <c r="A1419" s="97"/>
      <c r="B1419" s="98"/>
      <c r="C1419" s="99">
        <v>54412</v>
      </c>
      <c r="D1419" s="100" t="s">
        <v>234</v>
      </c>
      <c r="E1419" s="131">
        <v>0</v>
      </c>
      <c r="F1419" s="131"/>
      <c r="G1419" s="131">
        <v>0</v>
      </c>
      <c r="H1419" s="131"/>
      <c r="I1419" s="131">
        <v>0.5</v>
      </c>
      <c r="J1419" s="131"/>
      <c r="K1419" s="131">
        <f t="shared" si="280"/>
        <v>0.5</v>
      </c>
      <c r="L1419" s="131"/>
      <c r="M1419" s="131">
        <v>0</v>
      </c>
      <c r="N1419" s="94"/>
    </row>
    <row r="1420" spans="1:14" s="91" customFormat="1" ht="12" x14ac:dyDescent="0.2">
      <c r="A1420" s="97"/>
      <c r="B1420" s="98"/>
      <c r="C1420" s="113" t="s">
        <v>403</v>
      </c>
      <c r="D1420" s="114"/>
      <c r="E1420" s="130">
        <f>SUM(E1421:E1425)</f>
        <v>0.59887500000000005</v>
      </c>
      <c r="F1420" s="130"/>
      <c r="G1420" s="130">
        <f>SUM(G1421:G1425)</f>
        <v>0</v>
      </c>
      <c r="H1420" s="130"/>
      <c r="I1420" s="130">
        <f>SUM(I1421:I1425)</f>
        <v>2</v>
      </c>
      <c r="J1420" s="130"/>
      <c r="K1420" s="130">
        <f t="shared" si="280"/>
        <v>2.598875</v>
      </c>
      <c r="L1420" s="130"/>
      <c r="M1420" s="130">
        <f>SUM(M1421:M1425)</f>
        <v>3.2250000000000001E-2</v>
      </c>
      <c r="N1420" s="94"/>
    </row>
    <row r="1421" spans="1:14" s="91" customFormat="1" ht="24" x14ac:dyDescent="0.2">
      <c r="A1421" s="97"/>
      <c r="B1421" s="98"/>
      <c r="C1421" s="99">
        <v>52059</v>
      </c>
      <c r="D1421" s="100" t="s">
        <v>49</v>
      </c>
      <c r="E1421" s="131">
        <v>0.30937500000000001</v>
      </c>
      <c r="F1421" s="131"/>
      <c r="G1421" s="131">
        <v>0</v>
      </c>
      <c r="H1421" s="131"/>
      <c r="I1421" s="131">
        <v>0</v>
      </c>
      <c r="J1421" s="131"/>
      <c r="K1421" s="131">
        <f t="shared" si="280"/>
        <v>0.30937500000000001</v>
      </c>
      <c r="L1421" s="131"/>
      <c r="M1421" s="131">
        <v>0</v>
      </c>
      <c r="N1421" s="94"/>
    </row>
    <row r="1422" spans="1:14" s="91" customFormat="1" ht="36" x14ac:dyDescent="0.2">
      <c r="A1422" s="97"/>
      <c r="B1422" s="98"/>
      <c r="C1422" s="99">
        <v>52152</v>
      </c>
      <c r="D1422" s="100" t="s">
        <v>56</v>
      </c>
      <c r="E1422" s="131">
        <v>0</v>
      </c>
      <c r="F1422" s="131"/>
      <c r="G1422" s="131">
        <v>0</v>
      </c>
      <c r="H1422" s="131"/>
      <c r="I1422" s="131">
        <v>1</v>
      </c>
      <c r="J1422" s="131"/>
      <c r="K1422" s="131">
        <f t="shared" si="280"/>
        <v>1</v>
      </c>
      <c r="L1422" s="131"/>
      <c r="M1422" s="131">
        <v>0</v>
      </c>
      <c r="N1422" s="94"/>
    </row>
    <row r="1423" spans="1:14" s="91" customFormat="1" ht="36" x14ac:dyDescent="0.2">
      <c r="A1423" s="97"/>
      <c r="B1423" s="98"/>
      <c r="C1423" s="99">
        <v>52152</v>
      </c>
      <c r="D1423" s="115" t="s">
        <v>57</v>
      </c>
      <c r="E1423" s="131">
        <v>0</v>
      </c>
      <c r="F1423" s="131"/>
      <c r="G1423" s="131">
        <v>0</v>
      </c>
      <c r="H1423" s="131"/>
      <c r="I1423" s="131">
        <v>1</v>
      </c>
      <c r="J1423" s="131"/>
      <c r="K1423" s="131">
        <f t="shared" si="280"/>
        <v>1</v>
      </c>
      <c r="L1423" s="131"/>
      <c r="M1423" s="131">
        <v>0</v>
      </c>
      <c r="N1423" s="94"/>
    </row>
    <row r="1424" spans="1:14" s="91" customFormat="1" ht="24" x14ac:dyDescent="0.2">
      <c r="A1424" s="97"/>
      <c r="B1424" s="98"/>
      <c r="C1424" s="99">
        <v>54369</v>
      </c>
      <c r="D1424" s="115" t="s">
        <v>155</v>
      </c>
      <c r="E1424" s="131">
        <v>6.4500000000000002E-2</v>
      </c>
      <c r="F1424" s="131"/>
      <c r="G1424" s="131">
        <v>0</v>
      </c>
      <c r="H1424" s="131"/>
      <c r="I1424" s="131">
        <v>0</v>
      </c>
      <c r="J1424" s="131"/>
      <c r="K1424" s="131">
        <f t="shared" si="280"/>
        <v>6.4500000000000002E-2</v>
      </c>
      <c r="L1424" s="131"/>
      <c r="M1424" s="131">
        <v>3.2250000000000001E-2</v>
      </c>
      <c r="N1424" s="94"/>
    </row>
    <row r="1425" spans="1:14" s="91" customFormat="1" ht="12" x14ac:dyDescent="0.2">
      <c r="A1425" s="97"/>
      <c r="B1425" s="98"/>
      <c r="C1425" s="99">
        <v>54396</v>
      </c>
      <c r="D1425" s="100" t="s">
        <v>312</v>
      </c>
      <c r="E1425" s="131">
        <v>0.22500000000000001</v>
      </c>
      <c r="F1425" s="131"/>
      <c r="G1425" s="131">
        <v>0</v>
      </c>
      <c r="H1425" s="131"/>
      <c r="I1425" s="131">
        <v>0</v>
      </c>
      <c r="J1425" s="131"/>
      <c r="K1425" s="131">
        <f t="shared" si="280"/>
        <v>0.22500000000000001</v>
      </c>
      <c r="L1425" s="131"/>
      <c r="M1425" s="131">
        <v>0</v>
      </c>
      <c r="N1425" s="94"/>
    </row>
    <row r="1426" spans="1:14" s="91" customFormat="1" ht="12" x14ac:dyDescent="0.2">
      <c r="A1426" s="97"/>
      <c r="B1426" s="98"/>
      <c r="C1426" s="113" t="s">
        <v>404</v>
      </c>
      <c r="D1426" s="114"/>
      <c r="E1426" s="130">
        <f>SUM(E1427:E1428)</f>
        <v>0.10585600000000001</v>
      </c>
      <c r="F1426" s="130"/>
      <c r="G1426" s="130">
        <f t="shared" ref="G1426:I1426" si="281">SUM(G1427:G1428)</f>
        <v>0</v>
      </c>
      <c r="H1426" s="130"/>
      <c r="I1426" s="130">
        <f t="shared" si="281"/>
        <v>2</v>
      </c>
      <c r="J1426" s="130"/>
      <c r="K1426" s="130">
        <f>SUM(E1426:I1426)</f>
        <v>2.1058560000000002</v>
      </c>
      <c r="L1426" s="130"/>
      <c r="M1426" s="130">
        <f t="shared" ref="M1426" si="282">SUM(M1427:M1428)</f>
        <v>0.10585600000000001</v>
      </c>
      <c r="N1426" s="94"/>
    </row>
    <row r="1427" spans="1:14" s="91" customFormat="1" ht="12" x14ac:dyDescent="0.2">
      <c r="A1427" s="97"/>
      <c r="B1427" s="98"/>
      <c r="C1427" s="99">
        <v>52064</v>
      </c>
      <c r="D1427" s="120" t="s">
        <v>425</v>
      </c>
      <c r="E1427" s="131">
        <v>0</v>
      </c>
      <c r="F1427" s="131"/>
      <c r="G1427" s="131">
        <v>0</v>
      </c>
      <c r="H1427" s="131"/>
      <c r="I1427" s="131">
        <v>2</v>
      </c>
      <c r="J1427" s="131"/>
      <c r="K1427" s="131">
        <f t="shared" ref="K1427:K1444" si="283">SUM(E1427:I1427)</f>
        <v>2</v>
      </c>
      <c r="L1427" s="131"/>
      <c r="M1427" s="131">
        <v>0</v>
      </c>
      <c r="N1427" s="94"/>
    </row>
    <row r="1428" spans="1:14" s="91" customFormat="1" ht="36" x14ac:dyDescent="0.2">
      <c r="A1428" s="97"/>
      <c r="B1428" s="98"/>
      <c r="C1428" s="99">
        <v>54036</v>
      </c>
      <c r="D1428" s="100" t="s">
        <v>216</v>
      </c>
      <c r="E1428" s="131">
        <v>0.10585600000000001</v>
      </c>
      <c r="F1428" s="131"/>
      <c r="G1428" s="131">
        <v>0</v>
      </c>
      <c r="H1428" s="131"/>
      <c r="I1428" s="131">
        <v>0</v>
      </c>
      <c r="J1428" s="131"/>
      <c r="K1428" s="131">
        <f t="shared" si="283"/>
        <v>0.10585600000000001</v>
      </c>
      <c r="L1428" s="131"/>
      <c r="M1428" s="131">
        <v>0.10585600000000001</v>
      </c>
      <c r="N1428" s="94"/>
    </row>
    <row r="1429" spans="1:14" s="91" customFormat="1" ht="12" x14ac:dyDescent="0.2">
      <c r="A1429" s="111"/>
      <c r="B1429" s="113" t="s">
        <v>173</v>
      </c>
      <c r="C1429" s="113"/>
      <c r="D1429" s="114"/>
      <c r="E1429" s="130">
        <f>E1430+E1435+E1437+E1445+E1448+E1450+E1452+E1454+E1458+E1461</f>
        <v>5.057889155384407</v>
      </c>
      <c r="F1429" s="130"/>
      <c r="G1429" s="130">
        <f>G1430+G1435+G1437+G1445+G1448+G1450+G1452+G1454+G1458+G1461</f>
        <v>1.6440070035017509</v>
      </c>
      <c r="H1429" s="130"/>
      <c r="I1429" s="130">
        <f>I1430+I1435+I1437+I1445+I1448+I1450+I1452+I1454+I1458+I1461</f>
        <v>2.2197496014634148</v>
      </c>
      <c r="J1429" s="130"/>
      <c r="K1429" s="130">
        <f t="shared" si="283"/>
        <v>8.9216457603495734</v>
      </c>
      <c r="L1429" s="130"/>
      <c r="M1429" s="130">
        <f>M1430+M1435+M1437+M1445+M1448+M1450+M1452+M1454+M1458+M1461</f>
        <v>1.5901831553844075</v>
      </c>
      <c r="N1429" s="94"/>
    </row>
    <row r="1430" spans="1:14" s="91" customFormat="1" ht="12" x14ac:dyDescent="0.2">
      <c r="A1430" s="97"/>
      <c r="B1430" s="98"/>
      <c r="C1430" s="113" t="s">
        <v>417</v>
      </c>
      <c r="D1430" s="114"/>
      <c r="E1430" s="130">
        <f>SUM(E1431:E1434)</f>
        <v>0.4</v>
      </c>
      <c r="F1430" s="130"/>
      <c r="G1430" s="130">
        <f>SUM(G1431:G1434)</f>
        <v>1.6300000000000001</v>
      </c>
      <c r="H1430" s="130"/>
      <c r="I1430" s="130">
        <f>SUM(I1431:I1434)</f>
        <v>1.05</v>
      </c>
      <c r="J1430" s="130"/>
      <c r="K1430" s="130">
        <f t="shared" si="283"/>
        <v>3.08</v>
      </c>
      <c r="L1430" s="130"/>
      <c r="M1430" s="130">
        <f>SUM(M1431:M1434)</f>
        <v>0</v>
      </c>
      <c r="N1430" s="94"/>
    </row>
    <row r="1431" spans="1:14" s="91" customFormat="1" ht="24" x14ac:dyDescent="0.2">
      <c r="A1431" s="97"/>
      <c r="B1431" s="98"/>
      <c r="C1431" s="99">
        <v>50159</v>
      </c>
      <c r="D1431" s="100" t="s">
        <v>196</v>
      </c>
      <c r="E1431" s="131">
        <v>0</v>
      </c>
      <c r="F1431" s="131"/>
      <c r="G1431" s="131">
        <v>0.1</v>
      </c>
      <c r="H1431" s="131"/>
      <c r="I1431" s="131">
        <v>0</v>
      </c>
      <c r="J1431" s="131"/>
      <c r="K1431" s="131">
        <f t="shared" si="283"/>
        <v>0.1</v>
      </c>
      <c r="L1431" s="131"/>
      <c r="M1431" s="131">
        <v>0</v>
      </c>
      <c r="N1431" s="94"/>
    </row>
    <row r="1432" spans="1:14" s="91" customFormat="1" ht="24" x14ac:dyDescent="0.2">
      <c r="A1432" s="97"/>
      <c r="B1432" s="98"/>
      <c r="C1432" s="99">
        <v>50236</v>
      </c>
      <c r="D1432" s="100" t="s">
        <v>58</v>
      </c>
      <c r="E1432" s="131">
        <v>0</v>
      </c>
      <c r="F1432" s="131"/>
      <c r="G1432" s="131">
        <v>1</v>
      </c>
      <c r="H1432" s="131"/>
      <c r="I1432" s="131">
        <v>0.5</v>
      </c>
      <c r="J1432" s="131"/>
      <c r="K1432" s="131">
        <f t="shared" si="283"/>
        <v>1.5</v>
      </c>
      <c r="L1432" s="131"/>
      <c r="M1432" s="131">
        <v>0</v>
      </c>
      <c r="N1432" s="94"/>
    </row>
    <row r="1433" spans="1:14" s="91" customFormat="1" ht="24" x14ac:dyDescent="0.2">
      <c r="A1433" s="97"/>
      <c r="B1433" s="98"/>
      <c r="C1433" s="99">
        <v>53391</v>
      </c>
      <c r="D1433" s="115" t="s">
        <v>82</v>
      </c>
      <c r="E1433" s="131">
        <v>0</v>
      </c>
      <c r="F1433" s="131"/>
      <c r="G1433" s="131">
        <v>0.2</v>
      </c>
      <c r="H1433" s="131"/>
      <c r="I1433" s="131">
        <v>0.15</v>
      </c>
      <c r="J1433" s="131"/>
      <c r="K1433" s="131">
        <f t="shared" si="283"/>
        <v>0.35</v>
      </c>
      <c r="L1433" s="131"/>
      <c r="M1433" s="131">
        <v>0</v>
      </c>
      <c r="N1433" s="94"/>
    </row>
    <row r="1434" spans="1:14" s="91" customFormat="1" ht="24" x14ac:dyDescent="0.2">
      <c r="A1434" s="97"/>
      <c r="B1434" s="98"/>
      <c r="C1434" s="99">
        <v>54002</v>
      </c>
      <c r="D1434" s="115" t="s">
        <v>83</v>
      </c>
      <c r="E1434" s="131">
        <v>0.4</v>
      </c>
      <c r="F1434" s="131"/>
      <c r="G1434" s="131">
        <v>0.33</v>
      </c>
      <c r="H1434" s="131"/>
      <c r="I1434" s="131">
        <v>0.4</v>
      </c>
      <c r="J1434" s="131"/>
      <c r="K1434" s="131">
        <f t="shared" si="283"/>
        <v>1.1299999999999999</v>
      </c>
      <c r="L1434" s="131"/>
      <c r="M1434" s="131">
        <v>0</v>
      </c>
      <c r="N1434" s="94"/>
    </row>
    <row r="1435" spans="1:14" s="91" customFormat="1" ht="12" x14ac:dyDescent="0.2">
      <c r="A1435" s="97"/>
      <c r="B1435" s="98"/>
      <c r="C1435" s="113" t="s">
        <v>390</v>
      </c>
      <c r="D1435" s="114"/>
      <c r="E1435" s="130">
        <f>SUM(E1436)</f>
        <v>0.44</v>
      </c>
      <c r="F1435" s="130"/>
      <c r="G1435" s="130">
        <f t="shared" ref="G1435:M1435" si="284">SUM(G1436)</f>
        <v>0</v>
      </c>
      <c r="H1435" s="130"/>
      <c r="I1435" s="130">
        <f t="shared" si="284"/>
        <v>0</v>
      </c>
      <c r="J1435" s="130"/>
      <c r="K1435" s="130">
        <f t="shared" si="283"/>
        <v>0.44</v>
      </c>
      <c r="L1435" s="130"/>
      <c r="M1435" s="130">
        <f t="shared" si="284"/>
        <v>0</v>
      </c>
      <c r="N1435" s="94"/>
    </row>
    <row r="1436" spans="1:14" s="91" customFormat="1" ht="12" x14ac:dyDescent="0.2">
      <c r="A1436" s="97"/>
      <c r="B1436" s="98"/>
      <c r="C1436" s="99">
        <v>47136</v>
      </c>
      <c r="D1436" s="100" t="s">
        <v>306</v>
      </c>
      <c r="E1436" s="131">
        <v>0.44</v>
      </c>
      <c r="F1436" s="131"/>
      <c r="G1436" s="131">
        <v>0</v>
      </c>
      <c r="H1436" s="131"/>
      <c r="I1436" s="131">
        <v>0</v>
      </c>
      <c r="J1436" s="131"/>
      <c r="K1436" s="131">
        <f t="shared" si="283"/>
        <v>0.44</v>
      </c>
      <c r="L1436" s="131"/>
      <c r="M1436" s="131">
        <v>0</v>
      </c>
      <c r="N1436" s="94"/>
    </row>
    <row r="1437" spans="1:14" s="91" customFormat="1" ht="12" x14ac:dyDescent="0.2">
      <c r="A1437" s="97"/>
      <c r="B1437" s="98"/>
      <c r="C1437" s="113" t="s">
        <v>392</v>
      </c>
      <c r="D1437" s="114"/>
      <c r="E1437" s="130">
        <f>SUM(E1438:E1444)</f>
        <v>0.60549999999999993</v>
      </c>
      <c r="F1437" s="130"/>
      <c r="G1437" s="130">
        <f>SUM(G1438:G1444)</f>
        <v>0</v>
      </c>
      <c r="H1437" s="130"/>
      <c r="I1437" s="130">
        <f>SUM(I1438:I1444)</f>
        <v>0.58699999999999997</v>
      </c>
      <c r="J1437" s="130"/>
      <c r="K1437" s="130">
        <f t="shared" si="283"/>
        <v>1.1924999999999999</v>
      </c>
      <c r="L1437" s="130"/>
      <c r="M1437" s="130">
        <f>SUM(M1438:M1444)</f>
        <v>0</v>
      </c>
      <c r="N1437" s="94"/>
    </row>
    <row r="1438" spans="1:14" s="91" customFormat="1" ht="24" x14ac:dyDescent="0.2">
      <c r="A1438" s="97"/>
      <c r="B1438" s="98"/>
      <c r="C1438" s="99">
        <v>50178</v>
      </c>
      <c r="D1438" s="100" t="s">
        <v>59</v>
      </c>
      <c r="E1438" s="131">
        <v>0.29299999999999998</v>
      </c>
      <c r="F1438" s="131"/>
      <c r="G1438" s="131">
        <v>0</v>
      </c>
      <c r="H1438" s="131"/>
      <c r="I1438" s="131">
        <v>0.1</v>
      </c>
      <c r="J1438" s="131"/>
      <c r="K1438" s="131">
        <f t="shared" si="283"/>
        <v>0.39300000000000002</v>
      </c>
      <c r="L1438" s="131"/>
      <c r="M1438" s="131">
        <v>0</v>
      </c>
      <c r="N1438" s="94"/>
    </row>
    <row r="1439" spans="1:14" s="91" customFormat="1" ht="24" x14ac:dyDescent="0.2">
      <c r="A1439" s="97"/>
      <c r="B1439" s="98"/>
      <c r="C1439" s="99">
        <v>50405</v>
      </c>
      <c r="D1439" s="100" t="s">
        <v>144</v>
      </c>
      <c r="E1439" s="131">
        <v>0</v>
      </c>
      <c r="F1439" s="131"/>
      <c r="G1439" s="131">
        <v>0</v>
      </c>
      <c r="H1439" s="131"/>
      <c r="I1439" s="131">
        <v>0.17299999999999999</v>
      </c>
      <c r="J1439" s="131"/>
      <c r="K1439" s="131">
        <f t="shared" si="283"/>
        <v>0.17299999999999999</v>
      </c>
      <c r="L1439" s="131"/>
      <c r="M1439" s="131">
        <v>0</v>
      </c>
      <c r="N1439" s="94"/>
    </row>
    <row r="1440" spans="1:14" s="91" customFormat="1" ht="24" x14ac:dyDescent="0.2">
      <c r="A1440" s="97"/>
      <c r="B1440" s="98"/>
      <c r="C1440" s="99">
        <v>53071</v>
      </c>
      <c r="D1440" s="115" t="s">
        <v>60</v>
      </c>
      <c r="E1440" s="131">
        <v>0.3</v>
      </c>
      <c r="F1440" s="131"/>
      <c r="G1440" s="131">
        <v>0</v>
      </c>
      <c r="H1440" s="131"/>
      <c r="I1440" s="131">
        <v>0</v>
      </c>
      <c r="J1440" s="131"/>
      <c r="K1440" s="131">
        <f t="shared" si="283"/>
        <v>0.3</v>
      </c>
      <c r="L1440" s="131"/>
      <c r="M1440" s="131">
        <v>0</v>
      </c>
      <c r="N1440" s="94"/>
    </row>
    <row r="1441" spans="1:14" s="91" customFormat="1" ht="24" x14ac:dyDescent="0.2">
      <c r="A1441" s="97"/>
      <c r="B1441" s="98"/>
      <c r="C1441" s="99">
        <v>53300</v>
      </c>
      <c r="D1441" s="115" t="s">
        <v>145</v>
      </c>
      <c r="E1441" s="131">
        <v>0</v>
      </c>
      <c r="F1441" s="131"/>
      <c r="G1441" s="131">
        <v>0</v>
      </c>
      <c r="H1441" s="131"/>
      <c r="I1441" s="131">
        <v>3.7999999999999999E-2</v>
      </c>
      <c r="J1441" s="131"/>
      <c r="K1441" s="131">
        <f t="shared" si="283"/>
        <v>3.7999999999999999E-2</v>
      </c>
      <c r="L1441" s="131"/>
      <c r="M1441" s="131">
        <v>0</v>
      </c>
      <c r="N1441" s="94"/>
    </row>
    <row r="1442" spans="1:14" s="91" customFormat="1" ht="24" x14ac:dyDescent="0.2">
      <c r="A1442" s="97"/>
      <c r="B1442" s="98"/>
      <c r="C1442" s="99">
        <v>53317</v>
      </c>
      <c r="D1442" s="115" t="s">
        <v>160</v>
      </c>
      <c r="E1442" s="131">
        <v>1.2500000000000001E-2</v>
      </c>
      <c r="F1442" s="131"/>
      <c r="G1442" s="131">
        <v>0</v>
      </c>
      <c r="H1442" s="131"/>
      <c r="I1442" s="131">
        <v>9.9999999999999992E-2</v>
      </c>
      <c r="J1442" s="131"/>
      <c r="K1442" s="131">
        <f t="shared" si="283"/>
        <v>0.11249999999999999</v>
      </c>
      <c r="L1442" s="131"/>
      <c r="M1442" s="131">
        <v>0</v>
      </c>
      <c r="N1442" s="94"/>
    </row>
    <row r="1443" spans="1:14" s="91" customFormat="1" ht="24" x14ac:dyDescent="0.2">
      <c r="A1443" s="97"/>
      <c r="B1443" s="98"/>
      <c r="C1443" s="99">
        <v>53394</v>
      </c>
      <c r="D1443" s="115" t="s">
        <v>146</v>
      </c>
      <c r="E1443" s="131">
        <v>0</v>
      </c>
      <c r="F1443" s="131"/>
      <c r="G1443" s="131">
        <v>0</v>
      </c>
      <c r="H1443" s="131"/>
      <c r="I1443" s="131">
        <v>3.7999999999999999E-2</v>
      </c>
      <c r="J1443" s="131"/>
      <c r="K1443" s="131">
        <f t="shared" si="283"/>
        <v>3.7999999999999999E-2</v>
      </c>
      <c r="L1443" s="131"/>
      <c r="M1443" s="131">
        <v>0</v>
      </c>
      <c r="N1443" s="94"/>
    </row>
    <row r="1444" spans="1:14" s="91" customFormat="1" ht="24" x14ac:dyDescent="0.2">
      <c r="A1444" s="97"/>
      <c r="B1444" s="98"/>
      <c r="C1444" s="99">
        <v>54096</v>
      </c>
      <c r="D1444" s="100" t="s">
        <v>147</v>
      </c>
      <c r="E1444" s="131">
        <v>0</v>
      </c>
      <c r="F1444" s="131"/>
      <c r="G1444" s="131">
        <v>0</v>
      </c>
      <c r="H1444" s="131"/>
      <c r="I1444" s="131">
        <v>0.13800000000000001</v>
      </c>
      <c r="J1444" s="131"/>
      <c r="K1444" s="131">
        <f t="shared" si="283"/>
        <v>0.13800000000000001</v>
      </c>
      <c r="L1444" s="131"/>
      <c r="M1444" s="131">
        <v>0</v>
      </c>
      <c r="N1444" s="94"/>
    </row>
    <row r="1445" spans="1:14" s="91" customFormat="1" ht="12" x14ac:dyDescent="0.2">
      <c r="A1445" s="97"/>
      <c r="B1445" s="98"/>
      <c r="C1445" s="113" t="s">
        <v>405</v>
      </c>
      <c r="D1445" s="114"/>
      <c r="E1445" s="130">
        <f>SUM(E1446:E1447)</f>
        <v>1.4438501553844074</v>
      </c>
      <c r="F1445" s="130"/>
      <c r="G1445" s="130">
        <f t="shared" ref="G1445:I1445" si="285">SUM(G1446:G1447)</f>
        <v>0</v>
      </c>
      <c r="H1445" s="130"/>
      <c r="I1445" s="130">
        <f t="shared" si="285"/>
        <v>0.10099999999999999</v>
      </c>
      <c r="J1445" s="130"/>
      <c r="K1445" s="130">
        <f>SUM(E1445:I1445)</f>
        <v>1.5448501553844074</v>
      </c>
      <c r="L1445" s="130"/>
      <c r="M1445" s="130">
        <f t="shared" ref="M1445" si="286">SUM(M1446:M1447)</f>
        <v>1.5448501553844074</v>
      </c>
      <c r="N1445" s="94"/>
    </row>
    <row r="1446" spans="1:14" s="91" customFormat="1" ht="24" x14ac:dyDescent="0.2">
      <c r="A1446" s="97"/>
      <c r="B1446" s="98"/>
      <c r="C1446" s="99">
        <v>51151</v>
      </c>
      <c r="D1446" s="100" t="s">
        <v>148</v>
      </c>
      <c r="E1446" s="131">
        <v>0.33500000000000002</v>
      </c>
      <c r="F1446" s="131"/>
      <c r="G1446" s="131">
        <v>0</v>
      </c>
      <c r="H1446" s="131"/>
      <c r="I1446" s="131">
        <v>0</v>
      </c>
      <c r="J1446" s="131"/>
      <c r="K1446" s="131">
        <f t="shared" ref="K1446:K1453" si="287">SUM(E1446:I1446)</f>
        <v>0.33500000000000002</v>
      </c>
      <c r="L1446" s="131"/>
      <c r="M1446" s="131">
        <v>0.33500000000000002</v>
      </c>
      <c r="N1446" s="94"/>
    </row>
    <row r="1447" spans="1:14" s="91" customFormat="1" ht="36" x14ac:dyDescent="0.2">
      <c r="A1447" s="97"/>
      <c r="B1447" s="98"/>
      <c r="C1447" s="99">
        <v>54079</v>
      </c>
      <c r="D1447" s="100" t="s">
        <v>282</v>
      </c>
      <c r="E1447" s="131">
        <v>1.1088501553844075</v>
      </c>
      <c r="F1447" s="131"/>
      <c r="G1447" s="131">
        <v>0</v>
      </c>
      <c r="H1447" s="131"/>
      <c r="I1447" s="131">
        <v>0.10099999999999999</v>
      </c>
      <c r="J1447" s="131"/>
      <c r="K1447" s="131">
        <f t="shared" si="287"/>
        <v>1.2098501553844074</v>
      </c>
      <c r="L1447" s="131"/>
      <c r="M1447" s="131">
        <v>1.2098501553844074</v>
      </c>
      <c r="N1447" s="94"/>
    </row>
    <row r="1448" spans="1:14" s="91" customFormat="1" ht="12" x14ac:dyDescent="0.2">
      <c r="A1448" s="97"/>
      <c r="B1448" s="98"/>
      <c r="C1448" s="113" t="s">
        <v>393</v>
      </c>
      <c r="D1448" s="114"/>
      <c r="E1448" s="130">
        <f>SUM(E1449)</f>
        <v>0</v>
      </c>
      <c r="F1448" s="130"/>
      <c r="G1448" s="130">
        <f t="shared" ref="G1448:M1452" si="288">SUM(G1449)</f>
        <v>0</v>
      </c>
      <c r="H1448" s="130"/>
      <c r="I1448" s="130">
        <f t="shared" si="288"/>
        <v>3.1250000000000002E-3</v>
      </c>
      <c r="J1448" s="130"/>
      <c r="K1448" s="130">
        <f t="shared" si="287"/>
        <v>3.1250000000000002E-3</v>
      </c>
      <c r="L1448" s="130"/>
      <c r="M1448" s="130">
        <f t="shared" si="288"/>
        <v>0</v>
      </c>
      <c r="N1448" s="94"/>
    </row>
    <row r="1449" spans="1:14" s="91" customFormat="1" ht="24" x14ac:dyDescent="0.2">
      <c r="A1449" s="97"/>
      <c r="B1449" s="98"/>
      <c r="C1449" s="99">
        <v>52189</v>
      </c>
      <c r="D1449" s="100" t="s">
        <v>238</v>
      </c>
      <c r="E1449" s="131">
        <v>0</v>
      </c>
      <c r="F1449" s="131"/>
      <c r="G1449" s="131">
        <v>0</v>
      </c>
      <c r="H1449" s="131"/>
      <c r="I1449" s="131">
        <v>3.1250000000000002E-3</v>
      </c>
      <c r="J1449" s="131"/>
      <c r="K1449" s="131">
        <f t="shared" si="287"/>
        <v>3.1250000000000002E-3</v>
      </c>
      <c r="L1449" s="131"/>
      <c r="M1449" s="131">
        <v>0</v>
      </c>
      <c r="N1449" s="94"/>
    </row>
    <row r="1450" spans="1:14" s="91" customFormat="1" ht="12" x14ac:dyDescent="0.2">
      <c r="A1450" s="97"/>
      <c r="B1450" s="98"/>
      <c r="C1450" s="113" t="s">
        <v>407</v>
      </c>
      <c r="D1450" s="114"/>
      <c r="E1450" s="130">
        <f>SUM(E1451)</f>
        <v>0.05</v>
      </c>
      <c r="F1450" s="130"/>
      <c r="G1450" s="130">
        <f t="shared" si="288"/>
        <v>0</v>
      </c>
      <c r="H1450" s="130"/>
      <c r="I1450" s="130">
        <f t="shared" si="288"/>
        <v>0.45514634146341465</v>
      </c>
      <c r="J1450" s="130"/>
      <c r="K1450" s="130">
        <f t="shared" si="287"/>
        <v>0.50514634146341464</v>
      </c>
      <c r="L1450" s="130"/>
      <c r="M1450" s="130">
        <f t="shared" si="288"/>
        <v>0</v>
      </c>
      <c r="N1450" s="94"/>
    </row>
    <row r="1451" spans="1:14" s="91" customFormat="1" ht="12" x14ac:dyDescent="0.2">
      <c r="A1451" s="97"/>
      <c r="B1451" s="98"/>
      <c r="C1451" s="99">
        <v>54055</v>
      </c>
      <c r="D1451" s="100" t="s">
        <v>363</v>
      </c>
      <c r="E1451" s="131">
        <v>0.05</v>
      </c>
      <c r="F1451" s="131"/>
      <c r="G1451" s="131">
        <v>0</v>
      </c>
      <c r="H1451" s="131"/>
      <c r="I1451" s="131">
        <v>0.45514634146341465</v>
      </c>
      <c r="J1451" s="131"/>
      <c r="K1451" s="131">
        <f t="shared" si="287"/>
        <v>0.50514634146341464</v>
      </c>
      <c r="L1451" s="131"/>
      <c r="M1451" s="131">
        <v>0</v>
      </c>
      <c r="N1451" s="94"/>
    </row>
    <row r="1452" spans="1:14" s="91" customFormat="1" ht="12" x14ac:dyDescent="0.2">
      <c r="A1452" s="97"/>
      <c r="B1452" s="98"/>
      <c r="C1452" s="113" t="s">
        <v>409</v>
      </c>
      <c r="D1452" s="114"/>
      <c r="E1452" s="130">
        <f>SUM(E1453)</f>
        <v>0.131464</v>
      </c>
      <c r="F1452" s="130"/>
      <c r="G1452" s="130">
        <f t="shared" si="288"/>
        <v>0</v>
      </c>
      <c r="H1452" s="130"/>
      <c r="I1452" s="130">
        <f t="shared" si="288"/>
        <v>0</v>
      </c>
      <c r="J1452" s="130"/>
      <c r="K1452" s="130">
        <f t="shared" si="287"/>
        <v>0.131464</v>
      </c>
      <c r="L1452" s="130"/>
      <c r="M1452" s="130">
        <f t="shared" si="288"/>
        <v>0</v>
      </c>
      <c r="N1452" s="94"/>
    </row>
    <row r="1453" spans="1:14" s="91" customFormat="1" ht="24" x14ac:dyDescent="0.2">
      <c r="A1453" s="97"/>
      <c r="B1453" s="98"/>
      <c r="C1453" s="99">
        <v>54023</v>
      </c>
      <c r="D1453" s="100" t="s">
        <v>250</v>
      </c>
      <c r="E1453" s="131">
        <v>0.131464</v>
      </c>
      <c r="F1453" s="131"/>
      <c r="G1453" s="131">
        <v>0</v>
      </c>
      <c r="H1453" s="131"/>
      <c r="I1453" s="131">
        <v>0</v>
      </c>
      <c r="J1453" s="131"/>
      <c r="K1453" s="131">
        <f t="shared" si="287"/>
        <v>0.131464</v>
      </c>
      <c r="L1453" s="131"/>
      <c r="M1453" s="131">
        <v>0</v>
      </c>
      <c r="N1453" s="94"/>
    </row>
    <row r="1454" spans="1:14" s="91" customFormat="1" ht="12" x14ac:dyDescent="0.2">
      <c r="A1454" s="97"/>
      <c r="B1454" s="98"/>
      <c r="C1454" s="113" t="s">
        <v>394</v>
      </c>
      <c r="D1454" s="114"/>
      <c r="E1454" s="130">
        <f>SUM(E1455:E1457)</f>
        <v>0.2777</v>
      </c>
      <c r="F1454" s="130"/>
      <c r="G1454" s="130">
        <f t="shared" ref="G1454:I1454" si="289">SUM(G1455:G1457)</f>
        <v>1.4007003501750876E-2</v>
      </c>
      <c r="H1454" s="130"/>
      <c r="I1454" s="130">
        <f t="shared" si="289"/>
        <v>0</v>
      </c>
      <c r="J1454" s="130"/>
      <c r="K1454" s="130">
        <f>SUM(E1454:I1454)</f>
        <v>0.29170700350175088</v>
      </c>
      <c r="L1454" s="130"/>
      <c r="M1454" s="130">
        <f>SUM(M1455:M1457)</f>
        <v>4.5332999999999998E-2</v>
      </c>
      <c r="N1454" s="94"/>
    </row>
    <row r="1455" spans="1:14" s="91" customFormat="1" ht="24" x14ac:dyDescent="0.2">
      <c r="A1455" s="97"/>
      <c r="B1455" s="98"/>
      <c r="C1455" s="99">
        <v>46534</v>
      </c>
      <c r="D1455" s="100" t="s">
        <v>214</v>
      </c>
      <c r="E1455" s="131">
        <v>1.0999999999999999E-2</v>
      </c>
      <c r="F1455" s="131"/>
      <c r="G1455" s="131">
        <v>0</v>
      </c>
      <c r="H1455" s="131"/>
      <c r="I1455" s="131">
        <v>0</v>
      </c>
      <c r="J1455" s="131"/>
      <c r="K1455" s="131">
        <f t="shared" ref="K1455:K1457" si="290">SUM(E1455:I1455)</f>
        <v>1.0999999999999999E-2</v>
      </c>
      <c r="L1455" s="131"/>
      <c r="M1455" s="131">
        <v>0</v>
      </c>
      <c r="N1455" s="94"/>
    </row>
    <row r="1456" spans="1:14" s="91" customFormat="1" ht="24" x14ac:dyDescent="0.2">
      <c r="A1456" s="97"/>
      <c r="B1456" s="98"/>
      <c r="C1456" s="99">
        <v>51178</v>
      </c>
      <c r="D1456" s="100" t="s">
        <v>85</v>
      </c>
      <c r="E1456" s="131">
        <v>0.26669999999999999</v>
      </c>
      <c r="F1456" s="131"/>
      <c r="G1456" s="131">
        <v>0</v>
      </c>
      <c r="H1456" s="131"/>
      <c r="I1456" s="131">
        <v>0</v>
      </c>
      <c r="J1456" s="131"/>
      <c r="K1456" s="131">
        <f t="shared" si="290"/>
        <v>0.26669999999999999</v>
      </c>
      <c r="L1456" s="131"/>
      <c r="M1456" s="131">
        <v>4.5332999999999998E-2</v>
      </c>
      <c r="N1456" s="94"/>
    </row>
    <row r="1457" spans="1:14" s="91" customFormat="1" ht="24" x14ac:dyDescent="0.2">
      <c r="A1457" s="97"/>
      <c r="B1457" s="98"/>
      <c r="C1457" s="99">
        <v>54176</v>
      </c>
      <c r="D1457" s="100" t="s">
        <v>257</v>
      </c>
      <c r="E1457" s="131">
        <v>0</v>
      </c>
      <c r="F1457" s="131"/>
      <c r="G1457" s="131">
        <v>1.4007003501750876E-2</v>
      </c>
      <c r="H1457" s="131"/>
      <c r="I1457" s="131">
        <v>0</v>
      </c>
      <c r="J1457" s="131"/>
      <c r="K1457" s="131">
        <f t="shared" si="290"/>
        <v>1.4007003501750876E-2</v>
      </c>
      <c r="L1457" s="131"/>
      <c r="M1457" s="131">
        <v>0</v>
      </c>
      <c r="N1457" s="94"/>
    </row>
    <row r="1458" spans="1:14" s="91" customFormat="1" ht="12" x14ac:dyDescent="0.2">
      <c r="A1458" s="97"/>
      <c r="B1458" s="98"/>
      <c r="C1458" s="113" t="s">
        <v>403</v>
      </c>
      <c r="D1458" s="114"/>
      <c r="E1458" s="130">
        <f>SUM(E1459:E1460)</f>
        <v>0.30937500000000001</v>
      </c>
      <c r="F1458" s="130"/>
      <c r="G1458" s="130">
        <f t="shared" ref="G1458:I1458" si="291">SUM(G1459:G1460)</f>
        <v>0</v>
      </c>
      <c r="H1458" s="130"/>
      <c r="I1458" s="130">
        <f t="shared" si="291"/>
        <v>2.3478260000000001E-2</v>
      </c>
      <c r="J1458" s="130"/>
      <c r="K1458" s="130">
        <f>SUM(E1458:I1458)</f>
        <v>0.33285326000000004</v>
      </c>
      <c r="L1458" s="130"/>
      <c r="M1458" s="130">
        <f t="shared" ref="M1458" si="292">SUM(M1459:M1460)</f>
        <v>0</v>
      </c>
      <c r="N1458" s="94"/>
    </row>
    <row r="1459" spans="1:14" s="91" customFormat="1" ht="12" x14ac:dyDescent="0.2">
      <c r="A1459" s="97"/>
      <c r="B1459" s="98"/>
      <c r="C1459" s="99">
        <v>50370</v>
      </c>
      <c r="D1459" s="120" t="s">
        <v>413</v>
      </c>
      <c r="E1459" s="131">
        <v>0</v>
      </c>
      <c r="F1459" s="131"/>
      <c r="G1459" s="131">
        <v>0</v>
      </c>
      <c r="H1459" s="131"/>
      <c r="I1459" s="131">
        <v>2.3478260000000001E-2</v>
      </c>
      <c r="J1459" s="131"/>
      <c r="K1459" s="131">
        <f t="shared" ref="K1459:K1509" si="293">SUM(E1459:I1459)</f>
        <v>2.3478260000000001E-2</v>
      </c>
      <c r="L1459" s="131"/>
      <c r="M1459" s="131">
        <v>0</v>
      </c>
      <c r="N1459" s="94"/>
    </row>
    <row r="1460" spans="1:14" s="91" customFormat="1" ht="24" x14ac:dyDescent="0.2">
      <c r="A1460" s="97"/>
      <c r="B1460" s="98"/>
      <c r="C1460" s="99">
        <v>52059</v>
      </c>
      <c r="D1460" s="100" t="s">
        <v>49</v>
      </c>
      <c r="E1460" s="131">
        <v>0.30937500000000001</v>
      </c>
      <c r="F1460" s="131"/>
      <c r="G1460" s="131">
        <v>0</v>
      </c>
      <c r="H1460" s="131"/>
      <c r="I1460" s="131">
        <v>0</v>
      </c>
      <c r="J1460" s="131"/>
      <c r="K1460" s="131">
        <f t="shared" si="293"/>
        <v>0.30937500000000001</v>
      </c>
      <c r="L1460" s="131"/>
      <c r="M1460" s="131">
        <v>0</v>
      </c>
      <c r="N1460" s="94"/>
    </row>
    <row r="1461" spans="1:14" s="91" customFormat="1" ht="12" x14ac:dyDescent="0.2">
      <c r="A1461" s="97"/>
      <c r="B1461" s="98"/>
      <c r="C1461" s="113" t="s">
        <v>404</v>
      </c>
      <c r="D1461" s="114"/>
      <c r="E1461" s="130">
        <f>SUM(E1462)</f>
        <v>1.4</v>
      </c>
      <c r="F1461" s="130"/>
      <c r="G1461" s="130">
        <f t="shared" ref="G1461:M1461" si="294">SUM(G1462)</f>
        <v>0</v>
      </c>
      <c r="H1461" s="130"/>
      <c r="I1461" s="130">
        <f t="shared" si="294"/>
        <v>0</v>
      </c>
      <c r="J1461" s="130"/>
      <c r="K1461" s="130">
        <f t="shared" si="293"/>
        <v>1.4</v>
      </c>
      <c r="L1461" s="130"/>
      <c r="M1461" s="130">
        <f t="shared" si="294"/>
        <v>0</v>
      </c>
      <c r="N1461" s="94"/>
    </row>
    <row r="1462" spans="1:14" s="91" customFormat="1" ht="12" x14ac:dyDescent="0.2">
      <c r="A1462" s="97"/>
      <c r="B1462" s="98"/>
      <c r="C1462" s="99">
        <v>52064</v>
      </c>
      <c r="D1462" s="100" t="s">
        <v>425</v>
      </c>
      <c r="E1462" s="131">
        <v>1.4</v>
      </c>
      <c r="F1462" s="131"/>
      <c r="G1462" s="131">
        <v>0</v>
      </c>
      <c r="H1462" s="131"/>
      <c r="I1462" s="131">
        <v>0</v>
      </c>
      <c r="J1462" s="131"/>
      <c r="K1462" s="131">
        <f t="shared" si="293"/>
        <v>1.4</v>
      </c>
      <c r="L1462" s="131"/>
      <c r="M1462" s="131">
        <v>0</v>
      </c>
      <c r="N1462" s="94"/>
    </row>
    <row r="1463" spans="1:14" s="91" customFormat="1" ht="12" x14ac:dyDescent="0.2">
      <c r="A1463" s="111"/>
      <c r="B1463" s="113" t="s">
        <v>525</v>
      </c>
      <c r="C1463" s="113"/>
      <c r="D1463" s="114"/>
      <c r="E1463" s="130">
        <f>E1464+E1471+E1473+E1475+E1477+E1479+E1481+E1484</f>
        <v>0.27955799999999997</v>
      </c>
      <c r="F1463" s="130"/>
      <c r="G1463" s="130">
        <f t="shared" ref="G1463:I1463" si="295">G1464+G1471+G1473+G1475+G1477+G1479+G1481+G1484</f>
        <v>1.7008504252126064E-2</v>
      </c>
      <c r="H1463" s="130"/>
      <c r="I1463" s="130">
        <f t="shared" si="295"/>
        <v>0.81074960146341468</v>
      </c>
      <c r="J1463" s="130"/>
      <c r="K1463" s="130">
        <f t="shared" si="293"/>
        <v>1.1073161057155407</v>
      </c>
      <c r="L1463" s="130"/>
      <c r="M1463" s="130">
        <f>M1464+M1471+M1473+M1475+M1477+M1479+M1481+M1484</f>
        <v>0.141595</v>
      </c>
      <c r="N1463" s="94"/>
    </row>
    <row r="1464" spans="1:14" s="91" customFormat="1" ht="12" x14ac:dyDescent="0.2">
      <c r="A1464" s="97"/>
      <c r="B1464" s="98"/>
      <c r="C1464" s="113" t="s">
        <v>392</v>
      </c>
      <c r="D1464" s="114"/>
      <c r="E1464" s="130">
        <f>SUM(E1465:E1470)</f>
        <v>2.2223E-2</v>
      </c>
      <c r="F1464" s="130"/>
      <c r="G1464" s="130">
        <f t="shared" ref="G1464:I1464" si="296">SUM(G1465:G1470)</f>
        <v>0</v>
      </c>
      <c r="H1464" s="130"/>
      <c r="I1464" s="130">
        <f t="shared" si="296"/>
        <v>0.45</v>
      </c>
      <c r="J1464" s="130"/>
      <c r="K1464" s="130">
        <f t="shared" si="293"/>
        <v>0.472223</v>
      </c>
      <c r="L1464" s="130"/>
      <c r="M1464" s="130">
        <f>SUM(M1465:M1470)</f>
        <v>2.2223E-2</v>
      </c>
      <c r="N1464" s="94"/>
    </row>
    <row r="1465" spans="1:14" s="91" customFormat="1" ht="24" x14ac:dyDescent="0.2">
      <c r="A1465" s="97"/>
      <c r="B1465" s="98"/>
      <c r="C1465" s="99">
        <v>46920</v>
      </c>
      <c r="D1465" s="100" t="s">
        <v>211</v>
      </c>
      <c r="E1465" s="131">
        <v>2.2223E-2</v>
      </c>
      <c r="F1465" s="131"/>
      <c r="G1465" s="131">
        <v>0</v>
      </c>
      <c r="H1465" s="131"/>
      <c r="I1465" s="131">
        <v>0</v>
      </c>
      <c r="J1465" s="131"/>
      <c r="K1465" s="131">
        <f t="shared" si="293"/>
        <v>2.2223E-2</v>
      </c>
      <c r="L1465" s="131"/>
      <c r="M1465" s="131">
        <v>2.2223E-2</v>
      </c>
      <c r="N1465" s="94"/>
    </row>
    <row r="1466" spans="1:14" s="91" customFormat="1" ht="24" x14ac:dyDescent="0.2">
      <c r="A1466" s="97"/>
      <c r="B1466" s="98"/>
      <c r="C1466" s="99">
        <v>50405</v>
      </c>
      <c r="D1466" s="100" t="s">
        <v>144</v>
      </c>
      <c r="E1466" s="131">
        <v>0</v>
      </c>
      <c r="F1466" s="131"/>
      <c r="G1466" s="131">
        <v>0</v>
      </c>
      <c r="H1466" s="131"/>
      <c r="I1466" s="131">
        <v>0.13600000000000001</v>
      </c>
      <c r="J1466" s="131"/>
      <c r="K1466" s="131">
        <f t="shared" si="293"/>
        <v>0.13600000000000001</v>
      </c>
      <c r="L1466" s="131"/>
      <c r="M1466" s="131">
        <v>0</v>
      </c>
      <c r="N1466" s="94"/>
    </row>
    <row r="1467" spans="1:14" s="91" customFormat="1" ht="24" x14ac:dyDescent="0.2">
      <c r="A1467" s="97"/>
      <c r="B1467" s="98"/>
      <c r="C1467" s="99">
        <v>53300</v>
      </c>
      <c r="D1467" s="115" t="s">
        <v>145</v>
      </c>
      <c r="E1467" s="131">
        <v>0</v>
      </c>
      <c r="F1467" s="131"/>
      <c r="G1467" s="131">
        <v>0</v>
      </c>
      <c r="H1467" s="131"/>
      <c r="I1467" s="131">
        <v>3.7999999999999999E-2</v>
      </c>
      <c r="J1467" s="131"/>
      <c r="K1467" s="131">
        <f t="shared" si="293"/>
        <v>3.7999999999999999E-2</v>
      </c>
      <c r="L1467" s="131"/>
      <c r="M1467" s="131">
        <v>0</v>
      </c>
      <c r="N1467" s="94"/>
    </row>
    <row r="1468" spans="1:14" s="91" customFormat="1" ht="24" x14ac:dyDescent="0.2">
      <c r="A1468" s="97"/>
      <c r="B1468" s="98"/>
      <c r="C1468" s="99">
        <v>53317</v>
      </c>
      <c r="D1468" s="115" t="s">
        <v>160</v>
      </c>
      <c r="E1468" s="131">
        <v>0</v>
      </c>
      <c r="F1468" s="131"/>
      <c r="G1468" s="131">
        <v>0</v>
      </c>
      <c r="H1468" s="131"/>
      <c r="I1468" s="131">
        <v>9.9999999999999992E-2</v>
      </c>
      <c r="J1468" s="131"/>
      <c r="K1468" s="131">
        <f t="shared" si="293"/>
        <v>9.9999999999999992E-2</v>
      </c>
      <c r="L1468" s="131"/>
      <c r="M1468" s="131">
        <v>0</v>
      </c>
      <c r="N1468" s="94"/>
    </row>
    <row r="1469" spans="1:14" s="91" customFormat="1" ht="24" x14ac:dyDescent="0.2">
      <c r="A1469" s="97"/>
      <c r="B1469" s="98"/>
      <c r="C1469" s="99">
        <v>53394</v>
      </c>
      <c r="D1469" s="115" t="s">
        <v>146</v>
      </c>
      <c r="E1469" s="131">
        <v>0</v>
      </c>
      <c r="F1469" s="131"/>
      <c r="G1469" s="131">
        <v>0</v>
      </c>
      <c r="H1469" s="131"/>
      <c r="I1469" s="131">
        <v>3.7999999999999999E-2</v>
      </c>
      <c r="J1469" s="131"/>
      <c r="K1469" s="131">
        <f t="shared" si="293"/>
        <v>3.7999999999999999E-2</v>
      </c>
      <c r="L1469" s="131"/>
      <c r="M1469" s="131">
        <v>0</v>
      </c>
      <c r="N1469" s="94"/>
    </row>
    <row r="1470" spans="1:14" s="91" customFormat="1" ht="24" x14ac:dyDescent="0.2">
      <c r="A1470" s="97"/>
      <c r="B1470" s="98"/>
      <c r="C1470" s="99">
        <v>54096</v>
      </c>
      <c r="D1470" s="115" t="s">
        <v>147</v>
      </c>
      <c r="E1470" s="131">
        <v>0</v>
      </c>
      <c r="F1470" s="131"/>
      <c r="G1470" s="131">
        <v>0</v>
      </c>
      <c r="H1470" s="131"/>
      <c r="I1470" s="131">
        <v>0.13800000000000001</v>
      </c>
      <c r="J1470" s="131"/>
      <c r="K1470" s="131">
        <f t="shared" si="293"/>
        <v>0.13800000000000001</v>
      </c>
      <c r="L1470" s="131"/>
      <c r="M1470" s="131">
        <v>0</v>
      </c>
      <c r="N1470" s="94"/>
    </row>
    <row r="1471" spans="1:14" s="91" customFormat="1" ht="12" x14ac:dyDescent="0.2">
      <c r="A1471" s="97"/>
      <c r="B1471" s="98"/>
      <c r="C1471" s="113" t="s">
        <v>405</v>
      </c>
      <c r="D1471" s="114"/>
      <c r="E1471" s="130">
        <f>SUM(E1472)</f>
        <v>0</v>
      </c>
      <c r="F1471" s="130"/>
      <c r="G1471" s="130">
        <f t="shared" ref="G1471:M1484" si="297">SUM(G1472)</f>
        <v>0</v>
      </c>
      <c r="H1471" s="130"/>
      <c r="I1471" s="130">
        <f t="shared" si="297"/>
        <v>0.3</v>
      </c>
      <c r="J1471" s="130"/>
      <c r="K1471" s="130">
        <f t="shared" si="293"/>
        <v>0.3</v>
      </c>
      <c r="L1471" s="130"/>
      <c r="M1471" s="130">
        <f t="shared" si="297"/>
        <v>1.35E-2</v>
      </c>
      <c r="N1471" s="94"/>
    </row>
    <row r="1472" spans="1:14" s="91" customFormat="1" ht="24" x14ac:dyDescent="0.2">
      <c r="A1472" s="97"/>
      <c r="B1472" s="98"/>
      <c r="C1472" s="99">
        <v>54116</v>
      </c>
      <c r="D1472" s="100" t="s">
        <v>119</v>
      </c>
      <c r="E1472" s="131">
        <v>0</v>
      </c>
      <c r="F1472" s="131"/>
      <c r="G1472" s="131">
        <v>0</v>
      </c>
      <c r="H1472" s="131"/>
      <c r="I1472" s="131">
        <v>0.3</v>
      </c>
      <c r="J1472" s="131"/>
      <c r="K1472" s="131">
        <f t="shared" si="293"/>
        <v>0.3</v>
      </c>
      <c r="L1472" s="131"/>
      <c r="M1472" s="131">
        <v>1.35E-2</v>
      </c>
      <c r="N1472" s="94"/>
    </row>
    <row r="1473" spans="1:14" s="91" customFormat="1" ht="12" x14ac:dyDescent="0.2">
      <c r="A1473" s="97"/>
      <c r="B1473" s="98"/>
      <c r="C1473" s="113" t="s">
        <v>393</v>
      </c>
      <c r="D1473" s="114"/>
      <c r="E1473" s="130">
        <f>SUM(E1474)</f>
        <v>0</v>
      </c>
      <c r="F1473" s="130"/>
      <c r="G1473" s="130">
        <f t="shared" si="297"/>
        <v>0</v>
      </c>
      <c r="H1473" s="130"/>
      <c r="I1473" s="130">
        <f t="shared" si="297"/>
        <v>3.1250000000000002E-3</v>
      </c>
      <c r="J1473" s="130"/>
      <c r="K1473" s="130">
        <f t="shared" si="293"/>
        <v>3.1250000000000002E-3</v>
      </c>
      <c r="L1473" s="130"/>
      <c r="M1473" s="130">
        <f t="shared" si="297"/>
        <v>0</v>
      </c>
      <c r="N1473" s="94"/>
    </row>
    <row r="1474" spans="1:14" s="91" customFormat="1" ht="24" x14ac:dyDescent="0.2">
      <c r="A1474" s="97"/>
      <c r="B1474" s="98"/>
      <c r="C1474" s="99">
        <v>52189</v>
      </c>
      <c r="D1474" s="100" t="s">
        <v>238</v>
      </c>
      <c r="E1474" s="131">
        <v>0</v>
      </c>
      <c r="F1474" s="131"/>
      <c r="G1474" s="131">
        <v>0</v>
      </c>
      <c r="H1474" s="131"/>
      <c r="I1474" s="131">
        <v>3.1250000000000002E-3</v>
      </c>
      <c r="J1474" s="131"/>
      <c r="K1474" s="131">
        <f t="shared" si="293"/>
        <v>3.1250000000000002E-3</v>
      </c>
      <c r="L1474" s="131"/>
      <c r="M1474" s="131">
        <v>0</v>
      </c>
      <c r="N1474" s="94"/>
    </row>
    <row r="1475" spans="1:14" s="91" customFormat="1" ht="12" x14ac:dyDescent="0.2">
      <c r="A1475" s="97"/>
      <c r="B1475" s="98"/>
      <c r="C1475" s="113" t="s">
        <v>407</v>
      </c>
      <c r="D1475" s="114"/>
      <c r="E1475" s="130">
        <f>SUM(E1476)</f>
        <v>0.05</v>
      </c>
      <c r="F1475" s="130"/>
      <c r="G1475" s="130">
        <f t="shared" si="297"/>
        <v>0</v>
      </c>
      <c r="H1475" s="130"/>
      <c r="I1475" s="130">
        <f t="shared" si="297"/>
        <v>3.414634146341463E-2</v>
      </c>
      <c r="J1475" s="130"/>
      <c r="K1475" s="130">
        <f t="shared" si="293"/>
        <v>8.4146341463414626E-2</v>
      </c>
      <c r="L1475" s="130"/>
      <c r="M1475" s="130">
        <f t="shared" si="297"/>
        <v>0</v>
      </c>
      <c r="N1475" s="94"/>
    </row>
    <row r="1476" spans="1:14" s="91" customFormat="1" ht="12" x14ac:dyDescent="0.2">
      <c r="A1476" s="97"/>
      <c r="B1476" s="98"/>
      <c r="C1476" s="99">
        <v>54055</v>
      </c>
      <c r="D1476" s="100" t="s">
        <v>363</v>
      </c>
      <c r="E1476" s="131">
        <v>0.05</v>
      </c>
      <c r="F1476" s="131"/>
      <c r="G1476" s="131">
        <v>0</v>
      </c>
      <c r="H1476" s="131"/>
      <c r="I1476" s="131">
        <v>3.414634146341463E-2</v>
      </c>
      <c r="J1476" s="131"/>
      <c r="K1476" s="131">
        <f t="shared" si="293"/>
        <v>8.4146341463414626E-2</v>
      </c>
      <c r="L1476" s="131"/>
      <c r="M1476" s="131">
        <v>0</v>
      </c>
      <c r="N1476" s="94"/>
    </row>
    <row r="1477" spans="1:14" s="91" customFormat="1" ht="12" x14ac:dyDescent="0.2">
      <c r="A1477" s="97"/>
      <c r="B1477" s="98"/>
      <c r="C1477" s="113" t="s">
        <v>409</v>
      </c>
      <c r="D1477" s="114"/>
      <c r="E1477" s="130">
        <f>SUM(E1478)</f>
        <v>9.1463000000000003E-2</v>
      </c>
      <c r="F1477" s="130"/>
      <c r="G1477" s="130">
        <f t="shared" si="297"/>
        <v>0</v>
      </c>
      <c r="H1477" s="130"/>
      <c r="I1477" s="130">
        <f t="shared" si="297"/>
        <v>0</v>
      </c>
      <c r="J1477" s="130"/>
      <c r="K1477" s="130">
        <f t="shared" si="293"/>
        <v>9.1463000000000003E-2</v>
      </c>
      <c r="L1477" s="130"/>
      <c r="M1477" s="130">
        <f t="shared" si="297"/>
        <v>0</v>
      </c>
      <c r="N1477" s="94"/>
    </row>
    <row r="1478" spans="1:14" s="91" customFormat="1" ht="24" x14ac:dyDescent="0.2">
      <c r="A1478" s="97"/>
      <c r="B1478" s="98"/>
      <c r="C1478" s="99">
        <v>54023</v>
      </c>
      <c r="D1478" s="100" t="s">
        <v>250</v>
      </c>
      <c r="E1478" s="131">
        <v>9.1463000000000003E-2</v>
      </c>
      <c r="F1478" s="131"/>
      <c r="G1478" s="131">
        <v>0</v>
      </c>
      <c r="H1478" s="131"/>
      <c r="I1478" s="131">
        <v>0</v>
      </c>
      <c r="J1478" s="131"/>
      <c r="K1478" s="131">
        <f t="shared" si="293"/>
        <v>9.1463000000000003E-2</v>
      </c>
      <c r="L1478" s="131"/>
      <c r="M1478" s="131">
        <v>0</v>
      </c>
      <c r="N1478" s="94"/>
    </row>
    <row r="1479" spans="1:14" s="91" customFormat="1" ht="12" x14ac:dyDescent="0.2">
      <c r="A1479" s="97"/>
      <c r="B1479" s="98"/>
      <c r="C1479" s="113" t="s">
        <v>394</v>
      </c>
      <c r="D1479" s="114"/>
      <c r="E1479" s="130">
        <f>SUM(E1480)</f>
        <v>0</v>
      </c>
      <c r="F1479" s="130"/>
      <c r="G1479" s="130">
        <f t="shared" si="297"/>
        <v>1.7008504252126064E-2</v>
      </c>
      <c r="H1479" s="130"/>
      <c r="I1479" s="130">
        <f t="shared" si="297"/>
        <v>0</v>
      </c>
      <c r="J1479" s="130"/>
      <c r="K1479" s="130">
        <f t="shared" si="293"/>
        <v>1.7008504252126064E-2</v>
      </c>
      <c r="L1479" s="130"/>
      <c r="M1479" s="130">
        <f t="shared" si="297"/>
        <v>0</v>
      </c>
      <c r="N1479" s="94"/>
    </row>
    <row r="1480" spans="1:14" s="91" customFormat="1" ht="24" x14ac:dyDescent="0.2">
      <c r="A1480" s="97"/>
      <c r="B1480" s="98"/>
      <c r="C1480" s="99">
        <v>54176</v>
      </c>
      <c r="D1480" s="115" t="s">
        <v>257</v>
      </c>
      <c r="E1480" s="131">
        <v>0</v>
      </c>
      <c r="F1480" s="131"/>
      <c r="G1480" s="131">
        <v>1.7008504252126064E-2</v>
      </c>
      <c r="H1480" s="131"/>
      <c r="I1480" s="131">
        <v>0</v>
      </c>
      <c r="J1480" s="131"/>
      <c r="K1480" s="131">
        <f t="shared" si="293"/>
        <v>1.7008504252126064E-2</v>
      </c>
      <c r="L1480" s="131"/>
      <c r="M1480" s="131">
        <v>0</v>
      </c>
      <c r="N1480" s="94"/>
    </row>
    <row r="1481" spans="1:14" s="91" customFormat="1" ht="12" x14ac:dyDescent="0.2">
      <c r="A1481" s="97"/>
      <c r="B1481" s="98"/>
      <c r="C1481" s="113" t="s">
        <v>403</v>
      </c>
      <c r="D1481" s="114"/>
      <c r="E1481" s="130">
        <f>SUM(E1482:E1483)</f>
        <v>0.01</v>
      </c>
      <c r="F1481" s="130"/>
      <c r="G1481" s="130">
        <f t="shared" ref="G1481:I1481" si="298">SUM(G1482:G1483)</f>
        <v>0</v>
      </c>
      <c r="H1481" s="130"/>
      <c r="I1481" s="130">
        <f t="shared" si="298"/>
        <v>2.3478260000000001E-2</v>
      </c>
      <c r="J1481" s="130"/>
      <c r="K1481" s="130">
        <f t="shared" si="293"/>
        <v>3.3478260000000003E-2</v>
      </c>
      <c r="L1481" s="130"/>
      <c r="M1481" s="130">
        <f>SUM(M1482:M1483)</f>
        <v>0</v>
      </c>
      <c r="N1481" s="94"/>
    </row>
    <row r="1482" spans="1:14" s="91" customFormat="1" ht="24" x14ac:dyDescent="0.2">
      <c r="A1482" s="97"/>
      <c r="B1482" s="98"/>
      <c r="C1482" s="99">
        <v>50370</v>
      </c>
      <c r="D1482" s="100" t="s">
        <v>227</v>
      </c>
      <c r="E1482" s="131">
        <v>0</v>
      </c>
      <c r="F1482" s="131"/>
      <c r="G1482" s="131">
        <v>0</v>
      </c>
      <c r="H1482" s="131"/>
      <c r="I1482" s="131">
        <v>2.3478260000000001E-2</v>
      </c>
      <c r="J1482" s="131"/>
      <c r="K1482" s="131">
        <f>SUM(E1482:I1482)</f>
        <v>2.3478260000000001E-2</v>
      </c>
      <c r="L1482" s="131"/>
      <c r="M1482" s="131">
        <v>0</v>
      </c>
      <c r="N1482" s="94"/>
    </row>
    <row r="1483" spans="1:14" s="91" customFormat="1" ht="24" x14ac:dyDescent="0.2">
      <c r="A1483" s="97"/>
      <c r="B1483" s="113"/>
      <c r="C1483" s="99">
        <v>52059</v>
      </c>
      <c r="D1483" s="115" t="s">
        <v>49</v>
      </c>
      <c r="E1483" s="131">
        <v>0.01</v>
      </c>
      <c r="F1483" s="131"/>
      <c r="G1483" s="131">
        <v>0</v>
      </c>
      <c r="H1483" s="131"/>
      <c r="I1483" s="131">
        <v>0</v>
      </c>
      <c r="J1483" s="131"/>
      <c r="K1483" s="131">
        <f>SUM(E1483:I1483)</f>
        <v>0.01</v>
      </c>
      <c r="L1483" s="131"/>
      <c r="M1483" s="131">
        <v>0</v>
      </c>
      <c r="N1483" s="94"/>
    </row>
    <row r="1484" spans="1:14" s="91" customFormat="1" ht="12" x14ac:dyDescent="0.2">
      <c r="A1484" s="97"/>
      <c r="B1484" s="98"/>
      <c r="C1484" s="113" t="s">
        <v>404</v>
      </c>
      <c r="D1484" s="114"/>
      <c r="E1484" s="130">
        <f>SUM(E1485)</f>
        <v>0.10587199999999999</v>
      </c>
      <c r="F1484" s="130"/>
      <c r="G1484" s="130">
        <f t="shared" si="297"/>
        <v>0</v>
      </c>
      <c r="H1484" s="130"/>
      <c r="I1484" s="130">
        <f t="shared" si="297"/>
        <v>0</v>
      </c>
      <c r="J1484" s="130"/>
      <c r="K1484" s="130">
        <f t="shared" si="293"/>
        <v>0.10587199999999999</v>
      </c>
      <c r="L1484" s="130"/>
      <c r="M1484" s="130">
        <f t="shared" si="297"/>
        <v>0.10587199999999999</v>
      </c>
      <c r="N1484" s="94"/>
    </row>
    <row r="1485" spans="1:14" s="91" customFormat="1" ht="36" x14ac:dyDescent="0.2">
      <c r="A1485" s="97"/>
      <c r="B1485" s="98"/>
      <c r="C1485" s="99">
        <v>54036</v>
      </c>
      <c r="D1485" s="100" t="s">
        <v>216</v>
      </c>
      <c r="E1485" s="131">
        <v>0.10587199999999999</v>
      </c>
      <c r="F1485" s="131"/>
      <c r="G1485" s="131">
        <v>0</v>
      </c>
      <c r="H1485" s="131"/>
      <c r="I1485" s="131">
        <v>0</v>
      </c>
      <c r="J1485" s="131"/>
      <c r="K1485" s="131">
        <f t="shared" si="293"/>
        <v>0.10587199999999999</v>
      </c>
      <c r="L1485" s="131"/>
      <c r="M1485" s="131">
        <v>0.10587199999999999</v>
      </c>
      <c r="N1485" s="94"/>
    </row>
    <row r="1486" spans="1:14" s="91" customFormat="1" ht="12" x14ac:dyDescent="0.2">
      <c r="A1486" s="111"/>
      <c r="B1486" s="113" t="s">
        <v>526</v>
      </c>
      <c r="C1486" s="113"/>
      <c r="D1486" s="114"/>
      <c r="E1486" s="130">
        <f>E1487+E1491+E1493+E1503+E1506+E1510+E1512+E1515+E1523+E1528</f>
        <v>7.930621266558572</v>
      </c>
      <c r="F1486" s="130"/>
      <c r="G1486" s="130">
        <f t="shared" ref="G1486:I1486" si="299">G1487+G1491+G1493+G1503+G1506+G1510+G1512+G1515+G1523+G1528</f>
        <v>0.55600800400200101</v>
      </c>
      <c r="H1486" s="130"/>
      <c r="I1486" s="130">
        <f t="shared" si="299"/>
        <v>27.458749601463413</v>
      </c>
      <c r="J1486" s="130"/>
      <c r="K1486" s="130">
        <f t="shared" si="293"/>
        <v>35.945378872023987</v>
      </c>
      <c r="L1486" s="130"/>
      <c r="M1486" s="130">
        <f>M1487+M1491+M1493+M1503+M1506+M1510+M1512+M1515+M1523+M1528</f>
        <v>3.1974864665585736</v>
      </c>
      <c r="N1486" s="94"/>
    </row>
    <row r="1487" spans="1:14" s="91" customFormat="1" ht="12" x14ac:dyDescent="0.2">
      <c r="A1487" s="111"/>
      <c r="B1487" s="113"/>
      <c r="C1487" s="113" t="s">
        <v>417</v>
      </c>
      <c r="D1487" s="114"/>
      <c r="E1487" s="130">
        <f>SUM(E1488:E1490)</f>
        <v>1.3</v>
      </c>
      <c r="F1487" s="130"/>
      <c r="G1487" s="130">
        <f t="shared" ref="G1487:I1487" si="300">SUM(G1488:G1490)</f>
        <v>0.54</v>
      </c>
      <c r="H1487" s="130"/>
      <c r="I1487" s="130">
        <f t="shared" si="300"/>
        <v>0.75</v>
      </c>
      <c r="J1487" s="130"/>
      <c r="K1487" s="130">
        <f t="shared" si="293"/>
        <v>2.59</v>
      </c>
      <c r="L1487" s="130"/>
      <c r="M1487" s="130">
        <f t="shared" ref="M1487" si="301">SUM(M1488:M1490)</f>
        <v>0</v>
      </c>
      <c r="N1487" s="94"/>
    </row>
    <row r="1488" spans="1:14" s="91" customFormat="1" ht="36" x14ac:dyDescent="0.2">
      <c r="A1488" s="97"/>
      <c r="B1488" s="98"/>
      <c r="C1488" s="99">
        <v>53348</v>
      </c>
      <c r="D1488" s="115" t="s">
        <v>113</v>
      </c>
      <c r="E1488" s="131">
        <v>0</v>
      </c>
      <c r="F1488" s="131"/>
      <c r="G1488" s="131">
        <v>0</v>
      </c>
      <c r="H1488" s="131"/>
      <c r="I1488" s="131">
        <v>0.2</v>
      </c>
      <c r="J1488" s="131"/>
      <c r="K1488" s="131">
        <f t="shared" si="293"/>
        <v>0.2</v>
      </c>
      <c r="L1488" s="131"/>
      <c r="M1488" s="131">
        <v>0</v>
      </c>
      <c r="N1488" s="94"/>
    </row>
    <row r="1489" spans="1:14" s="91" customFormat="1" ht="24" x14ac:dyDescent="0.2">
      <c r="A1489" s="97"/>
      <c r="B1489" s="98"/>
      <c r="C1489" s="99">
        <v>53391</v>
      </c>
      <c r="D1489" s="115" t="s">
        <v>82</v>
      </c>
      <c r="E1489" s="131">
        <v>0</v>
      </c>
      <c r="F1489" s="131"/>
      <c r="G1489" s="131">
        <v>0.2</v>
      </c>
      <c r="H1489" s="131"/>
      <c r="I1489" s="131">
        <v>0.15</v>
      </c>
      <c r="J1489" s="131"/>
      <c r="K1489" s="131">
        <f t="shared" si="293"/>
        <v>0.35</v>
      </c>
      <c r="L1489" s="131"/>
      <c r="M1489" s="131">
        <v>0</v>
      </c>
      <c r="N1489" s="94"/>
    </row>
    <row r="1490" spans="1:14" s="91" customFormat="1" ht="24" x14ac:dyDescent="0.2">
      <c r="A1490" s="97"/>
      <c r="B1490" s="98"/>
      <c r="C1490" s="99">
        <v>54002</v>
      </c>
      <c r="D1490" s="115" t="s">
        <v>83</v>
      </c>
      <c r="E1490" s="131">
        <v>1.3</v>
      </c>
      <c r="F1490" s="131"/>
      <c r="G1490" s="131">
        <v>0.34</v>
      </c>
      <c r="H1490" s="131"/>
      <c r="I1490" s="131">
        <v>0.4</v>
      </c>
      <c r="J1490" s="131"/>
      <c r="K1490" s="131">
        <f t="shared" si="293"/>
        <v>2.04</v>
      </c>
      <c r="L1490" s="131"/>
      <c r="M1490" s="131">
        <v>0</v>
      </c>
      <c r="N1490" s="94"/>
    </row>
    <row r="1491" spans="1:14" s="91" customFormat="1" ht="12" x14ac:dyDescent="0.2">
      <c r="A1491" s="111"/>
      <c r="B1491" s="113"/>
      <c r="C1491" s="113" t="s">
        <v>390</v>
      </c>
      <c r="D1491" s="114"/>
      <c r="E1491" s="130">
        <f>SUM(E1492)</f>
        <v>0</v>
      </c>
      <c r="F1491" s="130"/>
      <c r="G1491" s="130">
        <f t="shared" ref="G1491:M1491" si="302">SUM(G1492)</f>
        <v>0</v>
      </c>
      <c r="H1491" s="130"/>
      <c r="I1491" s="130">
        <f t="shared" si="302"/>
        <v>26</v>
      </c>
      <c r="J1491" s="130"/>
      <c r="K1491" s="130">
        <f t="shared" si="293"/>
        <v>26</v>
      </c>
      <c r="L1491" s="130"/>
      <c r="M1491" s="130">
        <f t="shared" si="302"/>
        <v>0</v>
      </c>
      <c r="N1491" s="94"/>
    </row>
    <row r="1492" spans="1:14" s="91" customFormat="1" ht="12" x14ac:dyDescent="0.2">
      <c r="A1492" s="97"/>
      <c r="B1492" s="98"/>
      <c r="C1492" s="99">
        <v>48431</v>
      </c>
      <c r="D1492" s="100" t="s">
        <v>313</v>
      </c>
      <c r="E1492" s="131">
        <v>0</v>
      </c>
      <c r="F1492" s="131"/>
      <c r="G1492" s="131">
        <v>0</v>
      </c>
      <c r="H1492" s="131"/>
      <c r="I1492" s="131">
        <v>26</v>
      </c>
      <c r="J1492" s="131"/>
      <c r="K1492" s="131">
        <f t="shared" si="293"/>
        <v>26</v>
      </c>
      <c r="L1492" s="131"/>
      <c r="M1492" s="131">
        <v>0</v>
      </c>
      <c r="N1492" s="94"/>
    </row>
    <row r="1493" spans="1:14" s="91" customFormat="1" ht="12" x14ac:dyDescent="0.2">
      <c r="A1493" s="111"/>
      <c r="B1493" s="113"/>
      <c r="C1493" s="113" t="s">
        <v>392</v>
      </c>
      <c r="D1493" s="114"/>
      <c r="E1493" s="130">
        <f>SUM(E1494:E1502)</f>
        <v>0.44416600000000006</v>
      </c>
      <c r="F1493" s="130"/>
      <c r="G1493" s="130">
        <f t="shared" ref="G1493:I1493" si="303">SUM(G1494:G1502)</f>
        <v>0</v>
      </c>
      <c r="H1493" s="130"/>
      <c r="I1493" s="130">
        <f t="shared" si="303"/>
        <v>0.48699999999999999</v>
      </c>
      <c r="J1493" s="130"/>
      <c r="K1493" s="130">
        <f t="shared" si="293"/>
        <v>0.93116600000000005</v>
      </c>
      <c r="L1493" s="130"/>
      <c r="M1493" s="130">
        <f>SUM(M1494:M1502)</f>
        <v>0.16666600000000001</v>
      </c>
      <c r="N1493" s="94"/>
    </row>
    <row r="1494" spans="1:14" s="91" customFormat="1" ht="24" x14ac:dyDescent="0.2">
      <c r="A1494" s="97"/>
      <c r="B1494" s="98"/>
      <c r="C1494" s="99">
        <v>44934</v>
      </c>
      <c r="D1494" s="115" t="s">
        <v>118</v>
      </c>
      <c r="E1494" s="131">
        <v>0.16666600000000001</v>
      </c>
      <c r="F1494" s="131"/>
      <c r="G1494" s="131">
        <v>0</v>
      </c>
      <c r="H1494" s="131"/>
      <c r="I1494" s="131">
        <v>0</v>
      </c>
      <c r="J1494" s="131"/>
      <c r="K1494" s="131">
        <f t="shared" si="293"/>
        <v>0.16666600000000001</v>
      </c>
      <c r="L1494" s="131"/>
      <c r="M1494" s="131">
        <v>0.16666600000000001</v>
      </c>
      <c r="N1494" s="94"/>
    </row>
    <row r="1495" spans="1:14" s="91" customFormat="1" ht="24" x14ac:dyDescent="0.2">
      <c r="A1495" s="97"/>
      <c r="B1495" s="98"/>
      <c r="C1495" s="99">
        <v>50405</v>
      </c>
      <c r="D1495" s="115" t="s">
        <v>144</v>
      </c>
      <c r="E1495" s="131">
        <v>0</v>
      </c>
      <c r="F1495" s="131"/>
      <c r="G1495" s="131">
        <v>0</v>
      </c>
      <c r="H1495" s="131"/>
      <c r="I1495" s="131">
        <v>0.17299999999999999</v>
      </c>
      <c r="J1495" s="131"/>
      <c r="K1495" s="131">
        <f t="shared" si="293"/>
        <v>0.17299999999999999</v>
      </c>
      <c r="L1495" s="131"/>
      <c r="M1495" s="131">
        <v>0</v>
      </c>
      <c r="N1495" s="94"/>
    </row>
    <row r="1496" spans="1:14" s="91" customFormat="1" ht="24" x14ac:dyDescent="0.2">
      <c r="A1496" s="97"/>
      <c r="B1496" s="98"/>
      <c r="C1496" s="99">
        <v>53071</v>
      </c>
      <c r="D1496" s="115" t="s">
        <v>60</v>
      </c>
      <c r="E1496" s="131">
        <v>0.2</v>
      </c>
      <c r="F1496" s="131"/>
      <c r="G1496" s="131">
        <v>0</v>
      </c>
      <c r="H1496" s="131"/>
      <c r="I1496" s="131">
        <v>0</v>
      </c>
      <c r="J1496" s="131"/>
      <c r="K1496" s="131">
        <f t="shared" si="293"/>
        <v>0.2</v>
      </c>
      <c r="L1496" s="131"/>
      <c r="M1496" s="131">
        <v>0</v>
      </c>
      <c r="N1496" s="94"/>
    </row>
    <row r="1497" spans="1:14" s="91" customFormat="1" ht="24" x14ac:dyDescent="0.2">
      <c r="A1497" s="97"/>
      <c r="B1497" s="98"/>
      <c r="C1497" s="99">
        <v>53300</v>
      </c>
      <c r="D1497" s="115" t="s">
        <v>145</v>
      </c>
      <c r="E1497" s="131">
        <v>0</v>
      </c>
      <c r="F1497" s="131"/>
      <c r="G1497" s="131">
        <v>0</v>
      </c>
      <c r="H1497" s="131"/>
      <c r="I1497" s="131">
        <v>3.7999999999999999E-2</v>
      </c>
      <c r="J1497" s="131"/>
      <c r="K1497" s="131">
        <f t="shared" si="293"/>
        <v>3.7999999999999999E-2</v>
      </c>
      <c r="L1497" s="131"/>
      <c r="M1497" s="131">
        <v>0</v>
      </c>
      <c r="N1497" s="94"/>
    </row>
    <row r="1498" spans="1:14" s="91" customFormat="1" ht="24" x14ac:dyDescent="0.2">
      <c r="A1498" s="97"/>
      <c r="B1498" s="98"/>
      <c r="C1498" s="99">
        <v>53317</v>
      </c>
      <c r="D1498" s="115" t="s">
        <v>160</v>
      </c>
      <c r="E1498" s="131">
        <v>1.2500000000000001E-2</v>
      </c>
      <c r="F1498" s="131"/>
      <c r="G1498" s="131">
        <v>0</v>
      </c>
      <c r="H1498" s="131"/>
      <c r="I1498" s="131">
        <v>9.9999999999999992E-2</v>
      </c>
      <c r="J1498" s="131"/>
      <c r="K1498" s="131">
        <f t="shared" si="293"/>
        <v>0.11249999999999999</v>
      </c>
      <c r="L1498" s="131"/>
      <c r="M1498" s="131">
        <v>0</v>
      </c>
      <c r="N1498" s="94"/>
    </row>
    <row r="1499" spans="1:14" s="91" customFormat="1" ht="24" x14ac:dyDescent="0.2">
      <c r="A1499" s="97"/>
      <c r="B1499" s="98"/>
      <c r="C1499" s="99">
        <v>53394</v>
      </c>
      <c r="D1499" s="115" t="s">
        <v>146</v>
      </c>
      <c r="E1499" s="131">
        <v>0</v>
      </c>
      <c r="F1499" s="131"/>
      <c r="G1499" s="131">
        <v>0</v>
      </c>
      <c r="H1499" s="131"/>
      <c r="I1499" s="131">
        <v>3.7999999999999999E-2</v>
      </c>
      <c r="J1499" s="131"/>
      <c r="K1499" s="131">
        <f t="shared" si="293"/>
        <v>3.7999999999999999E-2</v>
      </c>
      <c r="L1499" s="131"/>
      <c r="M1499" s="131">
        <v>0</v>
      </c>
      <c r="N1499" s="94"/>
    </row>
    <row r="1500" spans="1:14" s="91" customFormat="1" ht="24" x14ac:dyDescent="0.2">
      <c r="A1500" s="97"/>
      <c r="B1500" s="98"/>
      <c r="C1500" s="99">
        <v>54096</v>
      </c>
      <c r="D1500" s="115" t="s">
        <v>147</v>
      </c>
      <c r="E1500" s="131">
        <v>0</v>
      </c>
      <c r="F1500" s="131"/>
      <c r="G1500" s="131">
        <v>0</v>
      </c>
      <c r="H1500" s="131"/>
      <c r="I1500" s="131">
        <v>0.13800000000000001</v>
      </c>
      <c r="J1500" s="131"/>
      <c r="K1500" s="131">
        <f t="shared" si="293"/>
        <v>0.13800000000000001</v>
      </c>
      <c r="L1500" s="131"/>
      <c r="M1500" s="131">
        <v>0</v>
      </c>
      <c r="N1500" s="94"/>
    </row>
    <row r="1501" spans="1:14" s="91" customFormat="1" ht="24" x14ac:dyDescent="0.2">
      <c r="A1501" s="97"/>
      <c r="B1501" s="98"/>
      <c r="C1501" s="99">
        <v>54391</v>
      </c>
      <c r="D1501" s="115" t="s">
        <v>229</v>
      </c>
      <c r="E1501" s="131">
        <v>2.5000000000000001E-2</v>
      </c>
      <c r="F1501" s="131"/>
      <c r="G1501" s="131">
        <v>0</v>
      </c>
      <c r="H1501" s="131"/>
      <c r="I1501" s="131">
        <v>0</v>
      </c>
      <c r="J1501" s="131"/>
      <c r="K1501" s="131">
        <f t="shared" si="293"/>
        <v>2.5000000000000001E-2</v>
      </c>
      <c r="L1501" s="131"/>
      <c r="M1501" s="131">
        <v>0</v>
      </c>
      <c r="N1501" s="94"/>
    </row>
    <row r="1502" spans="1:14" s="91" customFormat="1" ht="36" x14ac:dyDescent="0.2">
      <c r="A1502" s="97"/>
      <c r="B1502" s="98"/>
      <c r="C1502" s="99">
        <v>54436</v>
      </c>
      <c r="D1502" s="115" t="s">
        <v>169</v>
      </c>
      <c r="E1502" s="131">
        <v>0.04</v>
      </c>
      <c r="F1502" s="131"/>
      <c r="G1502" s="131">
        <v>0</v>
      </c>
      <c r="H1502" s="131"/>
      <c r="I1502" s="131">
        <v>0</v>
      </c>
      <c r="J1502" s="131"/>
      <c r="K1502" s="131">
        <f t="shared" si="293"/>
        <v>0.04</v>
      </c>
      <c r="L1502" s="131"/>
      <c r="M1502" s="131">
        <v>0</v>
      </c>
      <c r="N1502" s="94"/>
    </row>
    <row r="1503" spans="1:14" s="91" customFormat="1" ht="12" x14ac:dyDescent="0.2">
      <c r="A1503" s="97"/>
      <c r="B1503" s="98"/>
      <c r="C1503" s="113" t="s">
        <v>405</v>
      </c>
      <c r="D1503" s="114"/>
      <c r="E1503" s="130">
        <f>SUM(E1504:E1505)</f>
        <v>2.1987474665585731</v>
      </c>
      <c r="F1503" s="130"/>
      <c r="G1503" s="130">
        <f t="shared" ref="G1503:I1503" si="304">SUM(G1504:G1505)</f>
        <v>0</v>
      </c>
      <c r="H1503" s="130"/>
      <c r="I1503" s="130">
        <f t="shared" si="304"/>
        <v>0.10099999999999999</v>
      </c>
      <c r="J1503" s="130"/>
      <c r="K1503" s="130">
        <f t="shared" si="293"/>
        <v>2.2997474665585731</v>
      </c>
      <c r="L1503" s="130"/>
      <c r="M1503" s="130">
        <f>SUM(M1504:M1505)</f>
        <v>2.2997474665585731</v>
      </c>
      <c r="N1503" s="94"/>
    </row>
    <row r="1504" spans="1:14" s="91" customFormat="1" ht="24" x14ac:dyDescent="0.2">
      <c r="A1504" s="97"/>
      <c r="B1504" s="98"/>
      <c r="C1504" s="99">
        <v>51151</v>
      </c>
      <c r="D1504" s="115" t="s">
        <v>148</v>
      </c>
      <c r="E1504" s="131">
        <v>0.33</v>
      </c>
      <c r="F1504" s="131"/>
      <c r="G1504" s="131">
        <v>0</v>
      </c>
      <c r="H1504" s="131"/>
      <c r="I1504" s="131">
        <v>0</v>
      </c>
      <c r="J1504" s="131"/>
      <c r="K1504" s="131">
        <f t="shared" si="293"/>
        <v>0.33</v>
      </c>
      <c r="L1504" s="131"/>
      <c r="M1504" s="131">
        <v>0.33</v>
      </c>
      <c r="N1504" s="94"/>
    </row>
    <row r="1505" spans="1:14" s="91" customFormat="1" ht="36" x14ac:dyDescent="0.2">
      <c r="A1505" s="97"/>
      <c r="B1505" s="98"/>
      <c r="C1505" s="99">
        <v>54079</v>
      </c>
      <c r="D1505" s="115" t="s">
        <v>282</v>
      </c>
      <c r="E1505" s="131">
        <v>1.868747466558573</v>
      </c>
      <c r="F1505" s="131"/>
      <c r="G1505" s="131">
        <v>0</v>
      </c>
      <c r="H1505" s="131"/>
      <c r="I1505" s="131">
        <v>0.10099999999999999</v>
      </c>
      <c r="J1505" s="131"/>
      <c r="K1505" s="131">
        <f t="shared" si="293"/>
        <v>1.969747466558573</v>
      </c>
      <c r="L1505" s="131"/>
      <c r="M1505" s="131">
        <v>1.969747466558573</v>
      </c>
      <c r="N1505" s="94"/>
    </row>
    <row r="1506" spans="1:14" s="91" customFormat="1" ht="12" x14ac:dyDescent="0.2">
      <c r="A1506" s="97"/>
      <c r="B1506" s="98"/>
      <c r="C1506" s="113" t="s">
        <v>393</v>
      </c>
      <c r="D1506" s="114"/>
      <c r="E1506" s="130">
        <f>SUM(E1507:E1509)</f>
        <v>0.28127479999999999</v>
      </c>
      <c r="F1506" s="130"/>
      <c r="G1506" s="130">
        <f t="shared" ref="G1506:I1506" si="305">SUM(G1507:G1509)</f>
        <v>0</v>
      </c>
      <c r="H1506" s="130"/>
      <c r="I1506" s="130">
        <f t="shared" si="305"/>
        <v>3.1250000000000002E-3</v>
      </c>
      <c r="J1506" s="130"/>
      <c r="K1506" s="130">
        <f t="shared" si="293"/>
        <v>0.28439979999999998</v>
      </c>
      <c r="L1506" s="130"/>
      <c r="M1506" s="130">
        <f t="shared" ref="M1506" si="306">SUM(M1507:M1509)</f>
        <v>0.209846</v>
      </c>
      <c r="N1506" s="94"/>
    </row>
    <row r="1507" spans="1:14" s="91" customFormat="1" ht="24" x14ac:dyDescent="0.2">
      <c r="A1507" s="97"/>
      <c r="B1507" s="98"/>
      <c r="C1507" s="99">
        <v>37909</v>
      </c>
      <c r="D1507" s="115" t="s">
        <v>244</v>
      </c>
      <c r="E1507" s="131">
        <v>0.209846</v>
      </c>
      <c r="F1507" s="131"/>
      <c r="G1507" s="131">
        <v>0</v>
      </c>
      <c r="H1507" s="131"/>
      <c r="I1507" s="131">
        <v>0</v>
      </c>
      <c r="J1507" s="131"/>
      <c r="K1507" s="131">
        <f t="shared" si="293"/>
        <v>0.209846</v>
      </c>
      <c r="L1507" s="131"/>
      <c r="M1507" s="131">
        <v>0.209846</v>
      </c>
      <c r="N1507" s="94"/>
    </row>
    <row r="1508" spans="1:14" s="91" customFormat="1" ht="24" x14ac:dyDescent="0.2">
      <c r="A1508" s="97"/>
      <c r="B1508" s="98"/>
      <c r="C1508" s="99">
        <v>52123</v>
      </c>
      <c r="D1508" s="115" t="s">
        <v>353</v>
      </c>
      <c r="E1508" s="131">
        <v>7.1428800000000001E-2</v>
      </c>
      <c r="F1508" s="131"/>
      <c r="G1508" s="131">
        <v>0</v>
      </c>
      <c r="H1508" s="131"/>
      <c r="I1508" s="131">
        <v>0</v>
      </c>
      <c r="J1508" s="131"/>
      <c r="K1508" s="131">
        <f t="shared" si="293"/>
        <v>7.1428800000000001E-2</v>
      </c>
      <c r="L1508" s="131"/>
      <c r="M1508" s="131">
        <v>0</v>
      </c>
      <c r="N1508" s="94"/>
    </row>
    <row r="1509" spans="1:14" s="91" customFormat="1" ht="24" x14ac:dyDescent="0.2">
      <c r="A1509" s="97"/>
      <c r="B1509" s="98"/>
      <c r="C1509" s="99">
        <v>52189</v>
      </c>
      <c r="D1509" s="115" t="s">
        <v>238</v>
      </c>
      <c r="E1509" s="131">
        <v>0</v>
      </c>
      <c r="F1509" s="131"/>
      <c r="G1509" s="131">
        <v>0</v>
      </c>
      <c r="H1509" s="131"/>
      <c r="I1509" s="131">
        <v>3.1250000000000002E-3</v>
      </c>
      <c r="J1509" s="131"/>
      <c r="K1509" s="131">
        <f t="shared" si="293"/>
        <v>3.1250000000000002E-3</v>
      </c>
      <c r="L1509" s="131"/>
      <c r="M1509" s="131">
        <v>0</v>
      </c>
      <c r="N1509" s="94"/>
    </row>
    <row r="1510" spans="1:14" s="91" customFormat="1" ht="12" x14ac:dyDescent="0.2">
      <c r="A1510" s="97"/>
      <c r="B1510" s="98"/>
      <c r="C1510" s="113" t="s">
        <v>407</v>
      </c>
      <c r="D1510" s="114"/>
      <c r="E1510" s="130">
        <f>SUM(E1511)</f>
        <v>0.05</v>
      </c>
      <c r="F1510" s="130"/>
      <c r="G1510" s="130">
        <f t="shared" ref="G1510:M1510" si="307">SUM(G1511)</f>
        <v>0</v>
      </c>
      <c r="H1510" s="130"/>
      <c r="I1510" s="130">
        <f t="shared" si="307"/>
        <v>3.414634146341463E-2</v>
      </c>
      <c r="J1510" s="130"/>
      <c r="K1510" s="130">
        <f>SUM(E1510:I1510)</f>
        <v>8.4146341463414626E-2</v>
      </c>
      <c r="L1510" s="130"/>
      <c r="M1510" s="130">
        <f t="shared" si="307"/>
        <v>0</v>
      </c>
      <c r="N1510" s="94"/>
    </row>
    <row r="1511" spans="1:14" s="91" customFormat="1" ht="12" x14ac:dyDescent="0.2">
      <c r="A1511" s="97"/>
      <c r="B1511" s="98"/>
      <c r="C1511" s="99">
        <v>54055</v>
      </c>
      <c r="D1511" s="100" t="s">
        <v>363</v>
      </c>
      <c r="E1511" s="131">
        <v>0.05</v>
      </c>
      <c r="F1511" s="131"/>
      <c r="G1511" s="131">
        <v>0</v>
      </c>
      <c r="H1511" s="131"/>
      <c r="I1511" s="131">
        <v>3.414634146341463E-2</v>
      </c>
      <c r="J1511" s="131"/>
      <c r="K1511" s="131">
        <f>SUM(E1511:I1511)</f>
        <v>8.4146341463414626E-2</v>
      </c>
      <c r="L1511" s="131"/>
      <c r="M1511" s="131">
        <v>0</v>
      </c>
      <c r="N1511" s="94"/>
    </row>
    <row r="1512" spans="1:14" s="91" customFormat="1" ht="12" x14ac:dyDescent="0.2">
      <c r="A1512" s="97"/>
      <c r="B1512" s="98"/>
      <c r="C1512" s="113" t="s">
        <v>409</v>
      </c>
      <c r="D1512" s="114"/>
      <c r="E1512" s="130">
        <f>SUM(E1513:E1514)</f>
        <v>0.39646400000000004</v>
      </c>
      <c r="F1512" s="130"/>
      <c r="G1512" s="130">
        <f t="shared" ref="G1512:I1512" si="308">SUM(G1513:G1514)</f>
        <v>0</v>
      </c>
      <c r="H1512" s="130"/>
      <c r="I1512" s="130">
        <f t="shared" si="308"/>
        <v>0</v>
      </c>
      <c r="J1512" s="130"/>
      <c r="K1512" s="130">
        <f t="shared" ref="K1512:K1552" si="309">SUM(E1512:I1512)</f>
        <v>0.39646400000000004</v>
      </c>
      <c r="L1512" s="130"/>
      <c r="M1512" s="130">
        <f>SUM(M1513:M1514)</f>
        <v>0</v>
      </c>
      <c r="N1512" s="94"/>
    </row>
    <row r="1513" spans="1:14" s="91" customFormat="1" ht="24" x14ac:dyDescent="0.2">
      <c r="A1513" s="97"/>
      <c r="B1513" s="98"/>
      <c r="C1513" s="99">
        <v>54023</v>
      </c>
      <c r="D1513" s="115" t="s">
        <v>250</v>
      </c>
      <c r="E1513" s="131">
        <v>0.131464</v>
      </c>
      <c r="F1513" s="131"/>
      <c r="G1513" s="131">
        <v>0</v>
      </c>
      <c r="H1513" s="131"/>
      <c r="I1513" s="131">
        <v>0</v>
      </c>
      <c r="J1513" s="131"/>
      <c r="K1513" s="131">
        <f t="shared" si="309"/>
        <v>0.131464</v>
      </c>
      <c r="L1513" s="131"/>
      <c r="M1513" s="131">
        <v>0</v>
      </c>
      <c r="N1513" s="94"/>
    </row>
    <row r="1514" spans="1:14" s="91" customFormat="1" ht="24" x14ac:dyDescent="0.2">
      <c r="A1514" s="97"/>
      <c r="B1514" s="98"/>
      <c r="C1514" s="99">
        <v>54041</v>
      </c>
      <c r="D1514" s="115" t="s">
        <v>251</v>
      </c>
      <c r="E1514" s="131">
        <v>0.26500000000000001</v>
      </c>
      <c r="F1514" s="131"/>
      <c r="G1514" s="131">
        <v>0</v>
      </c>
      <c r="H1514" s="131"/>
      <c r="I1514" s="131">
        <v>0</v>
      </c>
      <c r="J1514" s="131"/>
      <c r="K1514" s="131">
        <f t="shared" si="309"/>
        <v>0.26500000000000001</v>
      </c>
      <c r="L1514" s="131"/>
      <c r="M1514" s="131">
        <v>0</v>
      </c>
      <c r="N1514" s="94"/>
    </row>
    <row r="1515" spans="1:14" s="91" customFormat="1" ht="12" x14ac:dyDescent="0.2">
      <c r="A1515" s="97"/>
      <c r="B1515" s="98"/>
      <c r="C1515" s="113" t="s">
        <v>394</v>
      </c>
      <c r="D1515" s="114"/>
      <c r="E1515" s="130">
        <f>SUM(E1516:E1522)</f>
        <v>2.2905939999999996</v>
      </c>
      <c r="F1515" s="130"/>
      <c r="G1515" s="130">
        <f t="shared" ref="G1515:I1515" si="310">SUM(G1516:G1522)</f>
        <v>1.6008004002000999E-2</v>
      </c>
      <c r="H1515" s="130"/>
      <c r="I1515" s="130">
        <f t="shared" si="310"/>
        <v>0</v>
      </c>
      <c r="J1515" s="130"/>
      <c r="K1515" s="130">
        <f t="shared" si="309"/>
        <v>2.3066020040020008</v>
      </c>
      <c r="L1515" s="130"/>
      <c r="M1515" s="130">
        <f>SUM(M1516:M1522)</f>
        <v>0.249227</v>
      </c>
      <c r="N1515" s="94"/>
    </row>
    <row r="1516" spans="1:14" s="91" customFormat="1" ht="24" x14ac:dyDescent="0.2">
      <c r="A1516" s="97"/>
      <c r="B1516" s="98"/>
      <c r="C1516" s="99">
        <v>46534</v>
      </c>
      <c r="D1516" s="115" t="s">
        <v>214</v>
      </c>
      <c r="E1516" s="131">
        <v>0.02</v>
      </c>
      <c r="F1516" s="131"/>
      <c r="G1516" s="131">
        <v>0</v>
      </c>
      <c r="H1516" s="131"/>
      <c r="I1516" s="131">
        <v>0</v>
      </c>
      <c r="J1516" s="131"/>
      <c r="K1516" s="131">
        <f t="shared" si="309"/>
        <v>0.02</v>
      </c>
      <c r="L1516" s="131"/>
      <c r="M1516" s="131">
        <v>0</v>
      </c>
      <c r="N1516" s="94"/>
    </row>
    <row r="1517" spans="1:14" s="91" customFormat="1" ht="24" x14ac:dyDescent="0.2">
      <c r="A1517" s="97"/>
      <c r="B1517" s="98"/>
      <c r="C1517" s="99">
        <v>49297</v>
      </c>
      <c r="D1517" s="115" t="s">
        <v>314</v>
      </c>
      <c r="E1517" s="131">
        <v>1</v>
      </c>
      <c r="F1517" s="131"/>
      <c r="G1517" s="131">
        <v>0</v>
      </c>
      <c r="H1517" s="131"/>
      <c r="I1517" s="131">
        <v>0</v>
      </c>
      <c r="J1517" s="131"/>
      <c r="K1517" s="131">
        <f t="shared" si="309"/>
        <v>1</v>
      </c>
      <c r="L1517" s="131"/>
      <c r="M1517" s="131">
        <v>0</v>
      </c>
      <c r="N1517" s="94"/>
    </row>
    <row r="1518" spans="1:14" s="91" customFormat="1" ht="24" x14ac:dyDescent="0.2">
      <c r="A1518" s="97"/>
      <c r="B1518" s="98"/>
      <c r="C1518" s="99">
        <v>51178</v>
      </c>
      <c r="D1518" s="115" t="s">
        <v>85</v>
      </c>
      <c r="E1518" s="131">
        <v>0.26669999999999999</v>
      </c>
      <c r="F1518" s="131"/>
      <c r="G1518" s="131">
        <v>0</v>
      </c>
      <c r="H1518" s="131"/>
      <c r="I1518" s="131">
        <v>0</v>
      </c>
      <c r="J1518" s="131"/>
      <c r="K1518" s="131">
        <f t="shared" si="309"/>
        <v>0.26669999999999999</v>
      </c>
      <c r="L1518" s="131"/>
      <c r="M1518" s="131">
        <v>4.5332999999999998E-2</v>
      </c>
      <c r="N1518" s="94"/>
    </row>
    <row r="1519" spans="1:14" s="91" customFormat="1" ht="24" x14ac:dyDescent="0.2">
      <c r="A1519" s="97"/>
      <c r="B1519" s="98"/>
      <c r="C1519" s="99">
        <v>52214</v>
      </c>
      <c r="D1519" s="115" t="s">
        <v>355</v>
      </c>
      <c r="E1519" s="131">
        <v>5.3294000000000001E-2</v>
      </c>
      <c r="F1519" s="131"/>
      <c r="G1519" s="131">
        <v>0</v>
      </c>
      <c r="H1519" s="131"/>
      <c r="I1519" s="131">
        <v>0</v>
      </c>
      <c r="J1519" s="131"/>
      <c r="K1519" s="131">
        <f t="shared" si="309"/>
        <v>5.3294000000000001E-2</v>
      </c>
      <c r="L1519" s="131"/>
      <c r="M1519" s="131">
        <v>5.3294000000000001E-2</v>
      </c>
      <c r="N1519" s="94"/>
    </row>
    <row r="1520" spans="1:14" s="91" customFormat="1" ht="24" x14ac:dyDescent="0.2">
      <c r="A1520" s="97"/>
      <c r="B1520" s="98"/>
      <c r="C1520" s="99">
        <v>52319</v>
      </c>
      <c r="D1520" s="115" t="s">
        <v>62</v>
      </c>
      <c r="E1520" s="131">
        <v>0.8</v>
      </c>
      <c r="F1520" s="131"/>
      <c r="G1520" s="131">
        <v>0</v>
      </c>
      <c r="H1520" s="131"/>
      <c r="I1520" s="131">
        <v>0</v>
      </c>
      <c r="J1520" s="131"/>
      <c r="K1520" s="131">
        <f t="shared" si="309"/>
        <v>0.8</v>
      </c>
      <c r="L1520" s="131"/>
      <c r="M1520" s="131">
        <v>0</v>
      </c>
      <c r="N1520" s="94"/>
    </row>
    <row r="1521" spans="1:14" s="91" customFormat="1" ht="24" x14ac:dyDescent="0.2">
      <c r="A1521" s="97"/>
      <c r="B1521" s="98"/>
      <c r="C1521" s="99">
        <v>54176</v>
      </c>
      <c r="D1521" s="115" t="s">
        <v>257</v>
      </c>
      <c r="E1521" s="131">
        <v>0</v>
      </c>
      <c r="F1521" s="131"/>
      <c r="G1521" s="131">
        <v>1.6008004002000999E-2</v>
      </c>
      <c r="H1521" s="131"/>
      <c r="I1521" s="131">
        <v>0</v>
      </c>
      <c r="J1521" s="131"/>
      <c r="K1521" s="131">
        <f t="shared" si="309"/>
        <v>1.6008004002000999E-2</v>
      </c>
      <c r="L1521" s="131"/>
      <c r="M1521" s="131">
        <v>0</v>
      </c>
      <c r="N1521" s="94"/>
    </row>
    <row r="1522" spans="1:14" s="91" customFormat="1" ht="24" x14ac:dyDescent="0.2">
      <c r="A1522" s="97"/>
      <c r="B1522" s="98"/>
      <c r="C1522" s="99">
        <v>54219</v>
      </c>
      <c r="D1522" s="115" t="s">
        <v>48</v>
      </c>
      <c r="E1522" s="131">
        <v>0.15060000000000001</v>
      </c>
      <c r="F1522" s="131"/>
      <c r="G1522" s="131">
        <v>0</v>
      </c>
      <c r="H1522" s="131"/>
      <c r="I1522" s="131">
        <v>0</v>
      </c>
      <c r="J1522" s="131"/>
      <c r="K1522" s="131">
        <f t="shared" si="309"/>
        <v>0.15060000000000001</v>
      </c>
      <c r="L1522" s="131"/>
      <c r="M1522" s="131">
        <v>0.15060000000000001</v>
      </c>
      <c r="N1522" s="94"/>
    </row>
    <row r="1523" spans="1:14" s="91" customFormat="1" ht="12" x14ac:dyDescent="0.2">
      <c r="A1523" s="97"/>
      <c r="B1523" s="98"/>
      <c r="C1523" s="113" t="s">
        <v>403</v>
      </c>
      <c r="D1523" s="114"/>
      <c r="E1523" s="130">
        <f>SUM(E1524:E1527)</f>
        <v>0.86937500000000001</v>
      </c>
      <c r="F1523" s="130"/>
      <c r="G1523" s="130">
        <f t="shared" ref="G1523:I1523" si="311">SUM(G1524:G1527)</f>
        <v>0</v>
      </c>
      <c r="H1523" s="130"/>
      <c r="I1523" s="130">
        <f t="shared" si="311"/>
        <v>2.3478260000000001E-2</v>
      </c>
      <c r="J1523" s="130"/>
      <c r="K1523" s="130">
        <f t="shared" si="309"/>
        <v>0.89285325999999998</v>
      </c>
      <c r="L1523" s="130"/>
      <c r="M1523" s="130">
        <f>SUM(M1524:M1527)</f>
        <v>0.27200000000000002</v>
      </c>
      <c r="N1523" s="94"/>
    </row>
    <row r="1524" spans="1:14" s="91" customFormat="1" ht="12" x14ac:dyDescent="0.2">
      <c r="A1524" s="97"/>
      <c r="B1524" s="98"/>
      <c r="C1524" s="99">
        <v>47087</v>
      </c>
      <c r="D1524" s="115" t="s">
        <v>315</v>
      </c>
      <c r="E1524" s="131">
        <v>0.5</v>
      </c>
      <c r="F1524" s="131"/>
      <c r="G1524" s="131">
        <v>0</v>
      </c>
      <c r="H1524" s="131"/>
      <c r="I1524" s="131">
        <v>0</v>
      </c>
      <c r="J1524" s="131"/>
      <c r="K1524" s="131">
        <f t="shared" si="309"/>
        <v>0.5</v>
      </c>
      <c r="L1524" s="131"/>
      <c r="M1524" s="131">
        <v>0.27200000000000002</v>
      </c>
      <c r="N1524" s="94"/>
    </row>
    <row r="1525" spans="1:14" s="91" customFormat="1" ht="24" x14ac:dyDescent="0.2">
      <c r="A1525" s="97"/>
      <c r="B1525" s="98"/>
      <c r="C1525" s="99">
        <v>50370</v>
      </c>
      <c r="D1525" s="115" t="s">
        <v>227</v>
      </c>
      <c r="E1525" s="131">
        <v>0</v>
      </c>
      <c r="F1525" s="131"/>
      <c r="G1525" s="131">
        <v>0</v>
      </c>
      <c r="H1525" s="131"/>
      <c r="I1525" s="131">
        <v>2.3478260000000001E-2</v>
      </c>
      <c r="J1525" s="131"/>
      <c r="K1525" s="131">
        <f t="shared" si="309"/>
        <v>2.3478260000000001E-2</v>
      </c>
      <c r="L1525" s="131"/>
      <c r="M1525" s="131">
        <v>0</v>
      </c>
      <c r="N1525" s="94"/>
    </row>
    <row r="1526" spans="1:14" s="91" customFormat="1" ht="24" x14ac:dyDescent="0.2">
      <c r="A1526" s="97"/>
      <c r="B1526" s="98"/>
      <c r="C1526" s="99">
        <v>52059</v>
      </c>
      <c r="D1526" s="115" t="s">
        <v>49</v>
      </c>
      <c r="E1526" s="131">
        <v>0.30937500000000001</v>
      </c>
      <c r="F1526" s="131"/>
      <c r="G1526" s="131">
        <v>0</v>
      </c>
      <c r="H1526" s="131"/>
      <c r="I1526" s="131">
        <v>0</v>
      </c>
      <c r="J1526" s="131"/>
      <c r="K1526" s="131">
        <f t="shared" si="309"/>
        <v>0.30937500000000001</v>
      </c>
      <c r="L1526" s="131"/>
      <c r="M1526" s="131">
        <v>0</v>
      </c>
      <c r="N1526" s="94"/>
    </row>
    <row r="1527" spans="1:14" s="91" customFormat="1" ht="24" x14ac:dyDescent="0.2">
      <c r="A1527" s="97"/>
      <c r="B1527" s="98"/>
      <c r="C1527" s="99">
        <v>54392</v>
      </c>
      <c r="D1527" s="115" t="s">
        <v>88</v>
      </c>
      <c r="E1527" s="131">
        <v>0.06</v>
      </c>
      <c r="F1527" s="131"/>
      <c r="G1527" s="131">
        <v>0</v>
      </c>
      <c r="H1527" s="131"/>
      <c r="I1527" s="131">
        <v>0</v>
      </c>
      <c r="J1527" s="131"/>
      <c r="K1527" s="131">
        <f t="shared" si="309"/>
        <v>0.06</v>
      </c>
      <c r="L1527" s="131"/>
      <c r="M1527" s="131">
        <v>0</v>
      </c>
      <c r="N1527" s="94"/>
    </row>
    <row r="1528" spans="1:14" s="91" customFormat="1" ht="12" x14ac:dyDescent="0.2">
      <c r="A1528" s="97"/>
      <c r="B1528" s="98"/>
      <c r="C1528" s="113" t="s">
        <v>404</v>
      </c>
      <c r="D1528" s="114"/>
      <c r="E1528" s="130">
        <f>SUM(E1529:E1530)</f>
        <v>0.1</v>
      </c>
      <c r="F1528" s="130"/>
      <c r="G1528" s="130">
        <f t="shared" ref="G1528:I1528" si="312">SUM(G1529:G1530)</f>
        <v>0</v>
      </c>
      <c r="H1528" s="130"/>
      <c r="I1528" s="130">
        <f t="shared" si="312"/>
        <v>0.06</v>
      </c>
      <c r="J1528" s="130"/>
      <c r="K1528" s="130">
        <f t="shared" si="309"/>
        <v>0.16</v>
      </c>
      <c r="L1528" s="130"/>
      <c r="M1528" s="130">
        <f>SUM(M1529:M1530)</f>
        <v>0</v>
      </c>
      <c r="N1528" s="94"/>
    </row>
    <row r="1529" spans="1:14" s="91" customFormat="1" ht="24" x14ac:dyDescent="0.2">
      <c r="A1529" s="97"/>
      <c r="B1529" s="98"/>
      <c r="C1529" s="99">
        <v>52014</v>
      </c>
      <c r="D1529" s="115" t="s">
        <v>260</v>
      </c>
      <c r="E1529" s="131">
        <v>0</v>
      </c>
      <c r="F1529" s="131"/>
      <c r="G1529" s="131">
        <v>0</v>
      </c>
      <c r="H1529" s="131"/>
      <c r="I1529" s="131">
        <v>0.06</v>
      </c>
      <c r="J1529" s="131"/>
      <c r="K1529" s="131">
        <f t="shared" si="309"/>
        <v>0.06</v>
      </c>
      <c r="L1529" s="131"/>
      <c r="M1529" s="131">
        <v>0</v>
      </c>
      <c r="N1529" s="94"/>
    </row>
    <row r="1530" spans="1:14" s="91" customFormat="1" ht="12" x14ac:dyDescent="0.2">
      <c r="A1530" s="97"/>
      <c r="B1530" s="98"/>
      <c r="C1530" s="99">
        <v>52064</v>
      </c>
      <c r="D1530" s="115" t="s">
        <v>425</v>
      </c>
      <c r="E1530" s="131">
        <v>0.1</v>
      </c>
      <c r="F1530" s="131"/>
      <c r="G1530" s="131">
        <v>0</v>
      </c>
      <c r="H1530" s="131"/>
      <c r="I1530" s="131">
        <v>0</v>
      </c>
      <c r="J1530" s="131"/>
      <c r="K1530" s="131">
        <f t="shared" si="309"/>
        <v>0.1</v>
      </c>
      <c r="L1530" s="131"/>
      <c r="M1530" s="131">
        <v>0</v>
      </c>
      <c r="N1530" s="94"/>
    </row>
    <row r="1531" spans="1:14" s="91" customFormat="1" ht="12" x14ac:dyDescent="0.2">
      <c r="A1531" s="111"/>
      <c r="B1531" s="113" t="s">
        <v>501</v>
      </c>
      <c r="C1531" s="113"/>
      <c r="D1531" s="114"/>
      <c r="E1531" s="130">
        <f>E1532+E1535+E1540+E1553+E1555+E1557+E1559+E1562+E1570+E1574</f>
        <v>17.771003132012591</v>
      </c>
      <c r="F1531" s="130"/>
      <c r="G1531" s="130">
        <f t="shared" ref="G1531:I1531" si="313">G1532+G1535+G1540+G1553+G1555+G1557+G1559+G1562+G1570+G1574</f>
        <v>0.11500750375187595</v>
      </c>
      <c r="H1531" s="130"/>
      <c r="I1531" s="130">
        <f t="shared" si="313"/>
        <v>10.027921341463413</v>
      </c>
      <c r="J1531" s="130"/>
      <c r="K1531" s="130">
        <f t="shared" si="309"/>
        <v>27.913931977227882</v>
      </c>
      <c r="L1531" s="130"/>
      <c r="M1531" s="130">
        <f>M1532+M1535+M1540+M1553+M1555+M1557+M1559+M1562+M1570+M1574</f>
        <v>10.220165132012589</v>
      </c>
      <c r="N1531" s="94"/>
    </row>
    <row r="1532" spans="1:14" s="91" customFormat="1" ht="12" x14ac:dyDescent="0.2">
      <c r="A1532" s="111"/>
      <c r="B1532" s="113"/>
      <c r="C1532" s="113" t="s">
        <v>417</v>
      </c>
      <c r="D1532" s="114"/>
      <c r="E1532" s="130">
        <f>SUM(E1533:E1534)</f>
        <v>2</v>
      </c>
      <c r="F1532" s="130"/>
      <c r="G1532" s="130">
        <f>SUM(G1533:G1534)</f>
        <v>0</v>
      </c>
      <c r="H1532" s="130"/>
      <c r="I1532" s="130">
        <f>SUM(I1533:I1534)</f>
        <v>1.35</v>
      </c>
      <c r="J1532" s="130"/>
      <c r="K1532" s="130">
        <f t="shared" si="309"/>
        <v>3.35</v>
      </c>
      <c r="L1532" s="130"/>
      <c r="M1532" s="130">
        <f>SUM(M1533:M1534)</f>
        <v>0</v>
      </c>
      <c r="N1532" s="94"/>
    </row>
    <row r="1533" spans="1:14" s="91" customFormat="1" ht="36" x14ac:dyDescent="0.2">
      <c r="A1533" s="97"/>
      <c r="B1533" s="98"/>
      <c r="C1533" s="99">
        <v>53348</v>
      </c>
      <c r="D1533" s="115" t="s">
        <v>113</v>
      </c>
      <c r="E1533" s="131">
        <v>0</v>
      </c>
      <c r="F1533" s="131"/>
      <c r="G1533" s="131">
        <v>0</v>
      </c>
      <c r="H1533" s="131"/>
      <c r="I1533" s="131">
        <v>0.7</v>
      </c>
      <c r="J1533" s="131"/>
      <c r="K1533" s="131">
        <f t="shared" si="309"/>
        <v>0.7</v>
      </c>
      <c r="L1533" s="131"/>
      <c r="M1533" s="131">
        <v>0</v>
      </c>
      <c r="N1533" s="94"/>
    </row>
    <row r="1534" spans="1:14" s="91" customFormat="1" ht="24" x14ac:dyDescent="0.2">
      <c r="A1534" s="97"/>
      <c r="B1534" s="98"/>
      <c r="C1534" s="99">
        <v>54002</v>
      </c>
      <c r="D1534" s="115" t="s">
        <v>83</v>
      </c>
      <c r="E1534" s="131">
        <v>2</v>
      </c>
      <c r="F1534" s="131"/>
      <c r="G1534" s="131">
        <v>0</v>
      </c>
      <c r="H1534" s="131"/>
      <c r="I1534" s="131">
        <v>0.65</v>
      </c>
      <c r="J1534" s="131"/>
      <c r="K1534" s="131">
        <f t="shared" si="309"/>
        <v>2.65</v>
      </c>
      <c r="L1534" s="131"/>
      <c r="M1534" s="131">
        <v>0</v>
      </c>
      <c r="N1534" s="94"/>
    </row>
    <row r="1535" spans="1:14" s="91" customFormat="1" ht="12" x14ac:dyDescent="0.2">
      <c r="A1535" s="111"/>
      <c r="B1535" s="113"/>
      <c r="C1535" s="113" t="s">
        <v>390</v>
      </c>
      <c r="D1535" s="114"/>
      <c r="E1535" s="130">
        <f>SUM(E1536:E1539)</f>
        <v>3.3319999999999999</v>
      </c>
      <c r="F1535" s="130"/>
      <c r="G1535" s="130">
        <f t="shared" ref="G1535:I1535" si="314">SUM(G1536:G1539)</f>
        <v>0</v>
      </c>
      <c r="H1535" s="130"/>
      <c r="I1535" s="130">
        <f t="shared" si="314"/>
        <v>2.5</v>
      </c>
      <c r="J1535" s="130"/>
      <c r="K1535" s="130">
        <f t="shared" si="309"/>
        <v>5.8319999999999999</v>
      </c>
      <c r="L1535" s="130"/>
      <c r="M1535" s="130">
        <f>SUM(M1536:M1539)</f>
        <v>1.8320000000000001</v>
      </c>
      <c r="N1535" s="94"/>
    </row>
    <row r="1536" spans="1:14" s="91" customFormat="1" ht="12" x14ac:dyDescent="0.2">
      <c r="A1536" s="97"/>
      <c r="B1536" s="98"/>
      <c r="C1536" s="99">
        <v>43407</v>
      </c>
      <c r="D1536" s="115" t="s">
        <v>261</v>
      </c>
      <c r="E1536" s="131">
        <v>1.9000000000000001</v>
      </c>
      <c r="F1536" s="131"/>
      <c r="G1536" s="131">
        <v>0</v>
      </c>
      <c r="H1536" s="131"/>
      <c r="I1536" s="131">
        <v>2.1</v>
      </c>
      <c r="J1536" s="131"/>
      <c r="K1536" s="131">
        <f t="shared" si="309"/>
        <v>4</v>
      </c>
      <c r="L1536" s="131"/>
      <c r="M1536" s="131">
        <v>0.6</v>
      </c>
      <c r="N1536" s="94"/>
    </row>
    <row r="1537" spans="1:14" s="91" customFormat="1" ht="12" x14ac:dyDescent="0.2">
      <c r="A1537" s="97"/>
      <c r="B1537" s="98"/>
      <c r="C1537" s="99">
        <v>45089</v>
      </c>
      <c r="D1537" s="116" t="s">
        <v>262</v>
      </c>
      <c r="E1537" s="131">
        <v>1.1819999999999999</v>
      </c>
      <c r="F1537" s="131"/>
      <c r="G1537" s="131">
        <v>0</v>
      </c>
      <c r="H1537" s="131"/>
      <c r="I1537" s="131">
        <v>0</v>
      </c>
      <c r="J1537" s="131"/>
      <c r="K1537" s="131">
        <f t="shared" si="309"/>
        <v>1.1819999999999999</v>
      </c>
      <c r="L1537" s="131"/>
      <c r="M1537" s="131">
        <v>1.1819999999999999</v>
      </c>
      <c r="N1537" s="94"/>
    </row>
    <row r="1538" spans="1:14" s="91" customFormat="1" ht="36" x14ac:dyDescent="0.2">
      <c r="A1538" s="97"/>
      <c r="B1538" s="98"/>
      <c r="C1538" s="99">
        <v>51332</v>
      </c>
      <c r="D1538" s="115" t="s">
        <v>73</v>
      </c>
      <c r="E1538" s="131">
        <v>0.25</v>
      </c>
      <c r="F1538" s="131"/>
      <c r="G1538" s="131">
        <v>0</v>
      </c>
      <c r="H1538" s="131"/>
      <c r="I1538" s="131">
        <v>0</v>
      </c>
      <c r="J1538" s="131"/>
      <c r="K1538" s="131">
        <f t="shared" si="309"/>
        <v>0.25</v>
      </c>
      <c r="L1538" s="131"/>
      <c r="M1538" s="131">
        <v>0.05</v>
      </c>
      <c r="N1538" s="94"/>
    </row>
    <row r="1539" spans="1:14" s="91" customFormat="1" ht="12" x14ac:dyDescent="0.2">
      <c r="A1539" s="97"/>
      <c r="B1539" s="98"/>
      <c r="C1539" s="99">
        <v>54098</v>
      </c>
      <c r="D1539" s="115" t="s">
        <v>307</v>
      </c>
      <c r="E1539" s="131">
        <v>0</v>
      </c>
      <c r="F1539" s="131"/>
      <c r="G1539" s="131">
        <v>0</v>
      </c>
      <c r="H1539" s="131"/>
      <c r="I1539" s="131">
        <v>0.4</v>
      </c>
      <c r="J1539" s="131"/>
      <c r="K1539" s="131">
        <f t="shared" si="309"/>
        <v>0.4</v>
      </c>
      <c r="L1539" s="131"/>
      <c r="M1539" s="131">
        <v>0</v>
      </c>
      <c r="N1539" s="94"/>
    </row>
    <row r="1540" spans="1:14" s="91" customFormat="1" ht="12" x14ac:dyDescent="0.2">
      <c r="A1540" s="97"/>
      <c r="B1540" s="98"/>
      <c r="C1540" s="113" t="s">
        <v>392</v>
      </c>
      <c r="D1540" s="114"/>
      <c r="E1540" s="130">
        <f>SUM(E1541:E1552)</f>
        <v>1.3772219999999999</v>
      </c>
      <c r="F1540" s="130"/>
      <c r="G1540" s="130">
        <f t="shared" ref="G1540:I1540" si="315">SUM(G1541:G1552)</f>
        <v>0.1</v>
      </c>
      <c r="H1540" s="130"/>
      <c r="I1540" s="130">
        <f t="shared" si="315"/>
        <v>3.0999999999999996</v>
      </c>
      <c r="J1540" s="130"/>
      <c r="K1540" s="130">
        <f t="shared" si="309"/>
        <v>4.5772219999999999</v>
      </c>
      <c r="L1540" s="130"/>
      <c r="M1540" s="130">
        <f>SUM(M1541:M1552)</f>
        <v>0.122222</v>
      </c>
      <c r="N1540" s="94"/>
    </row>
    <row r="1541" spans="1:14" s="91" customFormat="1" ht="24" x14ac:dyDescent="0.2">
      <c r="A1541" s="97"/>
      <c r="B1541" s="98"/>
      <c r="C1541" s="99">
        <v>46920</v>
      </c>
      <c r="D1541" s="115" t="s">
        <v>211</v>
      </c>
      <c r="E1541" s="131">
        <v>2.2221999999999999E-2</v>
      </c>
      <c r="F1541" s="131"/>
      <c r="G1541" s="131">
        <v>0</v>
      </c>
      <c r="H1541" s="131"/>
      <c r="I1541" s="131">
        <v>0</v>
      </c>
      <c r="J1541" s="131"/>
      <c r="K1541" s="131">
        <f t="shared" si="309"/>
        <v>2.2221999999999999E-2</v>
      </c>
      <c r="L1541" s="131"/>
      <c r="M1541" s="131">
        <v>2.2221999999999999E-2</v>
      </c>
      <c r="N1541" s="94"/>
    </row>
    <row r="1542" spans="1:14" s="91" customFormat="1" ht="24" x14ac:dyDescent="0.2">
      <c r="A1542" s="97"/>
      <c r="B1542" s="98"/>
      <c r="C1542" s="99">
        <v>50374</v>
      </c>
      <c r="D1542" s="115" t="s">
        <v>63</v>
      </c>
      <c r="E1542" s="131">
        <v>0.18</v>
      </c>
      <c r="F1542" s="131"/>
      <c r="G1542" s="131">
        <v>0</v>
      </c>
      <c r="H1542" s="131"/>
      <c r="I1542" s="131">
        <v>0</v>
      </c>
      <c r="J1542" s="131"/>
      <c r="K1542" s="131">
        <f t="shared" si="309"/>
        <v>0.18</v>
      </c>
      <c r="L1542" s="131"/>
      <c r="M1542" s="131">
        <v>0</v>
      </c>
      <c r="N1542" s="94"/>
    </row>
    <row r="1543" spans="1:14" s="91" customFormat="1" ht="24" x14ac:dyDescent="0.2">
      <c r="A1543" s="97"/>
      <c r="B1543" s="98"/>
      <c r="C1543" s="99">
        <v>50405</v>
      </c>
      <c r="D1543" s="115" t="s">
        <v>144</v>
      </c>
      <c r="E1543" s="131">
        <v>0</v>
      </c>
      <c r="F1543" s="131"/>
      <c r="G1543" s="131">
        <v>0</v>
      </c>
      <c r="H1543" s="131"/>
      <c r="I1543" s="131">
        <v>0.13600000000000001</v>
      </c>
      <c r="J1543" s="131"/>
      <c r="K1543" s="131">
        <f t="shared" si="309"/>
        <v>0.13600000000000001</v>
      </c>
      <c r="L1543" s="131"/>
      <c r="M1543" s="131">
        <v>0</v>
      </c>
      <c r="N1543" s="94"/>
    </row>
    <row r="1544" spans="1:14" s="91" customFormat="1" ht="24" x14ac:dyDescent="0.2">
      <c r="A1544" s="97"/>
      <c r="B1544" s="98"/>
      <c r="C1544" s="99">
        <v>53071</v>
      </c>
      <c r="D1544" s="115" t="s">
        <v>61</v>
      </c>
      <c r="E1544" s="131">
        <v>1</v>
      </c>
      <c r="F1544" s="131"/>
      <c r="G1544" s="131">
        <v>0</v>
      </c>
      <c r="H1544" s="131"/>
      <c r="I1544" s="131">
        <v>2.5</v>
      </c>
      <c r="J1544" s="131"/>
      <c r="K1544" s="131">
        <f t="shared" si="309"/>
        <v>3.5</v>
      </c>
      <c r="L1544" s="131"/>
      <c r="M1544" s="131">
        <v>0</v>
      </c>
      <c r="N1544" s="94"/>
    </row>
    <row r="1545" spans="1:14" s="91" customFormat="1" ht="24" x14ac:dyDescent="0.2">
      <c r="A1545" s="97"/>
      <c r="B1545" s="98"/>
      <c r="C1545" s="99">
        <v>53300</v>
      </c>
      <c r="D1545" s="115" t="s">
        <v>64</v>
      </c>
      <c r="E1545" s="131">
        <v>0</v>
      </c>
      <c r="F1545" s="131"/>
      <c r="G1545" s="131">
        <v>0</v>
      </c>
      <c r="H1545" s="131"/>
      <c r="I1545" s="131">
        <v>3.7999999999999999E-2</v>
      </c>
      <c r="J1545" s="131"/>
      <c r="K1545" s="131">
        <f t="shared" si="309"/>
        <v>3.7999999999999999E-2</v>
      </c>
      <c r="L1545" s="131"/>
      <c r="M1545" s="131">
        <v>0</v>
      </c>
      <c r="N1545" s="94"/>
    </row>
    <row r="1546" spans="1:14" s="91" customFormat="1" ht="24" x14ac:dyDescent="0.2">
      <c r="A1546" s="97"/>
      <c r="B1546" s="98"/>
      <c r="C1546" s="99">
        <v>53317</v>
      </c>
      <c r="D1546" s="115" t="s">
        <v>160</v>
      </c>
      <c r="E1546" s="131">
        <v>0</v>
      </c>
      <c r="F1546" s="131"/>
      <c r="G1546" s="131">
        <v>0</v>
      </c>
      <c r="H1546" s="131"/>
      <c r="I1546" s="131">
        <v>9.9999999999999992E-2</v>
      </c>
      <c r="J1546" s="131"/>
      <c r="K1546" s="131">
        <f t="shared" si="309"/>
        <v>9.9999999999999992E-2</v>
      </c>
      <c r="L1546" s="131"/>
      <c r="M1546" s="131">
        <v>0</v>
      </c>
      <c r="N1546" s="94"/>
    </row>
    <row r="1547" spans="1:14" s="91" customFormat="1" ht="24" x14ac:dyDescent="0.2">
      <c r="A1547" s="97"/>
      <c r="B1547" s="98"/>
      <c r="C1547" s="99">
        <v>53394</v>
      </c>
      <c r="D1547" s="115" t="s">
        <v>146</v>
      </c>
      <c r="E1547" s="131">
        <v>0</v>
      </c>
      <c r="F1547" s="131"/>
      <c r="G1547" s="131">
        <v>0</v>
      </c>
      <c r="H1547" s="131"/>
      <c r="I1547" s="131">
        <v>3.7999999999999999E-2</v>
      </c>
      <c r="J1547" s="131"/>
      <c r="K1547" s="131">
        <f t="shared" si="309"/>
        <v>3.7999999999999999E-2</v>
      </c>
      <c r="L1547" s="131"/>
      <c r="M1547" s="131">
        <v>0</v>
      </c>
      <c r="N1547" s="94"/>
    </row>
    <row r="1548" spans="1:14" s="91" customFormat="1" ht="24" x14ac:dyDescent="0.2">
      <c r="A1548" s="97"/>
      <c r="B1548" s="98"/>
      <c r="C1548" s="99">
        <v>54096</v>
      </c>
      <c r="D1548" s="115" t="s">
        <v>147</v>
      </c>
      <c r="E1548" s="131">
        <v>0</v>
      </c>
      <c r="F1548" s="131"/>
      <c r="G1548" s="131">
        <v>0</v>
      </c>
      <c r="H1548" s="131"/>
      <c r="I1548" s="131">
        <v>0.13800000000000001</v>
      </c>
      <c r="J1548" s="131"/>
      <c r="K1548" s="131">
        <f t="shared" si="309"/>
        <v>0.13800000000000001</v>
      </c>
      <c r="L1548" s="131"/>
      <c r="M1548" s="131">
        <v>0</v>
      </c>
      <c r="N1548" s="94"/>
    </row>
    <row r="1549" spans="1:14" s="91" customFormat="1" ht="24" x14ac:dyDescent="0.2">
      <c r="A1549" s="97"/>
      <c r="B1549" s="98"/>
      <c r="C1549" s="99">
        <v>54246</v>
      </c>
      <c r="D1549" s="115" t="s">
        <v>206</v>
      </c>
      <c r="E1549" s="131">
        <v>0</v>
      </c>
      <c r="F1549" s="131"/>
      <c r="G1549" s="131">
        <v>0</v>
      </c>
      <c r="H1549" s="131"/>
      <c r="I1549" s="131">
        <v>0.15</v>
      </c>
      <c r="J1549" s="131"/>
      <c r="K1549" s="131">
        <f t="shared" si="309"/>
        <v>0.15</v>
      </c>
      <c r="L1549" s="131"/>
      <c r="M1549" s="131">
        <v>0</v>
      </c>
      <c r="N1549" s="94"/>
    </row>
    <row r="1550" spans="1:14" s="91" customFormat="1" ht="24" x14ac:dyDescent="0.2">
      <c r="A1550" s="97"/>
      <c r="B1550" s="98"/>
      <c r="C1550" s="99">
        <v>54250</v>
      </c>
      <c r="D1550" s="115" t="s">
        <v>228</v>
      </c>
      <c r="E1550" s="131">
        <v>0.1</v>
      </c>
      <c r="F1550" s="131"/>
      <c r="G1550" s="131">
        <v>0.1</v>
      </c>
      <c r="H1550" s="131"/>
      <c r="I1550" s="131">
        <v>0</v>
      </c>
      <c r="J1550" s="131"/>
      <c r="K1550" s="131">
        <f t="shared" si="309"/>
        <v>0.2</v>
      </c>
      <c r="L1550" s="131"/>
      <c r="M1550" s="131">
        <v>0.1</v>
      </c>
      <c r="N1550" s="94"/>
    </row>
    <row r="1551" spans="1:14" s="91" customFormat="1" ht="24" x14ac:dyDescent="0.2">
      <c r="A1551" s="97"/>
      <c r="B1551" s="98"/>
      <c r="C1551" s="99">
        <v>54391</v>
      </c>
      <c r="D1551" s="115" t="s">
        <v>229</v>
      </c>
      <c r="E1551" s="131">
        <v>2.5000000000000001E-2</v>
      </c>
      <c r="F1551" s="131"/>
      <c r="G1551" s="131">
        <v>0</v>
      </c>
      <c r="H1551" s="131"/>
      <c r="I1551" s="131">
        <v>0</v>
      </c>
      <c r="J1551" s="131"/>
      <c r="K1551" s="131">
        <f t="shared" si="309"/>
        <v>2.5000000000000001E-2</v>
      </c>
      <c r="L1551" s="131"/>
      <c r="M1551" s="131">
        <v>0</v>
      </c>
      <c r="N1551" s="94"/>
    </row>
    <row r="1552" spans="1:14" s="91" customFormat="1" ht="36" x14ac:dyDescent="0.2">
      <c r="A1552" s="97"/>
      <c r="B1552" s="98"/>
      <c r="C1552" s="99">
        <v>54436</v>
      </c>
      <c r="D1552" s="115" t="s">
        <v>169</v>
      </c>
      <c r="E1552" s="131">
        <v>0.05</v>
      </c>
      <c r="F1552" s="131"/>
      <c r="G1552" s="131">
        <v>0</v>
      </c>
      <c r="H1552" s="131"/>
      <c r="I1552" s="131">
        <v>0</v>
      </c>
      <c r="J1552" s="131"/>
      <c r="K1552" s="131">
        <f t="shared" si="309"/>
        <v>0.05</v>
      </c>
      <c r="L1552" s="131"/>
      <c r="M1552" s="131">
        <v>0</v>
      </c>
      <c r="N1552" s="94"/>
    </row>
    <row r="1553" spans="1:14" s="91" customFormat="1" ht="12" x14ac:dyDescent="0.2">
      <c r="A1553" s="97"/>
      <c r="B1553" s="98"/>
      <c r="C1553" s="113" t="s">
        <v>405</v>
      </c>
      <c r="D1553" s="114"/>
      <c r="E1553" s="130">
        <f t="shared" ref="E1553:M1557" si="316">SUM(E1554)</f>
        <v>2.76948713201259</v>
      </c>
      <c r="F1553" s="130"/>
      <c r="G1553" s="130">
        <f t="shared" si="316"/>
        <v>0</v>
      </c>
      <c r="H1553" s="130"/>
      <c r="I1553" s="130">
        <f t="shared" si="316"/>
        <v>0.13</v>
      </c>
      <c r="J1553" s="130"/>
      <c r="K1553" s="130">
        <f>SUM(E1553:I1553)</f>
        <v>2.8994871320125899</v>
      </c>
      <c r="L1553" s="130"/>
      <c r="M1553" s="130">
        <f t="shared" si="316"/>
        <v>2.8994871320125899</v>
      </c>
      <c r="N1553" s="94"/>
    </row>
    <row r="1554" spans="1:14" s="91" customFormat="1" ht="36" x14ac:dyDescent="0.2">
      <c r="A1554" s="97"/>
      <c r="B1554" s="98"/>
      <c r="C1554" s="99">
        <v>54079</v>
      </c>
      <c r="D1554" s="100" t="s">
        <v>282</v>
      </c>
      <c r="E1554" s="131">
        <v>2.76948713201259</v>
      </c>
      <c r="F1554" s="131"/>
      <c r="G1554" s="131">
        <v>0</v>
      </c>
      <c r="H1554" s="131"/>
      <c r="I1554" s="131">
        <v>0.13</v>
      </c>
      <c r="J1554" s="131"/>
      <c r="K1554" s="131">
        <f t="shared" ref="K1554" si="317">SUM(E1554:I1554)</f>
        <v>2.8994871320125899</v>
      </c>
      <c r="L1554" s="131"/>
      <c r="M1554" s="131">
        <v>2.8994871320125899</v>
      </c>
      <c r="N1554" s="94"/>
    </row>
    <row r="1555" spans="1:14" s="91" customFormat="1" ht="12" x14ac:dyDescent="0.2">
      <c r="A1555" s="97"/>
      <c r="B1555" s="98"/>
      <c r="C1555" s="113" t="s">
        <v>393</v>
      </c>
      <c r="D1555" s="114"/>
      <c r="E1555" s="130">
        <f t="shared" si="316"/>
        <v>0</v>
      </c>
      <c r="F1555" s="130"/>
      <c r="G1555" s="130">
        <f t="shared" si="316"/>
        <v>0</v>
      </c>
      <c r="H1555" s="130"/>
      <c r="I1555" s="130">
        <f t="shared" si="316"/>
        <v>3.1250000000000002E-3</v>
      </c>
      <c r="J1555" s="130"/>
      <c r="K1555" s="130">
        <f>SUM(E1555:I1555)</f>
        <v>3.1250000000000002E-3</v>
      </c>
      <c r="L1555" s="130"/>
      <c r="M1555" s="130">
        <f t="shared" si="316"/>
        <v>0</v>
      </c>
      <c r="N1555" s="94"/>
    </row>
    <row r="1556" spans="1:14" s="91" customFormat="1" ht="24" x14ac:dyDescent="0.2">
      <c r="A1556" s="97"/>
      <c r="B1556" s="98"/>
      <c r="C1556" s="99">
        <v>52189</v>
      </c>
      <c r="D1556" s="100" t="s">
        <v>238</v>
      </c>
      <c r="E1556" s="131">
        <v>0</v>
      </c>
      <c r="F1556" s="131"/>
      <c r="G1556" s="131">
        <v>0</v>
      </c>
      <c r="H1556" s="131"/>
      <c r="I1556" s="131">
        <v>3.1250000000000002E-3</v>
      </c>
      <c r="J1556" s="131"/>
      <c r="K1556" s="131">
        <f t="shared" ref="K1556" si="318">SUM(E1556:I1556)</f>
        <v>3.1250000000000002E-3</v>
      </c>
      <c r="L1556" s="131"/>
      <c r="M1556" s="131">
        <v>0</v>
      </c>
      <c r="N1556" s="94"/>
    </row>
    <row r="1557" spans="1:14" s="91" customFormat="1" ht="12" x14ac:dyDescent="0.2">
      <c r="A1557" s="97"/>
      <c r="B1557" s="98"/>
      <c r="C1557" s="113" t="s">
        <v>407</v>
      </c>
      <c r="D1557" s="114"/>
      <c r="E1557" s="130">
        <f t="shared" si="316"/>
        <v>0.05</v>
      </c>
      <c r="F1557" s="130"/>
      <c r="G1557" s="130">
        <f t="shared" si="316"/>
        <v>0</v>
      </c>
      <c r="H1557" s="130"/>
      <c r="I1557" s="130">
        <f t="shared" si="316"/>
        <v>0.28414634146341461</v>
      </c>
      <c r="J1557" s="130"/>
      <c r="K1557" s="130">
        <f>SUM(E1557:I1557)</f>
        <v>0.3341463414634146</v>
      </c>
      <c r="L1557" s="130"/>
      <c r="M1557" s="130">
        <f t="shared" si="316"/>
        <v>0</v>
      </c>
      <c r="N1557" s="94"/>
    </row>
    <row r="1558" spans="1:14" s="91" customFormat="1" ht="12" x14ac:dyDescent="0.2">
      <c r="A1558" s="97"/>
      <c r="B1558" s="98"/>
      <c r="C1558" s="99">
        <v>54055</v>
      </c>
      <c r="D1558" s="100" t="s">
        <v>363</v>
      </c>
      <c r="E1558" s="131">
        <v>0.05</v>
      </c>
      <c r="F1558" s="131"/>
      <c r="G1558" s="131">
        <v>0</v>
      </c>
      <c r="H1558" s="131"/>
      <c r="I1558" s="131">
        <v>0.28414634146341461</v>
      </c>
      <c r="J1558" s="131"/>
      <c r="K1558" s="131">
        <f t="shared" ref="K1558" si="319">SUM(E1558:I1558)</f>
        <v>0.3341463414634146</v>
      </c>
      <c r="L1558" s="131"/>
      <c r="M1558" s="131">
        <v>0</v>
      </c>
      <c r="N1558" s="94"/>
    </row>
    <row r="1559" spans="1:14" s="91" customFormat="1" ht="12" x14ac:dyDescent="0.2">
      <c r="A1559" s="97"/>
      <c r="B1559" s="98"/>
      <c r="C1559" s="113" t="s">
        <v>409</v>
      </c>
      <c r="D1559" s="114"/>
      <c r="E1559" s="130">
        <f>SUM(E1560:E1561)</f>
        <v>0.26646300000000001</v>
      </c>
      <c r="F1559" s="130"/>
      <c r="G1559" s="130">
        <f t="shared" ref="G1559:I1559" si="320">SUM(G1560:G1561)</f>
        <v>0</v>
      </c>
      <c r="H1559" s="130"/>
      <c r="I1559" s="130">
        <f t="shared" si="320"/>
        <v>0</v>
      </c>
      <c r="J1559" s="130"/>
      <c r="K1559" s="130">
        <f>SUM(E1559:I1559)</f>
        <v>0.26646300000000001</v>
      </c>
      <c r="L1559" s="130"/>
      <c r="M1559" s="130">
        <f>SUM(M1560:M1561)</f>
        <v>0</v>
      </c>
      <c r="N1559" s="94"/>
    </row>
    <row r="1560" spans="1:14" s="91" customFormat="1" ht="24" x14ac:dyDescent="0.2">
      <c r="A1560" s="97"/>
      <c r="B1560" s="98"/>
      <c r="C1560" s="99">
        <v>54023</v>
      </c>
      <c r="D1560" s="100" t="s">
        <v>250</v>
      </c>
      <c r="E1560" s="131">
        <v>9.1463000000000003E-2</v>
      </c>
      <c r="F1560" s="131"/>
      <c r="G1560" s="131">
        <v>0</v>
      </c>
      <c r="H1560" s="131"/>
      <c r="I1560" s="131">
        <v>0</v>
      </c>
      <c r="J1560" s="131"/>
      <c r="K1560" s="131">
        <f t="shared" ref="K1560:K1569" si="321">SUM(E1560:I1560)</f>
        <v>9.1463000000000003E-2</v>
      </c>
      <c r="L1560" s="131"/>
      <c r="M1560" s="131">
        <v>0</v>
      </c>
      <c r="N1560" s="94"/>
    </row>
    <row r="1561" spans="1:14" s="91" customFormat="1" ht="24" x14ac:dyDescent="0.2">
      <c r="A1561" s="97"/>
      <c r="B1561" s="98"/>
      <c r="C1561" s="99">
        <v>54041</v>
      </c>
      <c r="D1561" s="100" t="s">
        <v>251</v>
      </c>
      <c r="E1561" s="131">
        <v>0.17499999999999999</v>
      </c>
      <c r="F1561" s="131"/>
      <c r="G1561" s="131">
        <v>0</v>
      </c>
      <c r="H1561" s="131"/>
      <c r="I1561" s="131">
        <v>0</v>
      </c>
      <c r="J1561" s="131"/>
      <c r="K1561" s="131">
        <f t="shared" si="321"/>
        <v>0.17499999999999999</v>
      </c>
      <c r="L1561" s="131"/>
      <c r="M1561" s="131">
        <v>0</v>
      </c>
      <c r="N1561" s="94"/>
    </row>
    <row r="1562" spans="1:14" s="91" customFormat="1" ht="12" x14ac:dyDescent="0.2">
      <c r="A1562" s="97"/>
      <c r="B1562" s="98"/>
      <c r="C1562" s="113" t="s">
        <v>394</v>
      </c>
      <c r="D1562" s="114"/>
      <c r="E1562" s="130">
        <f>SUM(E1563:E1569)</f>
        <v>5.9606000000000003</v>
      </c>
      <c r="F1562" s="130"/>
      <c r="G1562" s="130">
        <f t="shared" ref="G1562:I1562" si="322">SUM(G1563:G1569)</f>
        <v>1.5007503751875937E-2</v>
      </c>
      <c r="H1562" s="130"/>
      <c r="I1562" s="130">
        <f t="shared" si="322"/>
        <v>0.66065000000000007</v>
      </c>
      <c r="J1562" s="130"/>
      <c r="K1562" s="130">
        <f t="shared" si="321"/>
        <v>6.6362575037518763</v>
      </c>
      <c r="L1562" s="130"/>
      <c r="M1562" s="130">
        <f>SUM(M1563:M1569)</f>
        <v>5.2605999999999993</v>
      </c>
      <c r="N1562" s="94"/>
    </row>
    <row r="1563" spans="1:14" s="91" customFormat="1" ht="24" x14ac:dyDescent="0.2">
      <c r="A1563" s="97"/>
      <c r="B1563" s="98"/>
      <c r="C1563" s="99">
        <v>46534</v>
      </c>
      <c r="D1563" s="115" t="s">
        <v>214</v>
      </c>
      <c r="E1563" s="131">
        <v>0.01</v>
      </c>
      <c r="F1563" s="131"/>
      <c r="G1563" s="131">
        <v>0</v>
      </c>
      <c r="H1563" s="131"/>
      <c r="I1563" s="131">
        <v>0</v>
      </c>
      <c r="J1563" s="131"/>
      <c r="K1563" s="131">
        <f t="shared" si="321"/>
        <v>0.01</v>
      </c>
      <c r="L1563" s="131"/>
      <c r="M1563" s="131">
        <v>0</v>
      </c>
      <c r="N1563" s="94"/>
    </row>
    <row r="1564" spans="1:14" s="91" customFormat="1" ht="24" x14ac:dyDescent="0.2">
      <c r="A1564" s="97"/>
      <c r="B1564" s="98"/>
      <c r="C1564" s="99">
        <v>50331</v>
      </c>
      <c r="D1564" s="115" t="s">
        <v>65</v>
      </c>
      <c r="E1564" s="131">
        <v>0.8</v>
      </c>
      <c r="F1564" s="131"/>
      <c r="G1564" s="131">
        <v>0</v>
      </c>
      <c r="H1564" s="131"/>
      <c r="I1564" s="131">
        <v>0</v>
      </c>
      <c r="J1564" s="131"/>
      <c r="K1564" s="131">
        <f t="shared" si="321"/>
        <v>0.8</v>
      </c>
      <c r="L1564" s="131"/>
      <c r="M1564" s="131">
        <v>0</v>
      </c>
      <c r="N1564" s="94"/>
    </row>
    <row r="1565" spans="1:14" s="91" customFormat="1" ht="24" x14ac:dyDescent="0.2">
      <c r="A1565" s="97"/>
      <c r="B1565" s="98"/>
      <c r="C1565" s="99">
        <v>52214</v>
      </c>
      <c r="D1565" s="115" t="s">
        <v>355</v>
      </c>
      <c r="E1565" s="131">
        <v>0</v>
      </c>
      <c r="F1565" s="131"/>
      <c r="G1565" s="131">
        <v>0</v>
      </c>
      <c r="H1565" s="131"/>
      <c r="I1565" s="131">
        <v>0.36065000000000003</v>
      </c>
      <c r="J1565" s="131"/>
      <c r="K1565" s="131">
        <f t="shared" si="321"/>
        <v>0.36065000000000003</v>
      </c>
      <c r="L1565" s="131"/>
      <c r="M1565" s="131">
        <v>0</v>
      </c>
      <c r="N1565" s="94"/>
    </row>
    <row r="1566" spans="1:14" s="91" customFormat="1" ht="24" x14ac:dyDescent="0.2">
      <c r="A1566" s="97"/>
      <c r="B1566" s="98"/>
      <c r="C1566" s="99">
        <v>54113</v>
      </c>
      <c r="D1566" s="115" t="s">
        <v>202</v>
      </c>
      <c r="E1566" s="131">
        <v>0</v>
      </c>
      <c r="F1566" s="131"/>
      <c r="G1566" s="131">
        <v>0</v>
      </c>
      <c r="H1566" s="131"/>
      <c r="I1566" s="131">
        <v>0.2</v>
      </c>
      <c r="J1566" s="131"/>
      <c r="K1566" s="131">
        <f t="shared" si="321"/>
        <v>0.2</v>
      </c>
      <c r="L1566" s="131"/>
      <c r="M1566" s="131">
        <v>1.0000000000000002E-2</v>
      </c>
      <c r="N1566" s="94"/>
    </row>
    <row r="1567" spans="1:14" s="91" customFormat="1" ht="48" x14ac:dyDescent="0.2">
      <c r="A1567" s="97"/>
      <c r="B1567" s="98"/>
      <c r="C1567" s="99">
        <v>54158</v>
      </c>
      <c r="D1567" s="115" t="s">
        <v>32</v>
      </c>
      <c r="E1567" s="131">
        <v>5</v>
      </c>
      <c r="F1567" s="131"/>
      <c r="G1567" s="131">
        <v>0</v>
      </c>
      <c r="H1567" s="131"/>
      <c r="I1567" s="131">
        <v>0.1</v>
      </c>
      <c r="J1567" s="131"/>
      <c r="K1567" s="131">
        <f t="shared" si="321"/>
        <v>5.0999999999999996</v>
      </c>
      <c r="L1567" s="131"/>
      <c r="M1567" s="131">
        <v>5.0999999999999996</v>
      </c>
      <c r="N1567" s="94"/>
    </row>
    <row r="1568" spans="1:14" s="91" customFormat="1" ht="24" x14ac:dyDescent="0.2">
      <c r="A1568" s="97"/>
      <c r="B1568" s="98"/>
      <c r="C1568" s="99">
        <v>54176</v>
      </c>
      <c r="D1568" s="115" t="s">
        <v>257</v>
      </c>
      <c r="E1568" s="131">
        <v>0</v>
      </c>
      <c r="F1568" s="131"/>
      <c r="G1568" s="131">
        <v>1.5007503751875937E-2</v>
      </c>
      <c r="H1568" s="131"/>
      <c r="I1568" s="131">
        <v>0</v>
      </c>
      <c r="J1568" s="131"/>
      <c r="K1568" s="131">
        <f t="shared" si="321"/>
        <v>1.5007503751875937E-2</v>
      </c>
      <c r="L1568" s="131"/>
      <c r="M1568" s="131">
        <v>0</v>
      </c>
      <c r="N1568" s="94"/>
    </row>
    <row r="1569" spans="1:14" s="91" customFormat="1" ht="24" x14ac:dyDescent="0.2">
      <c r="A1569" s="97"/>
      <c r="B1569" s="98"/>
      <c r="C1569" s="99">
        <v>54219</v>
      </c>
      <c r="D1569" s="115" t="s">
        <v>48</v>
      </c>
      <c r="E1569" s="131">
        <v>0.15060000000000001</v>
      </c>
      <c r="F1569" s="131"/>
      <c r="G1569" s="131">
        <v>0</v>
      </c>
      <c r="H1569" s="131"/>
      <c r="I1569" s="131">
        <v>0</v>
      </c>
      <c r="J1569" s="131"/>
      <c r="K1569" s="131">
        <f t="shared" si="321"/>
        <v>0.15060000000000001</v>
      </c>
      <c r="L1569" s="131"/>
      <c r="M1569" s="131">
        <v>0.15060000000000001</v>
      </c>
      <c r="N1569" s="94"/>
    </row>
    <row r="1570" spans="1:14" s="91" customFormat="1" ht="12" x14ac:dyDescent="0.2">
      <c r="A1570" s="97"/>
      <c r="B1570" s="98"/>
      <c r="C1570" s="113" t="s">
        <v>403</v>
      </c>
      <c r="D1570" s="114"/>
      <c r="E1570" s="130">
        <f>SUM(E1571:E1573)</f>
        <v>0.80937499999999996</v>
      </c>
      <c r="F1570" s="130"/>
      <c r="G1570" s="130">
        <f t="shared" ref="G1570:I1570" si="323">SUM(G1571:G1573)</f>
        <v>0</v>
      </c>
      <c r="H1570" s="130"/>
      <c r="I1570" s="130">
        <f t="shared" si="323"/>
        <v>2</v>
      </c>
      <c r="J1570" s="130"/>
      <c r="K1570" s="130">
        <f>SUM(E1570:I1570)</f>
        <v>2.8093750000000002</v>
      </c>
      <c r="L1570" s="130"/>
      <c r="M1570" s="130">
        <f>SUM(M1571:M1573)</f>
        <v>0</v>
      </c>
      <c r="N1570" s="94"/>
    </row>
    <row r="1571" spans="1:14" s="91" customFormat="1" ht="24" x14ac:dyDescent="0.2">
      <c r="A1571" s="97"/>
      <c r="B1571" s="98"/>
      <c r="C1571" s="99">
        <v>52059</v>
      </c>
      <c r="D1571" s="100" t="s">
        <v>49</v>
      </c>
      <c r="E1571" s="131">
        <v>0.30937500000000001</v>
      </c>
      <c r="F1571" s="131"/>
      <c r="G1571" s="131">
        <v>0</v>
      </c>
      <c r="H1571" s="131"/>
      <c r="I1571" s="131">
        <v>0</v>
      </c>
      <c r="J1571" s="131"/>
      <c r="K1571" s="131">
        <f t="shared" ref="K1571:K1573" si="324">SUM(E1571:I1571)</f>
        <v>0.30937500000000001</v>
      </c>
      <c r="L1571" s="131"/>
      <c r="M1571" s="131">
        <v>0</v>
      </c>
      <c r="N1571" s="94"/>
    </row>
    <row r="1572" spans="1:14" s="91" customFormat="1" ht="24" x14ac:dyDescent="0.2">
      <c r="A1572" s="97"/>
      <c r="B1572" s="98"/>
      <c r="C1572" s="99">
        <v>52083</v>
      </c>
      <c r="D1572" s="100" t="s">
        <v>428</v>
      </c>
      <c r="E1572" s="131">
        <v>0.5</v>
      </c>
      <c r="F1572" s="131"/>
      <c r="G1572" s="131">
        <v>0</v>
      </c>
      <c r="H1572" s="131"/>
      <c r="I1572" s="131">
        <v>0</v>
      </c>
      <c r="J1572" s="131"/>
      <c r="K1572" s="131">
        <f t="shared" si="324"/>
        <v>0.5</v>
      </c>
      <c r="L1572" s="131"/>
      <c r="M1572" s="131">
        <v>0</v>
      </c>
      <c r="N1572" s="94"/>
    </row>
    <row r="1573" spans="1:14" s="91" customFormat="1" ht="24" x14ac:dyDescent="0.2">
      <c r="A1573" s="97"/>
      <c r="B1573" s="98"/>
      <c r="C1573" s="99">
        <v>52083</v>
      </c>
      <c r="D1573" s="100" t="s">
        <v>33</v>
      </c>
      <c r="E1573" s="131">
        <v>0</v>
      </c>
      <c r="F1573" s="131"/>
      <c r="G1573" s="131">
        <v>0</v>
      </c>
      <c r="H1573" s="131"/>
      <c r="I1573" s="131">
        <v>2</v>
      </c>
      <c r="J1573" s="131"/>
      <c r="K1573" s="131">
        <f t="shared" si="324"/>
        <v>2</v>
      </c>
      <c r="L1573" s="131"/>
      <c r="M1573" s="131">
        <v>0</v>
      </c>
      <c r="N1573" s="94"/>
    </row>
    <row r="1574" spans="1:14" s="91" customFormat="1" ht="12" x14ac:dyDescent="0.2">
      <c r="A1574" s="97"/>
      <c r="B1574" s="98"/>
      <c r="C1574" s="113" t="s">
        <v>404</v>
      </c>
      <c r="D1574" s="114"/>
      <c r="E1574" s="130">
        <f>SUM(E1575:E1576)</f>
        <v>1.205856</v>
      </c>
      <c r="F1574" s="130"/>
      <c r="G1574" s="130">
        <f t="shared" ref="G1574:I1574" si="325">SUM(G1575:G1576)</f>
        <v>0</v>
      </c>
      <c r="H1574" s="130"/>
      <c r="I1574" s="130">
        <f t="shared" si="325"/>
        <v>0</v>
      </c>
      <c r="J1574" s="130"/>
      <c r="K1574" s="130">
        <f>SUM(E1574:I1574)</f>
        <v>1.205856</v>
      </c>
      <c r="L1574" s="130"/>
      <c r="M1574" s="130">
        <f>SUM(M1575:M1576)</f>
        <v>0.10585600000000001</v>
      </c>
      <c r="N1574" s="94"/>
    </row>
    <row r="1575" spans="1:14" s="91" customFormat="1" ht="12" x14ac:dyDescent="0.2">
      <c r="A1575" s="97"/>
      <c r="B1575" s="98"/>
      <c r="C1575" s="99">
        <v>52064</v>
      </c>
      <c r="D1575" s="100" t="s">
        <v>425</v>
      </c>
      <c r="E1575" s="131">
        <v>1.1000000000000001</v>
      </c>
      <c r="F1575" s="131"/>
      <c r="G1575" s="131">
        <v>0</v>
      </c>
      <c r="H1575" s="131"/>
      <c r="I1575" s="131">
        <v>0</v>
      </c>
      <c r="J1575" s="131"/>
      <c r="K1575" s="131">
        <f t="shared" ref="K1575:K1576" si="326">SUM(E1575:I1575)</f>
        <v>1.1000000000000001</v>
      </c>
      <c r="L1575" s="131"/>
      <c r="M1575" s="131">
        <v>0</v>
      </c>
      <c r="N1575" s="94"/>
    </row>
    <row r="1576" spans="1:14" s="91" customFormat="1" ht="36" x14ac:dyDescent="0.2">
      <c r="A1576" s="97"/>
      <c r="B1576" s="98"/>
      <c r="C1576" s="99">
        <v>54036</v>
      </c>
      <c r="D1576" s="100" t="s">
        <v>216</v>
      </c>
      <c r="E1576" s="131">
        <v>0.10585600000000001</v>
      </c>
      <c r="F1576" s="131"/>
      <c r="G1576" s="131">
        <v>0</v>
      </c>
      <c r="H1576" s="131"/>
      <c r="I1576" s="131">
        <v>0</v>
      </c>
      <c r="J1576" s="131"/>
      <c r="K1576" s="131">
        <f t="shared" si="326"/>
        <v>0.10585600000000001</v>
      </c>
      <c r="L1576" s="131"/>
      <c r="M1576" s="131">
        <v>0.10585600000000001</v>
      </c>
      <c r="N1576" s="94"/>
    </row>
    <row r="1577" spans="1:14" s="91" customFormat="1" ht="12" x14ac:dyDescent="0.2">
      <c r="A1577" s="111"/>
      <c r="B1577" s="113" t="s">
        <v>263</v>
      </c>
      <c r="C1577" s="113"/>
      <c r="D1577" s="114"/>
      <c r="E1577" s="130">
        <f>E1578</f>
        <v>0</v>
      </c>
      <c r="F1577" s="130"/>
      <c r="G1577" s="130">
        <f t="shared" ref="G1577:I1577" si="327">G1578</f>
        <v>0</v>
      </c>
      <c r="H1577" s="130"/>
      <c r="I1577" s="130">
        <f t="shared" si="327"/>
        <v>0.35000000000000003</v>
      </c>
      <c r="J1577" s="130"/>
      <c r="K1577" s="130">
        <f>SUM(E1577:I1577)</f>
        <v>0.35000000000000003</v>
      </c>
      <c r="L1577" s="130"/>
      <c r="M1577" s="130">
        <f>M1578</f>
        <v>0</v>
      </c>
      <c r="N1577" s="94"/>
    </row>
    <row r="1578" spans="1:14" s="91" customFormat="1" ht="12" x14ac:dyDescent="0.2">
      <c r="A1578" s="97"/>
      <c r="B1578" s="98"/>
      <c r="C1578" s="113" t="s">
        <v>392</v>
      </c>
      <c r="D1578" s="114"/>
      <c r="E1578" s="130">
        <f>SUM(E1579:E1582)</f>
        <v>0</v>
      </c>
      <c r="F1578" s="130"/>
      <c r="G1578" s="130">
        <f t="shared" ref="G1578:I1578" si="328">SUM(G1579:G1582)</f>
        <v>0</v>
      </c>
      <c r="H1578" s="130"/>
      <c r="I1578" s="130">
        <f t="shared" si="328"/>
        <v>0.35000000000000003</v>
      </c>
      <c r="J1578" s="130"/>
      <c r="K1578" s="130">
        <f>SUM(E1578:I1578)</f>
        <v>0.35000000000000003</v>
      </c>
      <c r="L1578" s="130"/>
      <c r="M1578" s="130">
        <f>SUM(M1579:M1582)</f>
        <v>0</v>
      </c>
      <c r="N1578" s="94"/>
    </row>
    <row r="1579" spans="1:14" s="91" customFormat="1" ht="24" x14ac:dyDescent="0.2">
      <c r="A1579" s="97"/>
      <c r="B1579" s="98"/>
      <c r="C1579" s="99">
        <v>50405</v>
      </c>
      <c r="D1579" s="100" t="s">
        <v>144</v>
      </c>
      <c r="E1579" s="131">
        <v>0</v>
      </c>
      <c r="F1579" s="131"/>
      <c r="G1579" s="131">
        <v>0</v>
      </c>
      <c r="H1579" s="131"/>
      <c r="I1579" s="131">
        <v>0.13600000000000001</v>
      </c>
      <c r="J1579" s="131"/>
      <c r="K1579" s="131">
        <f t="shared" ref="K1579:K1582" si="329">SUM(E1579:I1579)</f>
        <v>0.13600000000000001</v>
      </c>
      <c r="L1579" s="131"/>
      <c r="M1579" s="131">
        <v>0</v>
      </c>
      <c r="N1579" s="94"/>
    </row>
    <row r="1580" spans="1:14" s="91" customFormat="1" ht="24" x14ac:dyDescent="0.2">
      <c r="A1580" s="97"/>
      <c r="B1580" s="98"/>
      <c r="C1580" s="99">
        <v>53300</v>
      </c>
      <c r="D1580" s="100" t="s">
        <v>145</v>
      </c>
      <c r="E1580" s="131">
        <v>0</v>
      </c>
      <c r="F1580" s="131"/>
      <c r="G1580" s="131">
        <v>0</v>
      </c>
      <c r="H1580" s="131"/>
      <c r="I1580" s="131">
        <v>3.7999999999999999E-2</v>
      </c>
      <c r="J1580" s="131"/>
      <c r="K1580" s="131">
        <f t="shared" si="329"/>
        <v>3.7999999999999999E-2</v>
      </c>
      <c r="L1580" s="131"/>
      <c r="M1580" s="131">
        <v>0</v>
      </c>
      <c r="N1580" s="94"/>
    </row>
    <row r="1581" spans="1:14" s="91" customFormat="1" ht="24" x14ac:dyDescent="0.2">
      <c r="A1581" s="97"/>
      <c r="B1581" s="98"/>
      <c r="C1581" s="99">
        <v>53394</v>
      </c>
      <c r="D1581" s="100" t="s">
        <v>146</v>
      </c>
      <c r="E1581" s="131">
        <v>0</v>
      </c>
      <c r="F1581" s="131"/>
      <c r="G1581" s="131">
        <v>0</v>
      </c>
      <c r="H1581" s="131"/>
      <c r="I1581" s="131">
        <v>3.7999999999999999E-2</v>
      </c>
      <c r="J1581" s="131"/>
      <c r="K1581" s="131">
        <f t="shared" si="329"/>
        <v>3.7999999999999999E-2</v>
      </c>
      <c r="L1581" s="131"/>
      <c r="M1581" s="131">
        <v>0</v>
      </c>
      <c r="N1581" s="94"/>
    </row>
    <row r="1582" spans="1:14" s="91" customFormat="1" ht="24" x14ac:dyDescent="0.2">
      <c r="A1582" s="97"/>
      <c r="B1582" s="98"/>
      <c r="C1582" s="99">
        <v>54096</v>
      </c>
      <c r="D1582" s="100" t="s">
        <v>147</v>
      </c>
      <c r="E1582" s="131">
        <v>0</v>
      </c>
      <c r="F1582" s="131"/>
      <c r="G1582" s="131">
        <v>0</v>
      </c>
      <c r="H1582" s="131"/>
      <c r="I1582" s="131">
        <v>0.13800000000000001</v>
      </c>
      <c r="J1582" s="131"/>
      <c r="K1582" s="131">
        <f t="shared" si="329"/>
        <v>0.13800000000000001</v>
      </c>
      <c r="L1582" s="131"/>
      <c r="M1582" s="131">
        <v>0</v>
      </c>
      <c r="N1582" s="94"/>
    </row>
    <row r="1583" spans="1:14" s="91" customFormat="1" ht="12" x14ac:dyDescent="0.2">
      <c r="A1583" s="111"/>
      <c r="B1583" s="113" t="s">
        <v>502</v>
      </c>
      <c r="C1583" s="113"/>
      <c r="D1583" s="114"/>
      <c r="E1583" s="130">
        <f>E1584+E1588+E1596+E1598+E1600+E1602+E1604+E1607+E1609</f>
        <v>2.1492067980003706</v>
      </c>
      <c r="F1583" s="130"/>
      <c r="G1583" s="130">
        <f t="shared" ref="G1583:I1583" si="330">G1584+G1588+G1596+G1598+G1600+G1602+G1604+G1607+G1609</f>
        <v>0.10100050025012507</v>
      </c>
      <c r="H1583" s="130"/>
      <c r="I1583" s="130">
        <f t="shared" si="330"/>
        <v>3.0922713414634146</v>
      </c>
      <c r="J1583" s="130"/>
      <c r="K1583" s="130">
        <f>SUM(E1583:I1583)</f>
        <v>5.3424786397139101</v>
      </c>
      <c r="L1583" s="130"/>
      <c r="M1583" s="130">
        <f>M1584+M1588+M1596+M1598+M1600+M1602+M1604+M1607+M1609</f>
        <v>2.0783687980003704</v>
      </c>
      <c r="N1583" s="94"/>
    </row>
    <row r="1584" spans="1:14" s="91" customFormat="1" ht="12" x14ac:dyDescent="0.2">
      <c r="A1584" s="97"/>
      <c r="B1584" s="98"/>
      <c r="C1584" s="113" t="s">
        <v>392</v>
      </c>
      <c r="D1584" s="114"/>
      <c r="E1584" s="130">
        <f>SUM(E1585:E1587)</f>
        <v>0</v>
      </c>
      <c r="F1584" s="130"/>
      <c r="G1584" s="130">
        <f>SUM(G1585:G1587)</f>
        <v>0.1</v>
      </c>
      <c r="H1584" s="130"/>
      <c r="I1584" s="130">
        <f>SUM(I1585:I1587)</f>
        <v>2.2250000000000001</v>
      </c>
      <c r="J1584" s="130"/>
      <c r="K1584" s="130">
        <f>SUM(E1584:I1584)</f>
        <v>2.3250000000000002</v>
      </c>
      <c r="L1584" s="130"/>
      <c r="M1584" s="130">
        <f>SUM(M1585:M1587)</f>
        <v>0</v>
      </c>
      <c r="N1584" s="94"/>
    </row>
    <row r="1585" spans="1:14" s="91" customFormat="1" ht="24" x14ac:dyDescent="0.2">
      <c r="A1585" s="97"/>
      <c r="B1585" s="98"/>
      <c r="C1585" s="99">
        <v>50159</v>
      </c>
      <c r="D1585" s="100" t="s">
        <v>196</v>
      </c>
      <c r="E1585" s="131">
        <v>0</v>
      </c>
      <c r="F1585" s="131"/>
      <c r="G1585" s="131">
        <v>0</v>
      </c>
      <c r="H1585" s="131"/>
      <c r="I1585" s="131">
        <v>0.125</v>
      </c>
      <c r="J1585" s="131"/>
      <c r="K1585" s="131">
        <f t="shared" ref="K1585:K1587" si="331">SUM(E1585:I1585)</f>
        <v>0.125</v>
      </c>
      <c r="L1585" s="131"/>
      <c r="M1585" s="131">
        <v>0</v>
      </c>
      <c r="N1585" s="94"/>
    </row>
    <row r="1586" spans="1:14" s="91" customFormat="1" ht="24" x14ac:dyDescent="0.2">
      <c r="A1586" s="97"/>
      <c r="B1586" s="98"/>
      <c r="C1586" s="99">
        <v>53099</v>
      </c>
      <c r="D1586" s="100" t="s">
        <v>34</v>
      </c>
      <c r="E1586" s="131">
        <v>0</v>
      </c>
      <c r="F1586" s="131"/>
      <c r="G1586" s="131">
        <v>0</v>
      </c>
      <c r="H1586" s="131"/>
      <c r="I1586" s="131">
        <v>2</v>
      </c>
      <c r="J1586" s="131"/>
      <c r="K1586" s="131">
        <f t="shared" si="331"/>
        <v>2</v>
      </c>
      <c r="L1586" s="131"/>
      <c r="M1586" s="131">
        <v>0</v>
      </c>
      <c r="N1586" s="94"/>
    </row>
    <row r="1587" spans="1:14" s="91" customFormat="1" ht="24" x14ac:dyDescent="0.2">
      <c r="A1587" s="97"/>
      <c r="B1587" s="98"/>
      <c r="C1587" s="99">
        <v>53391</v>
      </c>
      <c r="D1587" s="100" t="s">
        <v>82</v>
      </c>
      <c r="E1587" s="131">
        <v>0</v>
      </c>
      <c r="F1587" s="131"/>
      <c r="G1587" s="131">
        <v>0.1</v>
      </c>
      <c r="H1587" s="131"/>
      <c r="I1587" s="131">
        <v>0.1</v>
      </c>
      <c r="J1587" s="131"/>
      <c r="K1587" s="131">
        <f t="shared" si="331"/>
        <v>0.2</v>
      </c>
      <c r="L1587" s="131"/>
      <c r="M1587" s="131">
        <v>0</v>
      </c>
      <c r="N1587" s="94"/>
    </row>
    <row r="1588" spans="1:14" s="91" customFormat="1" ht="12" x14ac:dyDescent="0.2">
      <c r="A1588" s="97"/>
      <c r="B1588" s="98"/>
      <c r="C1588" s="113" t="s">
        <v>392</v>
      </c>
      <c r="D1588" s="114"/>
      <c r="E1588" s="130">
        <f>SUM(E1589:E1595)</f>
        <v>4.7222E-2</v>
      </c>
      <c r="F1588" s="130"/>
      <c r="G1588" s="130">
        <f>SUM(G1589:G1595)</f>
        <v>0</v>
      </c>
      <c r="H1588" s="130"/>
      <c r="I1588" s="130">
        <f>SUM(I1589:I1595)</f>
        <v>0.45</v>
      </c>
      <c r="J1588" s="130"/>
      <c r="K1588" s="130">
        <f>SUM(E1588:I1588)</f>
        <v>0.497222</v>
      </c>
      <c r="L1588" s="130"/>
      <c r="M1588" s="130">
        <f>SUM(M1589:M1595)</f>
        <v>2.2221999999999999E-2</v>
      </c>
      <c r="N1588" s="94"/>
    </row>
    <row r="1589" spans="1:14" s="91" customFormat="1" ht="24" x14ac:dyDescent="0.2">
      <c r="A1589" s="97"/>
      <c r="B1589" s="98"/>
      <c r="C1589" s="99">
        <v>46920</v>
      </c>
      <c r="D1589" s="100" t="s">
        <v>211</v>
      </c>
      <c r="E1589" s="131">
        <v>2.2221999999999999E-2</v>
      </c>
      <c r="F1589" s="131"/>
      <c r="G1589" s="131">
        <v>0</v>
      </c>
      <c r="H1589" s="131"/>
      <c r="I1589" s="131">
        <v>0</v>
      </c>
      <c r="J1589" s="131"/>
      <c r="K1589" s="131">
        <f t="shared" ref="K1589:K1595" si="332">SUM(E1589:I1589)</f>
        <v>2.2221999999999999E-2</v>
      </c>
      <c r="L1589" s="131"/>
      <c r="M1589" s="131">
        <v>2.2221999999999999E-2</v>
      </c>
      <c r="N1589" s="94"/>
    </row>
    <row r="1590" spans="1:14" s="91" customFormat="1" ht="24" x14ac:dyDescent="0.2">
      <c r="A1590" s="97"/>
      <c r="B1590" s="98"/>
      <c r="C1590" s="99">
        <v>50405</v>
      </c>
      <c r="D1590" s="100" t="s">
        <v>144</v>
      </c>
      <c r="E1590" s="131">
        <v>0</v>
      </c>
      <c r="F1590" s="131"/>
      <c r="G1590" s="131">
        <v>0</v>
      </c>
      <c r="H1590" s="131"/>
      <c r="I1590" s="131">
        <v>0.13600000000000001</v>
      </c>
      <c r="J1590" s="131"/>
      <c r="K1590" s="131">
        <f t="shared" si="332"/>
        <v>0.13600000000000001</v>
      </c>
      <c r="L1590" s="131"/>
      <c r="M1590" s="131">
        <v>0</v>
      </c>
      <c r="N1590" s="94"/>
    </row>
    <row r="1591" spans="1:14" s="91" customFormat="1" ht="24" x14ac:dyDescent="0.2">
      <c r="A1591" s="97"/>
      <c r="B1591" s="98"/>
      <c r="C1591" s="99">
        <v>53300</v>
      </c>
      <c r="D1591" s="100" t="s">
        <v>64</v>
      </c>
      <c r="E1591" s="131">
        <v>0</v>
      </c>
      <c r="F1591" s="131"/>
      <c r="G1591" s="131">
        <v>0</v>
      </c>
      <c r="H1591" s="131"/>
      <c r="I1591" s="131">
        <v>3.7999999999999999E-2</v>
      </c>
      <c r="J1591" s="131"/>
      <c r="K1591" s="131">
        <f t="shared" si="332"/>
        <v>3.7999999999999999E-2</v>
      </c>
      <c r="L1591" s="131"/>
      <c r="M1591" s="131">
        <v>0</v>
      </c>
      <c r="N1591" s="94"/>
    </row>
    <row r="1592" spans="1:14" s="91" customFormat="1" ht="24" x14ac:dyDescent="0.2">
      <c r="A1592" s="97"/>
      <c r="B1592" s="98"/>
      <c r="C1592" s="99">
        <v>53317</v>
      </c>
      <c r="D1592" s="100" t="s">
        <v>160</v>
      </c>
      <c r="E1592" s="131">
        <v>0</v>
      </c>
      <c r="F1592" s="131"/>
      <c r="G1592" s="131">
        <v>0</v>
      </c>
      <c r="H1592" s="131"/>
      <c r="I1592" s="131">
        <v>9.9999999999999992E-2</v>
      </c>
      <c r="J1592" s="131"/>
      <c r="K1592" s="131">
        <f t="shared" si="332"/>
        <v>9.9999999999999992E-2</v>
      </c>
      <c r="L1592" s="131"/>
      <c r="M1592" s="131">
        <v>0</v>
      </c>
      <c r="N1592" s="94"/>
    </row>
    <row r="1593" spans="1:14" s="91" customFormat="1" ht="24" x14ac:dyDescent="0.2">
      <c r="A1593" s="97"/>
      <c r="B1593" s="98"/>
      <c r="C1593" s="99">
        <v>53394</v>
      </c>
      <c r="D1593" s="100" t="s">
        <v>146</v>
      </c>
      <c r="E1593" s="131">
        <v>0</v>
      </c>
      <c r="F1593" s="131"/>
      <c r="G1593" s="131">
        <v>0</v>
      </c>
      <c r="H1593" s="131"/>
      <c r="I1593" s="131">
        <v>3.7999999999999999E-2</v>
      </c>
      <c r="J1593" s="131"/>
      <c r="K1593" s="131">
        <f t="shared" si="332"/>
        <v>3.7999999999999999E-2</v>
      </c>
      <c r="L1593" s="131"/>
      <c r="M1593" s="131">
        <v>0</v>
      </c>
      <c r="N1593" s="94"/>
    </row>
    <row r="1594" spans="1:14" s="91" customFormat="1" ht="24" x14ac:dyDescent="0.2">
      <c r="A1594" s="97"/>
      <c r="B1594" s="98"/>
      <c r="C1594" s="99">
        <v>54096</v>
      </c>
      <c r="D1594" s="100" t="s">
        <v>147</v>
      </c>
      <c r="E1594" s="131">
        <v>0</v>
      </c>
      <c r="F1594" s="131"/>
      <c r="G1594" s="131">
        <v>0</v>
      </c>
      <c r="H1594" s="131"/>
      <c r="I1594" s="131">
        <v>0.13800000000000001</v>
      </c>
      <c r="J1594" s="131"/>
      <c r="K1594" s="131">
        <f t="shared" si="332"/>
        <v>0.13800000000000001</v>
      </c>
      <c r="L1594" s="131"/>
      <c r="M1594" s="131">
        <v>0</v>
      </c>
      <c r="N1594" s="94"/>
    </row>
    <row r="1595" spans="1:14" s="91" customFormat="1" ht="24" x14ac:dyDescent="0.2">
      <c r="A1595" s="97"/>
      <c r="B1595" s="98"/>
      <c r="C1595" s="99">
        <v>54391</v>
      </c>
      <c r="D1595" s="100" t="s">
        <v>229</v>
      </c>
      <c r="E1595" s="131">
        <v>2.5000000000000001E-2</v>
      </c>
      <c r="F1595" s="131"/>
      <c r="G1595" s="131">
        <v>0</v>
      </c>
      <c r="H1595" s="131"/>
      <c r="I1595" s="131">
        <v>0</v>
      </c>
      <c r="J1595" s="131"/>
      <c r="K1595" s="131">
        <f t="shared" si="332"/>
        <v>2.5000000000000001E-2</v>
      </c>
      <c r="L1595" s="131"/>
      <c r="M1595" s="131">
        <v>0</v>
      </c>
      <c r="N1595" s="94"/>
    </row>
    <row r="1596" spans="1:14" s="91" customFormat="1" ht="12" x14ac:dyDescent="0.2">
      <c r="A1596" s="97"/>
      <c r="B1596" s="98"/>
      <c r="C1596" s="113" t="s">
        <v>405</v>
      </c>
      <c r="D1596" s="114"/>
      <c r="E1596" s="130">
        <f t="shared" ref="E1596:M1602" si="333">SUM(E1597)</f>
        <v>1.6696907980003703</v>
      </c>
      <c r="F1596" s="130"/>
      <c r="G1596" s="130">
        <f t="shared" si="333"/>
        <v>0</v>
      </c>
      <c r="H1596" s="130"/>
      <c r="I1596" s="130">
        <f t="shared" si="333"/>
        <v>0.13</v>
      </c>
      <c r="J1596" s="130"/>
      <c r="K1596" s="130">
        <f>SUM(E1596:I1596)</f>
        <v>1.7996907980003702</v>
      </c>
      <c r="L1596" s="130"/>
      <c r="M1596" s="130">
        <f t="shared" si="333"/>
        <v>1.7996907980003702</v>
      </c>
      <c r="N1596" s="94"/>
    </row>
    <row r="1597" spans="1:14" s="91" customFormat="1" ht="36" x14ac:dyDescent="0.2">
      <c r="A1597" s="97"/>
      <c r="B1597" s="98"/>
      <c r="C1597" s="99">
        <v>54079</v>
      </c>
      <c r="D1597" s="100" t="s">
        <v>282</v>
      </c>
      <c r="E1597" s="131">
        <v>1.6696907980003703</v>
      </c>
      <c r="F1597" s="131"/>
      <c r="G1597" s="131">
        <v>0</v>
      </c>
      <c r="H1597" s="131"/>
      <c r="I1597" s="131">
        <v>0.13</v>
      </c>
      <c r="J1597" s="131"/>
      <c r="K1597" s="131">
        <f t="shared" ref="K1597" si="334">SUM(E1597:I1597)</f>
        <v>1.7996907980003702</v>
      </c>
      <c r="L1597" s="131"/>
      <c r="M1597" s="131">
        <v>1.7996907980003702</v>
      </c>
      <c r="N1597" s="94"/>
    </row>
    <row r="1598" spans="1:14" s="91" customFormat="1" ht="12" x14ac:dyDescent="0.2">
      <c r="A1598" s="97"/>
      <c r="B1598" s="98"/>
      <c r="C1598" s="113" t="s">
        <v>393</v>
      </c>
      <c r="D1598" s="114"/>
      <c r="E1598" s="130">
        <f t="shared" si="333"/>
        <v>0</v>
      </c>
      <c r="F1598" s="130"/>
      <c r="G1598" s="130">
        <f t="shared" si="333"/>
        <v>0</v>
      </c>
      <c r="H1598" s="130"/>
      <c r="I1598" s="130">
        <f t="shared" si="333"/>
        <v>3.1250000000000002E-3</v>
      </c>
      <c r="J1598" s="130"/>
      <c r="K1598" s="130">
        <f>SUM(E1598:I1598)</f>
        <v>3.1250000000000002E-3</v>
      </c>
      <c r="L1598" s="130"/>
      <c r="M1598" s="130">
        <f t="shared" si="333"/>
        <v>0</v>
      </c>
      <c r="N1598" s="94"/>
    </row>
    <row r="1599" spans="1:14" s="91" customFormat="1" ht="24" x14ac:dyDescent="0.2">
      <c r="A1599" s="97"/>
      <c r="B1599" s="98"/>
      <c r="C1599" s="99">
        <v>52189</v>
      </c>
      <c r="D1599" s="100" t="s">
        <v>238</v>
      </c>
      <c r="E1599" s="131">
        <v>0</v>
      </c>
      <c r="F1599" s="131"/>
      <c r="G1599" s="131">
        <v>0</v>
      </c>
      <c r="H1599" s="131"/>
      <c r="I1599" s="131">
        <v>3.1250000000000002E-3</v>
      </c>
      <c r="J1599" s="131"/>
      <c r="K1599" s="131">
        <f t="shared" ref="K1599" si="335">SUM(E1599:I1599)</f>
        <v>3.1250000000000002E-3</v>
      </c>
      <c r="L1599" s="131"/>
      <c r="M1599" s="131">
        <v>0</v>
      </c>
      <c r="N1599" s="94"/>
    </row>
    <row r="1600" spans="1:14" s="91" customFormat="1" ht="12" x14ac:dyDescent="0.2">
      <c r="A1600" s="97"/>
      <c r="B1600" s="98"/>
      <c r="C1600" s="113" t="s">
        <v>407</v>
      </c>
      <c r="D1600" s="114"/>
      <c r="E1600" s="130">
        <f t="shared" si="333"/>
        <v>0.05</v>
      </c>
      <c r="F1600" s="130"/>
      <c r="G1600" s="130">
        <f t="shared" si="333"/>
        <v>0</v>
      </c>
      <c r="H1600" s="130"/>
      <c r="I1600" s="130">
        <f t="shared" si="333"/>
        <v>0.28414634146341461</v>
      </c>
      <c r="J1600" s="130"/>
      <c r="K1600" s="130">
        <f>SUM(E1600:I1600)</f>
        <v>0.3341463414634146</v>
      </c>
      <c r="L1600" s="130"/>
      <c r="M1600" s="130">
        <f t="shared" si="333"/>
        <v>0</v>
      </c>
      <c r="N1600" s="94"/>
    </row>
    <row r="1601" spans="1:14" s="91" customFormat="1" ht="12" x14ac:dyDescent="0.2">
      <c r="A1601" s="97"/>
      <c r="B1601" s="98"/>
      <c r="C1601" s="99">
        <v>54055</v>
      </c>
      <c r="D1601" s="100" t="s">
        <v>363</v>
      </c>
      <c r="E1601" s="131">
        <v>0.05</v>
      </c>
      <c r="F1601" s="131"/>
      <c r="G1601" s="131">
        <v>0</v>
      </c>
      <c r="H1601" s="131"/>
      <c r="I1601" s="131">
        <v>0.28414634146341461</v>
      </c>
      <c r="J1601" s="131"/>
      <c r="K1601" s="131">
        <f t="shared" ref="K1601" si="336">SUM(E1601:I1601)</f>
        <v>0.3341463414634146</v>
      </c>
      <c r="L1601" s="131"/>
      <c r="M1601" s="130">
        <v>0</v>
      </c>
      <c r="N1601" s="94"/>
    </row>
    <row r="1602" spans="1:14" s="91" customFormat="1" ht="12" x14ac:dyDescent="0.2">
      <c r="A1602" s="97"/>
      <c r="B1602" s="98"/>
      <c r="C1602" s="113" t="s">
        <v>409</v>
      </c>
      <c r="D1602" s="114"/>
      <c r="E1602" s="130">
        <f t="shared" si="333"/>
        <v>9.1463000000000003E-2</v>
      </c>
      <c r="F1602" s="130"/>
      <c r="G1602" s="130">
        <f t="shared" si="333"/>
        <v>0</v>
      </c>
      <c r="H1602" s="130"/>
      <c r="I1602" s="130">
        <f t="shared" si="333"/>
        <v>0</v>
      </c>
      <c r="J1602" s="130"/>
      <c r="K1602" s="130">
        <f>SUM(E1602:I1602)</f>
        <v>9.1463000000000003E-2</v>
      </c>
      <c r="L1602" s="130"/>
      <c r="M1602" s="130">
        <f t="shared" si="333"/>
        <v>0</v>
      </c>
      <c r="N1602" s="94"/>
    </row>
    <row r="1603" spans="1:14" s="91" customFormat="1" ht="24" x14ac:dyDescent="0.2">
      <c r="A1603" s="97"/>
      <c r="B1603" s="98"/>
      <c r="C1603" s="99">
        <v>54023</v>
      </c>
      <c r="D1603" s="100" t="s">
        <v>250</v>
      </c>
      <c r="E1603" s="131">
        <v>9.1463000000000003E-2</v>
      </c>
      <c r="F1603" s="131"/>
      <c r="G1603" s="131">
        <v>0</v>
      </c>
      <c r="H1603" s="131"/>
      <c r="I1603" s="131">
        <v>0</v>
      </c>
      <c r="J1603" s="131"/>
      <c r="K1603" s="131">
        <f t="shared" ref="K1603" si="337">SUM(E1603:I1603)</f>
        <v>9.1463000000000003E-2</v>
      </c>
      <c r="L1603" s="131"/>
      <c r="M1603" s="130">
        <v>0</v>
      </c>
      <c r="N1603" s="94"/>
    </row>
    <row r="1604" spans="1:14" s="91" customFormat="1" ht="12" x14ac:dyDescent="0.2">
      <c r="A1604" s="97"/>
      <c r="B1604" s="98"/>
      <c r="C1604" s="113" t="s">
        <v>394</v>
      </c>
      <c r="D1604" s="114"/>
      <c r="E1604" s="130">
        <f>SUM(E1605:E1606)</f>
        <v>0.15060000000000001</v>
      </c>
      <c r="F1604" s="130"/>
      <c r="G1604" s="130">
        <f t="shared" ref="G1604:I1604" si="338">SUM(G1605:G1606)</f>
        <v>1.0005002501250625E-3</v>
      </c>
      <c r="H1604" s="130"/>
      <c r="I1604" s="130">
        <f t="shared" si="338"/>
        <v>0</v>
      </c>
      <c r="J1604" s="130"/>
      <c r="K1604" s="130">
        <f>SUM(E1604:I1604)</f>
        <v>0.15160050025012509</v>
      </c>
      <c r="L1604" s="130"/>
      <c r="M1604" s="130">
        <f>SUM(M1605:M1606)</f>
        <v>0.15060000000000001</v>
      </c>
      <c r="N1604" s="94"/>
    </row>
    <row r="1605" spans="1:14" s="91" customFormat="1" ht="24" x14ac:dyDescent="0.2">
      <c r="A1605" s="97"/>
      <c r="B1605" s="98"/>
      <c r="C1605" s="99">
        <v>54176</v>
      </c>
      <c r="D1605" s="115" t="s">
        <v>257</v>
      </c>
      <c r="E1605" s="131">
        <v>0</v>
      </c>
      <c r="F1605" s="131"/>
      <c r="G1605" s="131">
        <v>1.0005002501250625E-3</v>
      </c>
      <c r="H1605" s="131"/>
      <c r="I1605" s="131">
        <v>0</v>
      </c>
      <c r="J1605" s="131"/>
      <c r="K1605" s="131">
        <f t="shared" ref="K1605:K1606" si="339">SUM(E1605:I1605)</f>
        <v>1.0005002501250625E-3</v>
      </c>
      <c r="L1605" s="131"/>
      <c r="M1605" s="131">
        <v>0</v>
      </c>
      <c r="N1605" s="94"/>
    </row>
    <row r="1606" spans="1:14" s="91" customFormat="1" ht="24" x14ac:dyDescent="0.2">
      <c r="A1606" s="97"/>
      <c r="B1606" s="98"/>
      <c r="C1606" s="99">
        <v>54219</v>
      </c>
      <c r="D1606" s="115" t="s">
        <v>48</v>
      </c>
      <c r="E1606" s="131">
        <v>0.15060000000000001</v>
      </c>
      <c r="F1606" s="131"/>
      <c r="G1606" s="131">
        <v>0</v>
      </c>
      <c r="H1606" s="131"/>
      <c r="I1606" s="131">
        <v>0</v>
      </c>
      <c r="J1606" s="131"/>
      <c r="K1606" s="131">
        <f t="shared" si="339"/>
        <v>0.15060000000000001</v>
      </c>
      <c r="L1606" s="131"/>
      <c r="M1606" s="131">
        <v>0.15060000000000001</v>
      </c>
      <c r="N1606" s="94"/>
    </row>
    <row r="1607" spans="1:14" s="91" customFormat="1" ht="12" x14ac:dyDescent="0.2">
      <c r="A1607" s="97"/>
      <c r="B1607" s="98"/>
      <c r="C1607" s="113" t="s">
        <v>403</v>
      </c>
      <c r="D1607" s="114"/>
      <c r="E1607" s="130">
        <f t="shared" ref="E1607:M1609" si="340">SUM(E1608)</f>
        <v>3.4375000000000003E-2</v>
      </c>
      <c r="F1607" s="130"/>
      <c r="G1607" s="130">
        <f t="shared" si="340"/>
        <v>0</v>
      </c>
      <c r="H1607" s="130"/>
      <c r="I1607" s="130">
        <f t="shared" si="340"/>
        <v>0</v>
      </c>
      <c r="J1607" s="130"/>
      <c r="K1607" s="130">
        <f>SUM(E1607:I1607)</f>
        <v>3.4375000000000003E-2</v>
      </c>
      <c r="L1607" s="130"/>
      <c r="M1607" s="130">
        <f t="shared" si="340"/>
        <v>0</v>
      </c>
      <c r="N1607" s="94"/>
    </row>
    <row r="1608" spans="1:14" s="91" customFormat="1" ht="24" x14ac:dyDescent="0.2">
      <c r="A1608" s="97"/>
      <c r="B1608" s="98"/>
      <c r="C1608" s="99">
        <v>52059</v>
      </c>
      <c r="D1608" s="100" t="s">
        <v>49</v>
      </c>
      <c r="E1608" s="131">
        <v>3.4375000000000003E-2</v>
      </c>
      <c r="F1608" s="131"/>
      <c r="G1608" s="131">
        <v>0</v>
      </c>
      <c r="H1608" s="131"/>
      <c r="I1608" s="131">
        <v>0</v>
      </c>
      <c r="J1608" s="131"/>
      <c r="K1608" s="131">
        <f t="shared" ref="K1608" si="341">SUM(E1608:I1608)</f>
        <v>3.4375000000000003E-2</v>
      </c>
      <c r="L1608" s="131"/>
      <c r="M1608" s="130">
        <v>0</v>
      </c>
      <c r="N1608" s="94"/>
    </row>
    <row r="1609" spans="1:14" s="91" customFormat="1" ht="12" x14ac:dyDescent="0.2">
      <c r="A1609" s="97"/>
      <c r="B1609" s="98"/>
      <c r="C1609" s="113" t="s">
        <v>404</v>
      </c>
      <c r="D1609" s="114"/>
      <c r="E1609" s="130">
        <f t="shared" si="340"/>
        <v>0.10585600000000001</v>
      </c>
      <c r="F1609" s="130"/>
      <c r="G1609" s="130">
        <f t="shared" si="340"/>
        <v>0</v>
      </c>
      <c r="H1609" s="130"/>
      <c r="I1609" s="130">
        <f t="shared" si="340"/>
        <v>0</v>
      </c>
      <c r="J1609" s="130"/>
      <c r="K1609" s="130">
        <f>SUM(E1609:I1609)</f>
        <v>0.10585600000000001</v>
      </c>
      <c r="L1609" s="130"/>
      <c r="M1609" s="130">
        <f t="shared" si="340"/>
        <v>0.10585600000000001</v>
      </c>
      <c r="N1609" s="94"/>
    </row>
    <row r="1610" spans="1:14" s="91" customFormat="1" ht="36" x14ac:dyDescent="0.2">
      <c r="A1610" s="97"/>
      <c r="B1610" s="98"/>
      <c r="C1610" s="99">
        <v>54036</v>
      </c>
      <c r="D1610" s="100" t="s">
        <v>216</v>
      </c>
      <c r="E1610" s="131">
        <v>0.10585600000000001</v>
      </c>
      <c r="F1610" s="131"/>
      <c r="G1610" s="131">
        <v>0</v>
      </c>
      <c r="H1610" s="131"/>
      <c r="I1610" s="131">
        <v>0</v>
      </c>
      <c r="J1610" s="131"/>
      <c r="K1610" s="131">
        <f t="shared" ref="K1610" si="342">SUM(E1610:I1610)</f>
        <v>0.10585600000000001</v>
      </c>
      <c r="L1610" s="131"/>
      <c r="M1610" s="130">
        <v>0.10585600000000001</v>
      </c>
      <c r="N1610" s="94"/>
    </row>
    <row r="1611" spans="1:14" s="91" customFormat="1" ht="12" x14ac:dyDescent="0.2">
      <c r="A1611" s="111"/>
      <c r="B1611" s="113" t="s">
        <v>527</v>
      </c>
      <c r="C1611" s="113"/>
      <c r="D1611" s="114"/>
      <c r="E1611" s="130">
        <f>E1612+E1614+E1616+E1620+E1622+E1625+E1630+E1633</f>
        <v>4.29111154411566</v>
      </c>
      <c r="F1611" s="130"/>
      <c r="G1611" s="130">
        <f t="shared" ref="G1611:I1611" si="343">G1612+G1614+G1616+G1620+G1622+G1625+G1630+G1633</f>
        <v>0.51800900450225118</v>
      </c>
      <c r="H1611" s="130"/>
      <c r="I1611" s="130">
        <f t="shared" si="343"/>
        <v>0.60774960146341461</v>
      </c>
      <c r="J1611" s="130"/>
      <c r="K1611" s="130">
        <f>SUM(E1611:I1611)</f>
        <v>5.4168701500813254</v>
      </c>
      <c r="L1611" s="130"/>
      <c r="M1611" s="130">
        <f>M1612+M1614+M1616+M1620+M1622+M1625+M1630+M1633</f>
        <v>1.9227735441156599</v>
      </c>
      <c r="N1611" s="94"/>
    </row>
    <row r="1612" spans="1:14" s="91" customFormat="1" ht="12" x14ac:dyDescent="0.2">
      <c r="A1612" s="97"/>
      <c r="B1612" s="98"/>
      <c r="C1612" s="113" t="s">
        <v>417</v>
      </c>
      <c r="D1612" s="114"/>
      <c r="E1612" s="130">
        <f t="shared" ref="E1612:M1614" si="344">SUM(E1613)</f>
        <v>0.125</v>
      </c>
      <c r="F1612" s="130"/>
      <c r="G1612" s="130">
        <f t="shared" si="344"/>
        <v>0</v>
      </c>
      <c r="H1612" s="130"/>
      <c r="I1612" s="130">
        <f t="shared" si="344"/>
        <v>0.3</v>
      </c>
      <c r="J1612" s="130"/>
      <c r="K1612" s="130">
        <f>SUM(E1612:I1612)</f>
        <v>0.42499999999999999</v>
      </c>
      <c r="L1612" s="130"/>
      <c r="M1612" s="130">
        <f t="shared" si="344"/>
        <v>0</v>
      </c>
      <c r="N1612" s="94"/>
    </row>
    <row r="1613" spans="1:14" s="91" customFormat="1" ht="36" x14ac:dyDescent="0.2">
      <c r="A1613" s="97"/>
      <c r="B1613" s="98"/>
      <c r="C1613" s="99">
        <v>54321</v>
      </c>
      <c r="D1613" s="100" t="s">
        <v>84</v>
      </c>
      <c r="E1613" s="131">
        <v>0.125</v>
      </c>
      <c r="F1613" s="131"/>
      <c r="G1613" s="131">
        <v>0</v>
      </c>
      <c r="H1613" s="131"/>
      <c r="I1613" s="131">
        <v>0.3</v>
      </c>
      <c r="J1613" s="131"/>
      <c r="K1613" s="131">
        <f t="shared" ref="K1613" si="345">SUM(E1613:I1613)</f>
        <v>0.42499999999999999</v>
      </c>
      <c r="L1613" s="131"/>
      <c r="M1613" s="130">
        <v>0</v>
      </c>
      <c r="N1613" s="94"/>
    </row>
    <row r="1614" spans="1:14" s="91" customFormat="1" ht="12" x14ac:dyDescent="0.2">
      <c r="A1614" s="97"/>
      <c r="B1614" s="98"/>
      <c r="C1614" s="113" t="s">
        <v>405</v>
      </c>
      <c r="D1614" s="114"/>
      <c r="E1614" s="130">
        <f t="shared" si="344"/>
        <v>1.67577354411566</v>
      </c>
      <c r="F1614" s="130"/>
      <c r="G1614" s="130">
        <f t="shared" si="344"/>
        <v>0</v>
      </c>
      <c r="H1614" s="130"/>
      <c r="I1614" s="130">
        <f t="shared" si="344"/>
        <v>0.247</v>
      </c>
      <c r="J1614" s="130"/>
      <c r="K1614" s="130">
        <f>SUM(E1614:I1614)</f>
        <v>1.9227735441156599</v>
      </c>
      <c r="L1614" s="130"/>
      <c r="M1614" s="130">
        <f t="shared" si="344"/>
        <v>1.9227735441156599</v>
      </c>
      <c r="N1614" s="94"/>
    </row>
    <row r="1615" spans="1:14" s="91" customFormat="1" ht="36" x14ac:dyDescent="0.2">
      <c r="A1615" s="97"/>
      <c r="B1615" s="98"/>
      <c r="C1615" s="99">
        <v>54079</v>
      </c>
      <c r="D1615" s="100" t="s">
        <v>282</v>
      </c>
      <c r="E1615" s="131">
        <v>1.67577354411566</v>
      </c>
      <c r="F1615" s="131"/>
      <c r="G1615" s="131">
        <v>0</v>
      </c>
      <c r="H1615" s="131"/>
      <c r="I1615" s="131">
        <v>0.247</v>
      </c>
      <c r="J1615" s="131"/>
      <c r="K1615" s="131">
        <f t="shared" ref="K1615" si="346">SUM(E1615:I1615)</f>
        <v>1.9227735441156599</v>
      </c>
      <c r="L1615" s="131"/>
      <c r="M1615" s="131">
        <v>1.9227735441156599</v>
      </c>
      <c r="N1615" s="94"/>
    </row>
    <row r="1616" spans="1:14" s="91" customFormat="1" ht="12" x14ac:dyDescent="0.2">
      <c r="A1616" s="97"/>
      <c r="B1616" s="98"/>
      <c r="C1616" s="113" t="s">
        <v>393</v>
      </c>
      <c r="D1616" s="114"/>
      <c r="E1616" s="130">
        <f>SUM(E1617:E1619)</f>
        <v>1.0625</v>
      </c>
      <c r="F1616" s="130"/>
      <c r="G1616" s="130">
        <f t="shared" ref="G1616:I1616" si="347">SUM(G1617:G1619)</f>
        <v>0.5</v>
      </c>
      <c r="H1616" s="130"/>
      <c r="I1616" s="130">
        <f t="shared" si="347"/>
        <v>3.1250000000000002E-3</v>
      </c>
      <c r="J1616" s="130"/>
      <c r="K1616" s="130">
        <f>SUM(E1616:I1616)</f>
        <v>1.565625</v>
      </c>
      <c r="L1616" s="130"/>
      <c r="M1616" s="130">
        <f>SUM(M1617:M1619)</f>
        <v>0</v>
      </c>
      <c r="N1616" s="94"/>
    </row>
    <row r="1617" spans="1:14" s="91" customFormat="1" ht="24" x14ac:dyDescent="0.2">
      <c r="A1617" s="97"/>
      <c r="B1617" s="98"/>
      <c r="C1617" s="99">
        <v>52189</v>
      </c>
      <c r="D1617" s="100" t="s">
        <v>238</v>
      </c>
      <c r="E1617" s="131">
        <v>0</v>
      </c>
      <c r="F1617" s="131"/>
      <c r="G1617" s="131">
        <v>0</v>
      </c>
      <c r="H1617" s="131"/>
      <c r="I1617" s="131">
        <v>3.1250000000000002E-3</v>
      </c>
      <c r="J1617" s="131"/>
      <c r="K1617" s="131">
        <f t="shared" ref="K1617:K1619" si="348">SUM(E1617:I1617)</f>
        <v>3.1250000000000002E-3</v>
      </c>
      <c r="L1617" s="131"/>
      <c r="M1617" s="131">
        <v>0</v>
      </c>
      <c r="N1617" s="94"/>
    </row>
    <row r="1618" spans="1:14" s="91" customFormat="1" ht="36" x14ac:dyDescent="0.2">
      <c r="A1618" s="97"/>
      <c r="B1618" s="98"/>
      <c r="C1618" s="99">
        <v>53373</v>
      </c>
      <c r="D1618" s="100" t="s">
        <v>140</v>
      </c>
      <c r="E1618" s="131">
        <v>6.25E-2</v>
      </c>
      <c r="F1618" s="131"/>
      <c r="G1618" s="131">
        <v>0</v>
      </c>
      <c r="H1618" s="131"/>
      <c r="I1618" s="131">
        <v>0</v>
      </c>
      <c r="J1618" s="131"/>
      <c r="K1618" s="131">
        <f t="shared" si="348"/>
        <v>6.25E-2</v>
      </c>
      <c r="L1618" s="131"/>
      <c r="M1618" s="131">
        <v>0</v>
      </c>
      <c r="N1618" s="94"/>
    </row>
    <row r="1619" spans="1:14" s="91" customFormat="1" ht="12" x14ac:dyDescent="0.2">
      <c r="A1619" s="97"/>
      <c r="B1619" s="98"/>
      <c r="C1619" s="99">
        <v>54143</v>
      </c>
      <c r="D1619" s="100" t="s">
        <v>264</v>
      </c>
      <c r="E1619" s="131">
        <v>1</v>
      </c>
      <c r="F1619" s="131"/>
      <c r="G1619" s="131">
        <v>0.5</v>
      </c>
      <c r="H1619" s="131"/>
      <c r="I1619" s="131">
        <v>0</v>
      </c>
      <c r="J1619" s="131"/>
      <c r="K1619" s="131">
        <f t="shared" si="348"/>
        <v>1.5</v>
      </c>
      <c r="L1619" s="131"/>
      <c r="M1619" s="131">
        <v>0</v>
      </c>
      <c r="N1619" s="94"/>
    </row>
    <row r="1620" spans="1:14" s="91" customFormat="1" ht="12" x14ac:dyDescent="0.2">
      <c r="A1620" s="97"/>
      <c r="B1620" s="98"/>
      <c r="C1620" s="113" t="s">
        <v>407</v>
      </c>
      <c r="D1620" s="114"/>
      <c r="E1620" s="130">
        <f t="shared" ref="E1620:M1620" si="349">SUM(E1621)</f>
        <v>0.05</v>
      </c>
      <c r="F1620" s="130"/>
      <c r="G1620" s="130">
        <f t="shared" si="349"/>
        <v>0</v>
      </c>
      <c r="H1620" s="130"/>
      <c r="I1620" s="130">
        <f t="shared" si="349"/>
        <v>3.414634146341463E-2</v>
      </c>
      <c r="J1620" s="130"/>
      <c r="K1620" s="130">
        <f>SUM(E1620:I1620)</f>
        <v>8.4146341463414626E-2</v>
      </c>
      <c r="L1620" s="130"/>
      <c r="M1620" s="130">
        <f t="shared" si="349"/>
        <v>0</v>
      </c>
      <c r="N1620" s="94"/>
    </row>
    <row r="1621" spans="1:14" s="91" customFormat="1" ht="12" x14ac:dyDescent="0.2">
      <c r="A1621" s="97"/>
      <c r="B1621" s="98"/>
      <c r="C1621" s="99">
        <v>54055</v>
      </c>
      <c r="D1621" s="100" t="s">
        <v>363</v>
      </c>
      <c r="E1621" s="131">
        <v>0.05</v>
      </c>
      <c r="F1621" s="131"/>
      <c r="G1621" s="131">
        <v>0</v>
      </c>
      <c r="H1621" s="131"/>
      <c r="I1621" s="131">
        <v>3.414634146341463E-2</v>
      </c>
      <c r="J1621" s="131"/>
      <c r="K1621" s="131">
        <f t="shared" ref="K1621" si="350">SUM(E1621:I1621)</f>
        <v>8.4146341463414626E-2</v>
      </c>
      <c r="L1621" s="131"/>
      <c r="M1621" s="131">
        <v>0</v>
      </c>
      <c r="N1621" s="94"/>
    </row>
    <row r="1622" spans="1:14" s="91" customFormat="1" ht="12" x14ac:dyDescent="0.2">
      <c r="A1622" s="97"/>
      <c r="B1622" s="98"/>
      <c r="C1622" s="113" t="s">
        <v>409</v>
      </c>
      <c r="D1622" s="114"/>
      <c r="E1622" s="130">
        <f>SUM(E1623:E1624)</f>
        <v>0.39646300000000001</v>
      </c>
      <c r="F1622" s="130"/>
      <c r="G1622" s="130">
        <f t="shared" ref="G1622:I1622" si="351">SUM(G1623:G1624)</f>
        <v>0</v>
      </c>
      <c r="H1622" s="130"/>
      <c r="I1622" s="130">
        <f t="shared" si="351"/>
        <v>0</v>
      </c>
      <c r="J1622" s="130"/>
      <c r="K1622" s="130">
        <f>SUM(E1622:I1622)</f>
        <v>0.39646300000000001</v>
      </c>
      <c r="L1622" s="130"/>
      <c r="M1622" s="130">
        <f>SUM(M1623:M1624)</f>
        <v>0</v>
      </c>
      <c r="N1622" s="94"/>
    </row>
    <row r="1623" spans="1:14" s="91" customFormat="1" ht="24" x14ac:dyDescent="0.2">
      <c r="A1623" s="97"/>
      <c r="B1623" s="98"/>
      <c r="C1623" s="99">
        <v>54023</v>
      </c>
      <c r="D1623" s="100" t="s">
        <v>250</v>
      </c>
      <c r="E1623" s="131">
        <v>0.131463</v>
      </c>
      <c r="F1623" s="131"/>
      <c r="G1623" s="131">
        <v>0</v>
      </c>
      <c r="H1623" s="131"/>
      <c r="I1623" s="131">
        <v>0</v>
      </c>
      <c r="J1623" s="131"/>
      <c r="K1623" s="131">
        <f t="shared" ref="K1623:K1624" si="352">SUM(E1623:I1623)</f>
        <v>0.131463</v>
      </c>
      <c r="L1623" s="131"/>
      <c r="M1623" s="131">
        <v>0</v>
      </c>
      <c r="N1623" s="94"/>
    </row>
    <row r="1624" spans="1:14" s="91" customFormat="1" ht="24" x14ac:dyDescent="0.2">
      <c r="A1624" s="97"/>
      <c r="B1624" s="98"/>
      <c r="C1624" s="99">
        <v>54041</v>
      </c>
      <c r="D1624" s="100" t="s">
        <v>251</v>
      </c>
      <c r="E1624" s="131">
        <v>0.26500000000000001</v>
      </c>
      <c r="F1624" s="131"/>
      <c r="G1624" s="131">
        <v>0</v>
      </c>
      <c r="H1624" s="131"/>
      <c r="I1624" s="131">
        <v>0</v>
      </c>
      <c r="J1624" s="131"/>
      <c r="K1624" s="131">
        <f t="shared" si="352"/>
        <v>0.26500000000000001</v>
      </c>
      <c r="L1624" s="131"/>
      <c r="M1624" s="131">
        <v>0</v>
      </c>
      <c r="N1624" s="94"/>
    </row>
    <row r="1625" spans="1:14" s="91" customFormat="1" ht="12" x14ac:dyDescent="0.2">
      <c r="A1625" s="97"/>
      <c r="B1625" s="98"/>
      <c r="C1625" s="113" t="s">
        <v>393</v>
      </c>
      <c r="D1625" s="114"/>
      <c r="E1625" s="130">
        <f>SUM(E1626:E1629)</f>
        <v>0.28200000000000003</v>
      </c>
      <c r="F1625" s="130"/>
      <c r="G1625" s="130">
        <f t="shared" ref="G1625:I1625" si="353">SUM(G1626:G1629)</f>
        <v>1.8009004502251125E-2</v>
      </c>
      <c r="H1625" s="130"/>
      <c r="I1625" s="130">
        <f t="shared" si="353"/>
        <v>0</v>
      </c>
      <c r="J1625" s="130"/>
      <c r="K1625" s="130">
        <f>SUM(E1625:I1625)</f>
        <v>0.30000900450225115</v>
      </c>
      <c r="L1625" s="130"/>
      <c r="M1625" s="130">
        <f>SUM(M1626:M1629)</f>
        <v>0</v>
      </c>
      <c r="N1625" s="94"/>
    </row>
    <row r="1626" spans="1:14" s="91" customFormat="1" ht="24" x14ac:dyDescent="0.2">
      <c r="A1626" s="97"/>
      <c r="B1626" s="98"/>
      <c r="C1626" s="99">
        <v>46534</v>
      </c>
      <c r="D1626" s="100" t="s">
        <v>214</v>
      </c>
      <c r="E1626" s="131">
        <v>7.0000000000000001E-3</v>
      </c>
      <c r="F1626" s="131"/>
      <c r="G1626" s="131">
        <v>0</v>
      </c>
      <c r="H1626" s="131"/>
      <c r="I1626" s="131">
        <v>0</v>
      </c>
      <c r="J1626" s="131"/>
      <c r="K1626" s="131">
        <f t="shared" ref="K1626:K1629" si="354">SUM(E1626:I1626)</f>
        <v>7.0000000000000001E-3</v>
      </c>
      <c r="L1626" s="131"/>
      <c r="M1626" s="131">
        <v>0</v>
      </c>
      <c r="N1626" s="94"/>
    </row>
    <row r="1627" spans="1:14" s="91" customFormat="1" ht="24" x14ac:dyDescent="0.2">
      <c r="A1627" s="97"/>
      <c r="B1627" s="98"/>
      <c r="C1627" s="99">
        <v>54176</v>
      </c>
      <c r="D1627" s="115" t="s">
        <v>257</v>
      </c>
      <c r="E1627" s="131">
        <v>0</v>
      </c>
      <c r="F1627" s="131"/>
      <c r="G1627" s="131">
        <v>1.8009004502251125E-2</v>
      </c>
      <c r="H1627" s="131"/>
      <c r="I1627" s="131">
        <v>0</v>
      </c>
      <c r="J1627" s="131"/>
      <c r="K1627" s="131">
        <f t="shared" si="354"/>
        <v>1.8009004502251125E-2</v>
      </c>
      <c r="L1627" s="131"/>
      <c r="M1627" s="131">
        <v>0</v>
      </c>
      <c r="N1627" s="94"/>
    </row>
    <row r="1628" spans="1:14" s="91" customFormat="1" ht="24" x14ac:dyDescent="0.2">
      <c r="A1628" s="97"/>
      <c r="B1628" s="98"/>
      <c r="C1628" s="99">
        <v>54260</v>
      </c>
      <c r="D1628" s="100" t="s">
        <v>258</v>
      </c>
      <c r="E1628" s="131">
        <v>0.05</v>
      </c>
      <c r="F1628" s="131"/>
      <c r="G1628" s="131">
        <v>0</v>
      </c>
      <c r="H1628" s="131"/>
      <c r="I1628" s="131">
        <v>0</v>
      </c>
      <c r="J1628" s="131"/>
      <c r="K1628" s="131">
        <f t="shared" si="354"/>
        <v>0.05</v>
      </c>
      <c r="L1628" s="131"/>
      <c r="M1628" s="131">
        <v>0</v>
      </c>
      <c r="N1628" s="94"/>
    </row>
    <row r="1629" spans="1:14" s="91" customFormat="1" ht="12" x14ac:dyDescent="0.2">
      <c r="A1629" s="97"/>
      <c r="B1629" s="98"/>
      <c r="C1629" s="99">
        <v>54410</v>
      </c>
      <c r="D1629" s="100" t="s">
        <v>351</v>
      </c>
      <c r="E1629" s="131">
        <v>0.22500000000000001</v>
      </c>
      <c r="F1629" s="131"/>
      <c r="G1629" s="131">
        <v>0</v>
      </c>
      <c r="H1629" s="131"/>
      <c r="I1629" s="131">
        <v>0</v>
      </c>
      <c r="J1629" s="131"/>
      <c r="K1629" s="131">
        <f t="shared" si="354"/>
        <v>0.22500000000000001</v>
      </c>
      <c r="L1629" s="131"/>
      <c r="M1629" s="131">
        <v>0</v>
      </c>
      <c r="N1629" s="94"/>
    </row>
    <row r="1630" spans="1:14" s="91" customFormat="1" ht="12" x14ac:dyDescent="0.2">
      <c r="A1630" s="97"/>
      <c r="B1630" s="98"/>
      <c r="C1630" s="113" t="s">
        <v>403</v>
      </c>
      <c r="D1630" s="114"/>
      <c r="E1630" s="130">
        <f>SUM(E1631:E1632)</f>
        <v>0.299375</v>
      </c>
      <c r="F1630" s="130"/>
      <c r="G1630" s="130">
        <f t="shared" ref="G1630:I1630" si="355">SUM(G1631:G1632)</f>
        <v>0</v>
      </c>
      <c r="H1630" s="130"/>
      <c r="I1630" s="130">
        <f t="shared" si="355"/>
        <v>2.3478260000000001E-2</v>
      </c>
      <c r="J1630" s="130"/>
      <c r="K1630" s="130">
        <f>SUM(E1630:I1630)</f>
        <v>0.32285326000000003</v>
      </c>
      <c r="L1630" s="130"/>
      <c r="M1630" s="130">
        <f>SUM(M1631:M1632)</f>
        <v>0</v>
      </c>
      <c r="N1630" s="94"/>
    </row>
    <row r="1631" spans="1:14" s="91" customFormat="1" ht="24" x14ac:dyDescent="0.2">
      <c r="A1631" s="97"/>
      <c r="B1631" s="98"/>
      <c r="C1631" s="99">
        <v>50370</v>
      </c>
      <c r="D1631" s="100" t="s">
        <v>227</v>
      </c>
      <c r="E1631" s="131">
        <v>0</v>
      </c>
      <c r="F1631" s="131"/>
      <c r="G1631" s="131">
        <v>0</v>
      </c>
      <c r="H1631" s="131"/>
      <c r="I1631" s="131">
        <v>2.3478260000000001E-2</v>
      </c>
      <c r="J1631" s="131"/>
      <c r="K1631" s="131">
        <f t="shared" ref="K1631:K1632" si="356">SUM(E1631:I1631)</f>
        <v>2.3478260000000001E-2</v>
      </c>
      <c r="L1631" s="131"/>
      <c r="M1631" s="131">
        <v>0</v>
      </c>
      <c r="N1631" s="94"/>
    </row>
    <row r="1632" spans="1:14" s="91" customFormat="1" ht="24" x14ac:dyDescent="0.2">
      <c r="A1632" s="97"/>
      <c r="B1632" s="98"/>
      <c r="C1632" s="99">
        <v>52059</v>
      </c>
      <c r="D1632" s="100" t="s">
        <v>49</v>
      </c>
      <c r="E1632" s="131">
        <v>0.299375</v>
      </c>
      <c r="F1632" s="131"/>
      <c r="G1632" s="131">
        <v>0</v>
      </c>
      <c r="H1632" s="131"/>
      <c r="I1632" s="131">
        <v>0</v>
      </c>
      <c r="J1632" s="131"/>
      <c r="K1632" s="131">
        <f t="shared" si="356"/>
        <v>0.299375</v>
      </c>
      <c r="L1632" s="131"/>
      <c r="M1632" s="131">
        <v>0</v>
      </c>
      <c r="N1632" s="94"/>
    </row>
    <row r="1633" spans="1:14" s="91" customFormat="1" ht="12" x14ac:dyDescent="0.2">
      <c r="A1633" s="97"/>
      <c r="B1633" s="98"/>
      <c r="C1633" s="113" t="s">
        <v>404</v>
      </c>
      <c r="D1633" s="114"/>
      <c r="E1633" s="130">
        <f t="shared" ref="E1633:M1633" si="357">SUM(E1634)</f>
        <v>0.4</v>
      </c>
      <c r="F1633" s="130"/>
      <c r="G1633" s="130">
        <f t="shared" si="357"/>
        <v>0</v>
      </c>
      <c r="H1633" s="130"/>
      <c r="I1633" s="130">
        <f t="shared" si="357"/>
        <v>0</v>
      </c>
      <c r="J1633" s="130"/>
      <c r="K1633" s="130">
        <f>SUM(E1633:I1633)</f>
        <v>0.4</v>
      </c>
      <c r="L1633" s="130"/>
      <c r="M1633" s="130">
        <f t="shared" si="357"/>
        <v>0</v>
      </c>
      <c r="N1633" s="94"/>
    </row>
    <row r="1634" spans="1:14" s="91" customFormat="1" ht="12" x14ac:dyDescent="0.2">
      <c r="A1634" s="97"/>
      <c r="B1634" s="98"/>
      <c r="C1634" s="99">
        <v>52064</v>
      </c>
      <c r="D1634" s="120" t="s">
        <v>425</v>
      </c>
      <c r="E1634" s="131">
        <v>0.4</v>
      </c>
      <c r="F1634" s="131"/>
      <c r="G1634" s="131">
        <v>0</v>
      </c>
      <c r="H1634" s="131"/>
      <c r="I1634" s="131">
        <v>0</v>
      </c>
      <c r="J1634" s="131"/>
      <c r="K1634" s="131">
        <f t="shared" ref="K1634" si="358">SUM(E1634:I1634)</f>
        <v>0.4</v>
      </c>
      <c r="L1634" s="131"/>
      <c r="M1634" s="131">
        <v>0</v>
      </c>
      <c r="N1634" s="94"/>
    </row>
    <row r="1635" spans="1:14" s="91" customFormat="1" ht="12" x14ac:dyDescent="0.2">
      <c r="A1635" s="111"/>
      <c r="B1635" s="113" t="s">
        <v>503</v>
      </c>
      <c r="C1635" s="113"/>
      <c r="D1635" s="114"/>
      <c r="E1635" s="130">
        <f>E1636+E1640+E1642+E1651+E1654+E1658+E1660+E1662+E1665+E1670</f>
        <v>3.8983397678207741</v>
      </c>
      <c r="F1635" s="130"/>
      <c r="G1635" s="130">
        <f t="shared" ref="G1635:I1635" si="359">G1636+G1640+G1642+G1651+G1654+G1658+G1660+G1662+G1665+G1670</f>
        <v>0.21400700350175089</v>
      </c>
      <c r="H1635" s="130"/>
      <c r="I1635" s="130">
        <f t="shared" si="359"/>
        <v>3.8502713414634147</v>
      </c>
      <c r="J1635" s="130"/>
      <c r="K1635" s="130">
        <f>SUM(E1635:I1635)</f>
        <v>7.9626181127859397</v>
      </c>
      <c r="L1635" s="130"/>
      <c r="M1635" s="130">
        <f>M1636+M1640+M1642+M1651+M1654+M1658+M1660+M1662+M1665+M1670</f>
        <v>2.2130017678207743</v>
      </c>
      <c r="N1635" s="94"/>
    </row>
    <row r="1636" spans="1:14" s="91" customFormat="1" ht="12" x14ac:dyDescent="0.2">
      <c r="A1636" s="111"/>
      <c r="B1636" s="113"/>
      <c r="C1636" s="113" t="s">
        <v>417</v>
      </c>
      <c r="D1636" s="114"/>
      <c r="E1636" s="130">
        <f>SUM(E1637:E1639)</f>
        <v>0</v>
      </c>
      <c r="F1636" s="130"/>
      <c r="G1636" s="130">
        <f>SUM(G1637:G1639)</f>
        <v>0.2</v>
      </c>
      <c r="H1636" s="130"/>
      <c r="I1636" s="130">
        <f>SUM(I1637:I1639)</f>
        <v>1.5250000000000001</v>
      </c>
      <c r="J1636" s="130"/>
      <c r="K1636" s="130">
        <f>SUM(E1636:I1636)</f>
        <v>1.7250000000000001</v>
      </c>
      <c r="L1636" s="130"/>
      <c r="M1636" s="130">
        <f>SUM(M1637:M1639)</f>
        <v>0</v>
      </c>
      <c r="N1636" s="94"/>
    </row>
    <row r="1637" spans="1:14" s="91" customFormat="1" ht="24" x14ac:dyDescent="0.2">
      <c r="A1637" s="97"/>
      <c r="B1637" s="98"/>
      <c r="C1637" s="99">
        <v>50159</v>
      </c>
      <c r="D1637" s="100" t="s">
        <v>196</v>
      </c>
      <c r="E1637" s="131">
        <v>0</v>
      </c>
      <c r="F1637" s="131"/>
      <c r="G1637" s="131">
        <v>0</v>
      </c>
      <c r="H1637" s="131"/>
      <c r="I1637" s="131">
        <v>0.125</v>
      </c>
      <c r="J1637" s="131"/>
      <c r="K1637" s="131">
        <f t="shared" ref="K1637:K1653" si="360">SUM(E1637:I1637)</f>
        <v>0.125</v>
      </c>
      <c r="L1637" s="131"/>
      <c r="M1637" s="131">
        <v>0</v>
      </c>
      <c r="N1637" s="94"/>
    </row>
    <row r="1638" spans="1:14" s="91" customFormat="1" ht="24" x14ac:dyDescent="0.2">
      <c r="A1638" s="97"/>
      <c r="B1638" s="98"/>
      <c r="C1638" s="99">
        <v>50266</v>
      </c>
      <c r="D1638" s="100" t="s">
        <v>429</v>
      </c>
      <c r="E1638" s="131">
        <v>0</v>
      </c>
      <c r="F1638" s="131"/>
      <c r="G1638" s="131">
        <v>0</v>
      </c>
      <c r="H1638" s="131"/>
      <c r="I1638" s="131">
        <v>1.3</v>
      </c>
      <c r="J1638" s="131"/>
      <c r="K1638" s="131">
        <f t="shared" si="360"/>
        <v>1.3</v>
      </c>
      <c r="L1638" s="131"/>
      <c r="M1638" s="131">
        <v>0</v>
      </c>
      <c r="N1638" s="94"/>
    </row>
    <row r="1639" spans="1:14" s="91" customFormat="1" ht="24" x14ac:dyDescent="0.2">
      <c r="A1639" s="97"/>
      <c r="B1639" s="98"/>
      <c r="C1639" s="99">
        <v>53391</v>
      </c>
      <c r="D1639" s="100" t="s">
        <v>82</v>
      </c>
      <c r="E1639" s="131">
        <v>0</v>
      </c>
      <c r="F1639" s="131"/>
      <c r="G1639" s="131">
        <v>0.2</v>
      </c>
      <c r="H1639" s="131"/>
      <c r="I1639" s="131">
        <v>0.1</v>
      </c>
      <c r="J1639" s="131"/>
      <c r="K1639" s="131">
        <f t="shared" si="360"/>
        <v>0.30000000000000004</v>
      </c>
      <c r="L1639" s="131"/>
      <c r="M1639" s="131">
        <v>0</v>
      </c>
      <c r="N1639" s="94"/>
    </row>
    <row r="1640" spans="1:14" s="91" customFormat="1" ht="12" x14ac:dyDescent="0.2">
      <c r="A1640" s="97"/>
      <c r="B1640" s="98"/>
      <c r="C1640" s="113" t="s">
        <v>390</v>
      </c>
      <c r="D1640" s="114"/>
      <c r="E1640" s="130">
        <f>SUM(E1641)</f>
        <v>0</v>
      </c>
      <c r="F1640" s="130"/>
      <c r="G1640" s="130">
        <f t="shared" ref="G1640:M1640" si="361">SUM(G1641)</f>
        <v>0</v>
      </c>
      <c r="H1640" s="130"/>
      <c r="I1640" s="130">
        <f t="shared" si="361"/>
        <v>0.4</v>
      </c>
      <c r="J1640" s="130"/>
      <c r="K1640" s="130">
        <f t="shared" si="360"/>
        <v>0.4</v>
      </c>
      <c r="L1640" s="130"/>
      <c r="M1640" s="130">
        <f t="shared" si="361"/>
        <v>0</v>
      </c>
      <c r="N1640" s="94"/>
    </row>
    <row r="1641" spans="1:14" s="91" customFormat="1" ht="12" x14ac:dyDescent="0.2">
      <c r="A1641" s="97"/>
      <c r="B1641" s="98"/>
      <c r="C1641" s="99">
        <v>54098</v>
      </c>
      <c r="D1641" s="100" t="s">
        <v>307</v>
      </c>
      <c r="E1641" s="131">
        <v>0</v>
      </c>
      <c r="F1641" s="131"/>
      <c r="G1641" s="131">
        <v>0</v>
      </c>
      <c r="H1641" s="131"/>
      <c r="I1641" s="131">
        <v>0.4</v>
      </c>
      <c r="J1641" s="131"/>
      <c r="K1641" s="131">
        <f t="shared" si="360"/>
        <v>0.4</v>
      </c>
      <c r="L1641" s="131"/>
      <c r="M1641" s="131">
        <v>0</v>
      </c>
      <c r="N1641" s="94"/>
    </row>
    <row r="1642" spans="1:14" s="91" customFormat="1" ht="12" x14ac:dyDescent="0.2">
      <c r="A1642" s="97"/>
      <c r="B1642" s="98"/>
      <c r="C1642" s="113" t="s">
        <v>392</v>
      </c>
      <c r="D1642" s="114"/>
      <c r="E1642" s="130">
        <f>SUM(E1643:E1650)</f>
        <v>0.10972200000000001</v>
      </c>
      <c r="F1642" s="130"/>
      <c r="G1642" s="130">
        <f t="shared" ref="G1642:I1642" si="362">SUM(G1643:G1650)</f>
        <v>0</v>
      </c>
      <c r="H1642" s="130"/>
      <c r="I1642" s="130">
        <f t="shared" si="362"/>
        <v>0.48699999999999999</v>
      </c>
      <c r="J1642" s="130"/>
      <c r="K1642" s="130">
        <f>SUM(E1642:I1642)</f>
        <v>0.59672199999999997</v>
      </c>
      <c r="L1642" s="130"/>
      <c r="M1642" s="130">
        <f>SUM(M1643:M1650)</f>
        <v>2.2221999999999999E-2</v>
      </c>
      <c r="N1642" s="94"/>
    </row>
    <row r="1643" spans="1:14" s="91" customFormat="1" ht="24" x14ac:dyDescent="0.2">
      <c r="A1643" s="97"/>
      <c r="B1643" s="98"/>
      <c r="C1643" s="99">
        <v>46920</v>
      </c>
      <c r="D1643" s="100" t="s">
        <v>211</v>
      </c>
      <c r="E1643" s="131">
        <v>2.2221999999999999E-2</v>
      </c>
      <c r="F1643" s="131"/>
      <c r="G1643" s="131">
        <v>0</v>
      </c>
      <c r="H1643" s="131"/>
      <c r="I1643" s="131">
        <v>0</v>
      </c>
      <c r="J1643" s="131"/>
      <c r="K1643" s="131">
        <f t="shared" si="360"/>
        <v>2.2221999999999999E-2</v>
      </c>
      <c r="L1643" s="131"/>
      <c r="M1643" s="131">
        <v>2.2221999999999999E-2</v>
      </c>
      <c r="N1643" s="94"/>
    </row>
    <row r="1644" spans="1:14" s="91" customFormat="1" ht="24" x14ac:dyDescent="0.2">
      <c r="A1644" s="97"/>
      <c r="B1644" s="98"/>
      <c r="C1644" s="99">
        <v>50405</v>
      </c>
      <c r="D1644" s="100" t="s">
        <v>144</v>
      </c>
      <c r="E1644" s="131">
        <v>0</v>
      </c>
      <c r="F1644" s="131"/>
      <c r="G1644" s="131">
        <v>0</v>
      </c>
      <c r="H1644" s="131"/>
      <c r="I1644" s="131">
        <v>0.17299999999999999</v>
      </c>
      <c r="J1644" s="131"/>
      <c r="K1644" s="131">
        <f t="shared" si="360"/>
        <v>0.17299999999999999</v>
      </c>
      <c r="L1644" s="131"/>
      <c r="M1644" s="131">
        <v>0</v>
      </c>
      <c r="N1644" s="94"/>
    </row>
    <row r="1645" spans="1:14" s="91" customFormat="1" ht="24" x14ac:dyDescent="0.2">
      <c r="A1645" s="97"/>
      <c r="B1645" s="98"/>
      <c r="C1645" s="99">
        <v>53300</v>
      </c>
      <c r="D1645" s="100" t="s">
        <v>64</v>
      </c>
      <c r="E1645" s="131">
        <v>0</v>
      </c>
      <c r="F1645" s="131"/>
      <c r="G1645" s="131">
        <v>0</v>
      </c>
      <c r="H1645" s="131"/>
      <c r="I1645" s="131">
        <v>3.7999999999999999E-2</v>
      </c>
      <c r="J1645" s="131"/>
      <c r="K1645" s="131">
        <f t="shared" si="360"/>
        <v>3.7999999999999999E-2</v>
      </c>
      <c r="L1645" s="131"/>
      <c r="M1645" s="131">
        <v>0</v>
      </c>
      <c r="N1645" s="94"/>
    </row>
    <row r="1646" spans="1:14" s="91" customFormat="1" ht="24" x14ac:dyDescent="0.2">
      <c r="A1646" s="97"/>
      <c r="B1646" s="98"/>
      <c r="C1646" s="99">
        <v>53317</v>
      </c>
      <c r="D1646" s="100" t="s">
        <v>160</v>
      </c>
      <c r="E1646" s="131">
        <v>1.2500000000000001E-2</v>
      </c>
      <c r="F1646" s="131"/>
      <c r="G1646" s="131">
        <v>0</v>
      </c>
      <c r="H1646" s="131"/>
      <c r="I1646" s="131">
        <v>9.9999999999999992E-2</v>
      </c>
      <c r="J1646" s="131"/>
      <c r="K1646" s="131">
        <f t="shared" si="360"/>
        <v>0.11249999999999999</v>
      </c>
      <c r="L1646" s="131"/>
      <c r="M1646" s="131">
        <v>0</v>
      </c>
      <c r="N1646" s="94"/>
    </row>
    <row r="1647" spans="1:14" s="91" customFormat="1" ht="24" x14ac:dyDescent="0.2">
      <c r="A1647" s="97"/>
      <c r="B1647" s="98"/>
      <c r="C1647" s="99">
        <v>53394</v>
      </c>
      <c r="D1647" s="100" t="s">
        <v>146</v>
      </c>
      <c r="E1647" s="131">
        <v>0</v>
      </c>
      <c r="F1647" s="131"/>
      <c r="G1647" s="131">
        <v>0</v>
      </c>
      <c r="H1647" s="131"/>
      <c r="I1647" s="131">
        <v>3.7999999999999999E-2</v>
      </c>
      <c r="J1647" s="131"/>
      <c r="K1647" s="131">
        <f t="shared" si="360"/>
        <v>3.7999999999999999E-2</v>
      </c>
      <c r="L1647" s="131"/>
      <c r="M1647" s="131">
        <v>0</v>
      </c>
      <c r="N1647" s="94"/>
    </row>
    <row r="1648" spans="1:14" s="91" customFormat="1" ht="24" x14ac:dyDescent="0.2">
      <c r="A1648" s="97"/>
      <c r="B1648" s="98"/>
      <c r="C1648" s="99">
        <v>54096</v>
      </c>
      <c r="D1648" s="100" t="s">
        <v>147</v>
      </c>
      <c r="E1648" s="131">
        <v>0</v>
      </c>
      <c r="F1648" s="131"/>
      <c r="G1648" s="131">
        <v>0</v>
      </c>
      <c r="H1648" s="131"/>
      <c r="I1648" s="131">
        <v>0.13800000000000001</v>
      </c>
      <c r="J1648" s="131"/>
      <c r="K1648" s="131">
        <f t="shared" si="360"/>
        <v>0.13800000000000001</v>
      </c>
      <c r="L1648" s="131"/>
      <c r="M1648" s="131">
        <v>0</v>
      </c>
      <c r="N1648" s="94"/>
    </row>
    <row r="1649" spans="1:14" s="91" customFormat="1" ht="24" x14ac:dyDescent="0.2">
      <c r="A1649" s="97"/>
      <c r="B1649" s="98"/>
      <c r="C1649" s="99">
        <v>54391</v>
      </c>
      <c r="D1649" s="100" t="s">
        <v>229</v>
      </c>
      <c r="E1649" s="131">
        <v>2.5000000000000001E-2</v>
      </c>
      <c r="F1649" s="131"/>
      <c r="G1649" s="131">
        <v>0</v>
      </c>
      <c r="H1649" s="131"/>
      <c r="I1649" s="131">
        <v>0</v>
      </c>
      <c r="J1649" s="131"/>
      <c r="K1649" s="131">
        <f t="shared" si="360"/>
        <v>2.5000000000000001E-2</v>
      </c>
      <c r="L1649" s="131"/>
      <c r="M1649" s="131">
        <v>0</v>
      </c>
      <c r="N1649" s="94"/>
    </row>
    <row r="1650" spans="1:14" s="91" customFormat="1" ht="36" x14ac:dyDescent="0.2">
      <c r="A1650" s="97"/>
      <c r="B1650" s="98"/>
      <c r="C1650" s="99">
        <v>54436</v>
      </c>
      <c r="D1650" s="100" t="s">
        <v>169</v>
      </c>
      <c r="E1650" s="131">
        <v>0.05</v>
      </c>
      <c r="F1650" s="131"/>
      <c r="G1650" s="131">
        <v>0</v>
      </c>
      <c r="H1650" s="131"/>
      <c r="I1650" s="131">
        <v>0</v>
      </c>
      <c r="J1650" s="131"/>
      <c r="K1650" s="131">
        <f t="shared" si="360"/>
        <v>0.05</v>
      </c>
      <c r="L1650" s="131"/>
      <c r="M1650" s="131">
        <v>0</v>
      </c>
      <c r="N1650" s="94"/>
    </row>
    <row r="1651" spans="1:14" s="91" customFormat="1" ht="12" x14ac:dyDescent="0.2">
      <c r="A1651" s="111"/>
      <c r="B1651" s="113"/>
      <c r="C1651" s="113" t="s">
        <v>405</v>
      </c>
      <c r="D1651" s="114"/>
      <c r="E1651" s="130">
        <f>SUM(E1652:E1653)</f>
        <v>1.8696537678207741</v>
      </c>
      <c r="F1651" s="130"/>
      <c r="G1651" s="130">
        <f t="shared" ref="G1651:I1651" si="363">SUM(G1652:G1653)</f>
        <v>0</v>
      </c>
      <c r="H1651" s="130"/>
      <c r="I1651" s="130">
        <f t="shared" si="363"/>
        <v>0.23</v>
      </c>
      <c r="J1651" s="130"/>
      <c r="K1651" s="130">
        <f>SUM(E1651:I1651)</f>
        <v>2.0996537678207741</v>
      </c>
      <c r="L1651" s="130"/>
      <c r="M1651" s="130">
        <f>SUM(M1652:M1653)</f>
        <v>1.999653767820774</v>
      </c>
      <c r="N1651" s="94"/>
    </row>
    <row r="1652" spans="1:14" s="91" customFormat="1" ht="24" x14ac:dyDescent="0.2">
      <c r="A1652" s="97"/>
      <c r="B1652" s="98"/>
      <c r="C1652" s="99">
        <v>53370</v>
      </c>
      <c r="D1652" s="100" t="s">
        <v>125</v>
      </c>
      <c r="E1652" s="131">
        <v>0</v>
      </c>
      <c r="F1652" s="131"/>
      <c r="G1652" s="131">
        <v>0</v>
      </c>
      <c r="H1652" s="131"/>
      <c r="I1652" s="131">
        <v>0.1</v>
      </c>
      <c r="J1652" s="131"/>
      <c r="K1652" s="131">
        <f t="shared" si="360"/>
        <v>0.1</v>
      </c>
      <c r="L1652" s="131"/>
      <c r="M1652" s="131">
        <v>0</v>
      </c>
      <c r="N1652" s="94"/>
    </row>
    <row r="1653" spans="1:14" s="91" customFormat="1" ht="36" x14ac:dyDescent="0.2">
      <c r="A1653" s="97"/>
      <c r="B1653" s="98"/>
      <c r="C1653" s="99">
        <v>54079</v>
      </c>
      <c r="D1653" s="100" t="s">
        <v>282</v>
      </c>
      <c r="E1653" s="131">
        <v>1.8696537678207741</v>
      </c>
      <c r="F1653" s="131"/>
      <c r="G1653" s="131">
        <v>0</v>
      </c>
      <c r="H1653" s="131"/>
      <c r="I1653" s="131">
        <v>0.13</v>
      </c>
      <c r="J1653" s="131"/>
      <c r="K1653" s="131">
        <f t="shared" si="360"/>
        <v>1.999653767820774</v>
      </c>
      <c r="L1653" s="131"/>
      <c r="M1653" s="131">
        <v>1.999653767820774</v>
      </c>
      <c r="N1653" s="94"/>
    </row>
    <row r="1654" spans="1:14" s="91" customFormat="1" ht="12" x14ac:dyDescent="0.2">
      <c r="A1654" s="97"/>
      <c r="B1654" s="98"/>
      <c r="C1654" s="113" t="s">
        <v>393</v>
      </c>
      <c r="D1654" s="114"/>
      <c r="E1654" s="130">
        <f>SUM(E1655:E1657)</f>
        <v>0.82027000000000005</v>
      </c>
      <c r="F1654" s="130"/>
      <c r="G1654" s="130">
        <f t="shared" ref="G1654:I1654" si="364">SUM(G1655:G1657)</f>
        <v>0</v>
      </c>
      <c r="H1654" s="130"/>
      <c r="I1654" s="130">
        <f t="shared" si="364"/>
        <v>3.1250000000000002E-3</v>
      </c>
      <c r="J1654" s="130"/>
      <c r="K1654" s="130">
        <f>SUM(E1654:I1654)</f>
        <v>0.8233950000000001</v>
      </c>
      <c r="L1654" s="130"/>
      <c r="M1654" s="130">
        <f>SUM(M1655:M1657)</f>
        <v>7.0269999999999999E-2</v>
      </c>
      <c r="N1654" s="94"/>
    </row>
    <row r="1655" spans="1:14" s="91" customFormat="1" ht="24" x14ac:dyDescent="0.2">
      <c r="A1655" s="97"/>
      <c r="B1655" s="98"/>
      <c r="C1655" s="99">
        <v>37909</v>
      </c>
      <c r="D1655" s="100" t="s">
        <v>244</v>
      </c>
      <c r="E1655" s="131">
        <v>7.0269999999999999E-2</v>
      </c>
      <c r="F1655" s="131"/>
      <c r="G1655" s="131">
        <v>0</v>
      </c>
      <c r="H1655" s="131"/>
      <c r="I1655" s="131">
        <v>0</v>
      </c>
      <c r="J1655" s="131"/>
      <c r="K1655" s="131">
        <f t="shared" ref="K1655:K1661" si="365">SUM(E1655:I1655)</f>
        <v>7.0269999999999999E-2</v>
      </c>
      <c r="L1655" s="131"/>
      <c r="M1655" s="131">
        <v>7.0269999999999999E-2</v>
      </c>
      <c r="N1655" s="94"/>
    </row>
    <row r="1656" spans="1:14" s="91" customFormat="1" ht="36" x14ac:dyDescent="0.2">
      <c r="A1656" s="97"/>
      <c r="B1656" s="98"/>
      <c r="C1656" s="99">
        <v>51321</v>
      </c>
      <c r="D1656" s="100" t="s">
        <v>35</v>
      </c>
      <c r="E1656" s="131">
        <v>0.75</v>
      </c>
      <c r="F1656" s="131"/>
      <c r="G1656" s="131">
        <v>0</v>
      </c>
      <c r="H1656" s="131"/>
      <c r="I1656" s="131">
        <v>0</v>
      </c>
      <c r="J1656" s="131"/>
      <c r="K1656" s="131">
        <f t="shared" si="365"/>
        <v>0.75</v>
      </c>
      <c r="L1656" s="131"/>
      <c r="M1656" s="131">
        <v>0</v>
      </c>
      <c r="N1656" s="94"/>
    </row>
    <row r="1657" spans="1:14" s="91" customFormat="1" ht="24" x14ac:dyDescent="0.2">
      <c r="A1657" s="97"/>
      <c r="B1657" s="98"/>
      <c r="C1657" s="99">
        <v>52189</v>
      </c>
      <c r="D1657" s="100" t="s">
        <v>238</v>
      </c>
      <c r="E1657" s="131">
        <v>0</v>
      </c>
      <c r="F1657" s="131"/>
      <c r="G1657" s="131">
        <v>0</v>
      </c>
      <c r="H1657" s="131"/>
      <c r="I1657" s="131">
        <v>3.1250000000000002E-3</v>
      </c>
      <c r="J1657" s="131"/>
      <c r="K1657" s="131">
        <f t="shared" si="365"/>
        <v>3.1250000000000002E-3</v>
      </c>
      <c r="L1657" s="131"/>
      <c r="M1657" s="131">
        <v>0</v>
      </c>
      <c r="N1657" s="94"/>
    </row>
    <row r="1658" spans="1:14" s="91" customFormat="1" ht="12" x14ac:dyDescent="0.2">
      <c r="A1658" s="97"/>
      <c r="B1658" s="98"/>
      <c r="C1658" s="113" t="s">
        <v>407</v>
      </c>
      <c r="D1658" s="114"/>
      <c r="E1658" s="130">
        <f>SUM(E1659)</f>
        <v>0.05</v>
      </c>
      <c r="F1658" s="130"/>
      <c r="G1658" s="130">
        <f t="shared" ref="G1658:M1660" si="366">SUM(G1659)</f>
        <v>0</v>
      </c>
      <c r="H1658" s="130"/>
      <c r="I1658" s="130">
        <f t="shared" si="366"/>
        <v>0.45514634146341465</v>
      </c>
      <c r="J1658" s="130"/>
      <c r="K1658" s="130">
        <f t="shared" si="365"/>
        <v>0.50514634146341464</v>
      </c>
      <c r="L1658" s="130"/>
      <c r="M1658" s="130">
        <f t="shared" si="366"/>
        <v>0</v>
      </c>
      <c r="N1658" s="94"/>
    </row>
    <row r="1659" spans="1:14" s="91" customFormat="1" ht="12" x14ac:dyDescent="0.2">
      <c r="A1659" s="97"/>
      <c r="B1659" s="98"/>
      <c r="C1659" s="99">
        <v>54055</v>
      </c>
      <c r="D1659" s="100" t="s">
        <v>363</v>
      </c>
      <c r="E1659" s="131">
        <v>0.05</v>
      </c>
      <c r="F1659" s="131"/>
      <c r="G1659" s="131">
        <v>0</v>
      </c>
      <c r="H1659" s="131"/>
      <c r="I1659" s="131">
        <v>0.45514634146341465</v>
      </c>
      <c r="J1659" s="131"/>
      <c r="K1659" s="131">
        <f t="shared" si="365"/>
        <v>0.50514634146341464</v>
      </c>
      <c r="L1659" s="131"/>
      <c r="M1659" s="131">
        <v>0</v>
      </c>
      <c r="N1659" s="94"/>
    </row>
    <row r="1660" spans="1:14" s="91" customFormat="1" ht="12" x14ac:dyDescent="0.2">
      <c r="A1660" s="97"/>
      <c r="B1660" s="98"/>
      <c r="C1660" s="113" t="s">
        <v>409</v>
      </c>
      <c r="D1660" s="114"/>
      <c r="E1660" s="130">
        <f>SUM(E1661)</f>
        <v>9.1463000000000003E-2</v>
      </c>
      <c r="F1660" s="130"/>
      <c r="G1660" s="130">
        <f t="shared" si="366"/>
        <v>0</v>
      </c>
      <c r="H1660" s="130"/>
      <c r="I1660" s="130">
        <f t="shared" si="366"/>
        <v>0</v>
      </c>
      <c r="J1660" s="130"/>
      <c r="K1660" s="130">
        <f t="shared" si="365"/>
        <v>9.1463000000000003E-2</v>
      </c>
      <c r="L1660" s="130"/>
      <c r="M1660" s="130">
        <f t="shared" si="366"/>
        <v>0</v>
      </c>
      <c r="N1660" s="94"/>
    </row>
    <row r="1661" spans="1:14" s="91" customFormat="1" ht="24" x14ac:dyDescent="0.2">
      <c r="A1661" s="97"/>
      <c r="B1661" s="98"/>
      <c r="C1661" s="99">
        <v>54023</v>
      </c>
      <c r="D1661" s="100" t="s">
        <v>250</v>
      </c>
      <c r="E1661" s="131">
        <v>9.1463000000000003E-2</v>
      </c>
      <c r="F1661" s="131"/>
      <c r="G1661" s="131">
        <v>0</v>
      </c>
      <c r="H1661" s="131"/>
      <c r="I1661" s="131">
        <v>0</v>
      </c>
      <c r="J1661" s="131"/>
      <c r="K1661" s="131">
        <f t="shared" si="365"/>
        <v>9.1463000000000003E-2</v>
      </c>
      <c r="L1661" s="131"/>
      <c r="M1661" s="131">
        <v>0</v>
      </c>
      <c r="N1661" s="94"/>
    </row>
    <row r="1662" spans="1:14" s="91" customFormat="1" ht="12" x14ac:dyDescent="0.2">
      <c r="A1662" s="97"/>
      <c r="B1662" s="98"/>
      <c r="C1662" s="113" t="s">
        <v>394</v>
      </c>
      <c r="D1662" s="114"/>
      <c r="E1662" s="130">
        <f>SUM(E1663:E1664)</f>
        <v>1.2E-2</v>
      </c>
      <c r="F1662" s="130"/>
      <c r="G1662" s="130">
        <f t="shared" ref="G1662:I1662" si="367">SUM(G1663:G1664)</f>
        <v>1.4007003501750876E-2</v>
      </c>
      <c r="H1662" s="130"/>
      <c r="I1662" s="130">
        <f t="shared" si="367"/>
        <v>0</v>
      </c>
      <c r="J1662" s="130"/>
      <c r="K1662" s="130">
        <f>SUM(E1662:I1662)</f>
        <v>2.6007003501750878E-2</v>
      </c>
      <c r="L1662" s="130"/>
      <c r="M1662" s="130">
        <f>SUM(M1663:M1664)</f>
        <v>0</v>
      </c>
      <c r="N1662" s="94"/>
    </row>
    <row r="1663" spans="1:14" s="91" customFormat="1" ht="24" x14ac:dyDescent="0.2">
      <c r="A1663" s="97"/>
      <c r="B1663" s="98"/>
      <c r="C1663" s="99">
        <v>46534</v>
      </c>
      <c r="D1663" s="100" t="s">
        <v>214</v>
      </c>
      <c r="E1663" s="131">
        <v>1.2E-2</v>
      </c>
      <c r="F1663" s="131"/>
      <c r="G1663" s="131">
        <v>0</v>
      </c>
      <c r="H1663" s="131"/>
      <c r="I1663" s="131">
        <v>0</v>
      </c>
      <c r="J1663" s="131"/>
      <c r="K1663" s="131">
        <f t="shared" ref="K1663:K1664" si="368">SUM(E1663:I1663)</f>
        <v>1.2E-2</v>
      </c>
      <c r="L1663" s="131"/>
      <c r="M1663" s="131">
        <v>0</v>
      </c>
      <c r="N1663" s="94"/>
    </row>
    <row r="1664" spans="1:14" s="91" customFormat="1" ht="24" x14ac:dyDescent="0.2">
      <c r="A1664" s="97"/>
      <c r="B1664" s="98"/>
      <c r="C1664" s="99">
        <v>54176</v>
      </c>
      <c r="D1664" s="100" t="s">
        <v>257</v>
      </c>
      <c r="E1664" s="131">
        <v>0</v>
      </c>
      <c r="F1664" s="131"/>
      <c r="G1664" s="131">
        <v>1.4007003501750876E-2</v>
      </c>
      <c r="H1664" s="131"/>
      <c r="I1664" s="131">
        <v>0</v>
      </c>
      <c r="J1664" s="131"/>
      <c r="K1664" s="131">
        <f t="shared" si="368"/>
        <v>1.4007003501750876E-2</v>
      </c>
      <c r="L1664" s="131"/>
      <c r="M1664" s="131">
        <v>0</v>
      </c>
      <c r="N1664" s="94"/>
    </row>
    <row r="1665" spans="1:14" s="91" customFormat="1" ht="12" x14ac:dyDescent="0.2">
      <c r="A1665" s="97"/>
      <c r="B1665" s="98"/>
      <c r="C1665" s="113" t="s">
        <v>403</v>
      </c>
      <c r="D1665" s="114"/>
      <c r="E1665" s="130">
        <f>SUM(E1666:E1669)</f>
        <v>0.83937499999999998</v>
      </c>
      <c r="F1665" s="130"/>
      <c r="G1665" s="130">
        <f t="shared" ref="G1665:I1665" si="369">SUM(G1666:G1669)</f>
        <v>0</v>
      </c>
      <c r="H1665" s="130"/>
      <c r="I1665" s="130">
        <f t="shared" si="369"/>
        <v>0.75</v>
      </c>
      <c r="J1665" s="130"/>
      <c r="K1665" s="130">
        <f>SUM(E1665:I1665)</f>
        <v>1.589375</v>
      </c>
      <c r="L1665" s="130"/>
      <c r="M1665" s="130">
        <f>SUM(M1666:M1669)</f>
        <v>1.4999999999999999E-2</v>
      </c>
      <c r="N1665" s="94"/>
    </row>
    <row r="1666" spans="1:14" s="91" customFormat="1" ht="24" x14ac:dyDescent="0.2">
      <c r="A1666" s="97"/>
      <c r="B1666" s="98"/>
      <c r="C1666" s="99">
        <v>49026</v>
      </c>
      <c r="D1666" s="100" t="s">
        <v>36</v>
      </c>
      <c r="E1666" s="131">
        <v>0.5</v>
      </c>
      <c r="F1666" s="131"/>
      <c r="G1666" s="131">
        <v>0</v>
      </c>
      <c r="H1666" s="131"/>
      <c r="I1666" s="131">
        <v>0</v>
      </c>
      <c r="J1666" s="131"/>
      <c r="K1666" s="131">
        <f t="shared" ref="K1666:K1671" si="370">SUM(E1666:I1666)</f>
        <v>0.5</v>
      </c>
      <c r="L1666" s="131"/>
      <c r="M1666" s="131">
        <v>0</v>
      </c>
      <c r="N1666" s="94"/>
    </row>
    <row r="1667" spans="1:14" s="91" customFormat="1" ht="24" x14ac:dyDescent="0.2">
      <c r="A1667" s="97"/>
      <c r="B1667" s="98"/>
      <c r="C1667" s="99">
        <v>52059</v>
      </c>
      <c r="D1667" s="100" t="s">
        <v>49</v>
      </c>
      <c r="E1667" s="131">
        <v>0.30937500000000001</v>
      </c>
      <c r="F1667" s="131"/>
      <c r="G1667" s="131">
        <v>0</v>
      </c>
      <c r="H1667" s="131"/>
      <c r="I1667" s="131">
        <v>0</v>
      </c>
      <c r="J1667" s="131"/>
      <c r="K1667" s="131">
        <f t="shared" si="370"/>
        <v>0.30937500000000001</v>
      </c>
      <c r="L1667" s="131"/>
      <c r="M1667" s="131">
        <v>0</v>
      </c>
      <c r="N1667" s="94"/>
    </row>
    <row r="1668" spans="1:14" s="91" customFormat="1" ht="24" x14ac:dyDescent="0.2">
      <c r="A1668" s="97"/>
      <c r="B1668" s="98"/>
      <c r="C1668" s="99">
        <v>52084</v>
      </c>
      <c r="D1668" s="100" t="s">
        <v>37</v>
      </c>
      <c r="E1668" s="131">
        <v>0</v>
      </c>
      <c r="F1668" s="131"/>
      <c r="G1668" s="131">
        <v>0</v>
      </c>
      <c r="H1668" s="131"/>
      <c r="I1668" s="131">
        <v>0.75</v>
      </c>
      <c r="J1668" s="131"/>
      <c r="K1668" s="131">
        <f t="shared" si="370"/>
        <v>0.75</v>
      </c>
      <c r="L1668" s="131"/>
      <c r="M1668" s="131">
        <v>0</v>
      </c>
      <c r="N1668" s="94"/>
    </row>
    <row r="1669" spans="1:14" s="91" customFormat="1" ht="24" x14ac:dyDescent="0.2">
      <c r="A1669" s="97"/>
      <c r="B1669" s="98"/>
      <c r="C1669" s="99">
        <v>54369</v>
      </c>
      <c r="D1669" s="100" t="s">
        <v>155</v>
      </c>
      <c r="E1669" s="131">
        <v>0.03</v>
      </c>
      <c r="F1669" s="131"/>
      <c r="G1669" s="131">
        <v>0</v>
      </c>
      <c r="H1669" s="131"/>
      <c r="I1669" s="131">
        <v>0</v>
      </c>
      <c r="J1669" s="131"/>
      <c r="K1669" s="131">
        <f t="shared" si="370"/>
        <v>0.03</v>
      </c>
      <c r="L1669" s="131"/>
      <c r="M1669" s="131">
        <v>1.4999999999999999E-2</v>
      </c>
      <c r="N1669" s="94"/>
    </row>
    <row r="1670" spans="1:14" s="91" customFormat="1" ht="12" x14ac:dyDescent="0.2">
      <c r="A1670" s="97"/>
      <c r="B1670" s="98"/>
      <c r="C1670" s="113" t="s">
        <v>404</v>
      </c>
      <c r="D1670" s="114"/>
      <c r="E1670" s="130">
        <f>SUM(E1671)</f>
        <v>0.10585600000000001</v>
      </c>
      <c r="F1670" s="130"/>
      <c r="G1670" s="130">
        <f t="shared" ref="G1670:M1670" si="371">SUM(G1671)</f>
        <v>0</v>
      </c>
      <c r="H1670" s="130"/>
      <c r="I1670" s="130">
        <f t="shared" si="371"/>
        <v>0</v>
      </c>
      <c r="J1670" s="130"/>
      <c r="K1670" s="130">
        <f t="shared" si="370"/>
        <v>0.10585600000000001</v>
      </c>
      <c r="L1670" s="130"/>
      <c r="M1670" s="130">
        <f t="shared" si="371"/>
        <v>0.10585600000000001</v>
      </c>
      <c r="N1670" s="94"/>
    </row>
    <row r="1671" spans="1:14" s="91" customFormat="1" ht="36" x14ac:dyDescent="0.2">
      <c r="A1671" s="97"/>
      <c r="B1671" s="98"/>
      <c r="C1671" s="99">
        <v>54036</v>
      </c>
      <c r="D1671" s="100" t="s">
        <v>216</v>
      </c>
      <c r="E1671" s="131">
        <v>0.10585600000000001</v>
      </c>
      <c r="F1671" s="131"/>
      <c r="G1671" s="131">
        <v>0</v>
      </c>
      <c r="H1671" s="131"/>
      <c r="I1671" s="131">
        <v>0</v>
      </c>
      <c r="J1671" s="131"/>
      <c r="K1671" s="131">
        <f t="shared" si="370"/>
        <v>0.10585600000000001</v>
      </c>
      <c r="L1671" s="131"/>
      <c r="M1671" s="131">
        <v>0.10585600000000001</v>
      </c>
      <c r="N1671" s="94"/>
    </row>
    <row r="1672" spans="1:14" s="91" customFormat="1" ht="12" x14ac:dyDescent="0.2">
      <c r="A1672" s="111" t="s">
        <v>408</v>
      </c>
      <c r="B1672" s="121"/>
      <c r="C1672" s="121"/>
      <c r="D1672" s="121"/>
      <c r="E1672" s="134">
        <f>E1673+E1676+E1679+E1687+E1700+E1708+E1713+E1716+E1719+E1746+E1748</f>
        <v>27.583601075725252</v>
      </c>
      <c r="F1672" s="134"/>
      <c r="G1672" s="134">
        <f>G1673+G1676+G1679+G1687+G1700+G1708+G1713+G1716+G1719+G1746+G1748</f>
        <v>3.4926463231615807</v>
      </c>
      <c r="H1672" s="134"/>
      <c r="I1672" s="134">
        <f>I1673+I1676+I1679+I1687+I1700+I1708+I1713+I1716+I1719+I1746+I1748</f>
        <v>39.645115034844579</v>
      </c>
      <c r="J1672" s="134"/>
      <c r="K1672" s="134">
        <f>SUM(E1672:I1672)</f>
        <v>70.721362433731414</v>
      </c>
      <c r="L1672" s="134"/>
      <c r="M1672" s="134">
        <f>M1673+M1676+M1679+M1687+M1700+M1708+M1713+M1716+M1719+M1746+M1748</f>
        <v>16.358252787280442</v>
      </c>
      <c r="N1672" s="94"/>
    </row>
    <row r="1673" spans="1:14" s="91" customFormat="1" ht="12" x14ac:dyDescent="0.2">
      <c r="A1673" s="122"/>
      <c r="B1673" s="122"/>
      <c r="C1673" s="113" t="s">
        <v>417</v>
      </c>
      <c r="D1673" s="122"/>
      <c r="E1673" s="130">
        <f>SUM(E1674:E1675)</f>
        <v>0</v>
      </c>
      <c r="F1673" s="130"/>
      <c r="G1673" s="130">
        <f>SUM(G1674:G1675)</f>
        <v>0.4</v>
      </c>
      <c r="H1673" s="130"/>
      <c r="I1673" s="130">
        <f>SUM(I1674:I1675)</f>
        <v>0.5</v>
      </c>
      <c r="J1673" s="130"/>
      <c r="K1673" s="134">
        <f>SUM(E1673:I1673)</f>
        <v>0.9</v>
      </c>
      <c r="L1673" s="134"/>
      <c r="M1673" s="130">
        <f>SUM(M1674:M1675)</f>
        <v>0</v>
      </c>
      <c r="N1673" s="94"/>
    </row>
    <row r="1674" spans="1:14" s="91" customFormat="1" ht="24" x14ac:dyDescent="0.2">
      <c r="A1674" s="97"/>
      <c r="B1674" s="98"/>
      <c r="C1674" s="99">
        <v>50159</v>
      </c>
      <c r="D1674" s="100" t="s">
        <v>196</v>
      </c>
      <c r="E1674" s="131">
        <v>0</v>
      </c>
      <c r="F1674" s="131"/>
      <c r="G1674" s="131">
        <v>0.4</v>
      </c>
      <c r="H1674" s="131"/>
      <c r="I1674" s="131">
        <v>0</v>
      </c>
      <c r="J1674" s="131"/>
      <c r="K1674" s="131">
        <f>SUM(E1674:I1674)</f>
        <v>0.4</v>
      </c>
      <c r="L1674" s="131"/>
      <c r="M1674" s="131">
        <v>0</v>
      </c>
      <c r="N1674" s="94"/>
    </row>
    <row r="1675" spans="1:14" s="91" customFormat="1" ht="36" x14ac:dyDescent="0.2">
      <c r="A1675" s="97"/>
      <c r="B1675" s="98"/>
      <c r="C1675" s="99">
        <v>54321</v>
      </c>
      <c r="D1675" s="100" t="s">
        <v>84</v>
      </c>
      <c r="E1675" s="131">
        <v>0</v>
      </c>
      <c r="F1675" s="131"/>
      <c r="G1675" s="131">
        <v>0</v>
      </c>
      <c r="H1675" s="131"/>
      <c r="I1675" s="131">
        <v>0.5</v>
      </c>
      <c r="J1675" s="131"/>
      <c r="K1675" s="131">
        <f t="shared" ref="K1675" si="372">SUM(E1675:I1675)</f>
        <v>0.5</v>
      </c>
      <c r="L1675" s="131"/>
      <c r="M1675" s="131">
        <v>0</v>
      </c>
      <c r="N1675" s="94"/>
    </row>
    <row r="1676" spans="1:14" s="91" customFormat="1" ht="12" x14ac:dyDescent="0.2">
      <c r="A1676" s="122"/>
      <c r="B1676" s="122"/>
      <c r="C1676" s="113" t="s">
        <v>390</v>
      </c>
      <c r="D1676" s="122"/>
      <c r="E1676" s="134">
        <f>SUM(E1677:E1678)</f>
        <v>1</v>
      </c>
      <c r="F1676" s="134"/>
      <c r="G1676" s="130">
        <f>SUM(G1677:G1678)</f>
        <v>0</v>
      </c>
      <c r="H1676" s="134"/>
      <c r="I1676" s="134">
        <f>SUM(I1677:I1678)</f>
        <v>0.4</v>
      </c>
      <c r="J1676" s="134"/>
      <c r="K1676" s="134">
        <f>SUM(E1676:I1676)</f>
        <v>1.4</v>
      </c>
      <c r="L1676" s="134"/>
      <c r="M1676" s="134">
        <f>SUM(M1677:M1678)</f>
        <v>0.5</v>
      </c>
      <c r="N1676" s="94"/>
    </row>
    <row r="1677" spans="1:14" s="91" customFormat="1" ht="24" x14ac:dyDescent="0.2">
      <c r="A1677" s="97"/>
      <c r="B1677" s="98"/>
      <c r="C1677" s="99">
        <v>50361</v>
      </c>
      <c r="D1677" s="100" t="s">
        <v>38</v>
      </c>
      <c r="E1677" s="131">
        <v>1</v>
      </c>
      <c r="F1677" s="131"/>
      <c r="G1677" s="131">
        <v>0</v>
      </c>
      <c r="H1677" s="131"/>
      <c r="I1677" s="131">
        <v>0</v>
      </c>
      <c r="J1677" s="131"/>
      <c r="K1677" s="131">
        <f t="shared" ref="K1677:K1678" si="373">SUM(E1677:I1677)</f>
        <v>1</v>
      </c>
      <c r="L1677" s="131"/>
      <c r="M1677" s="131">
        <v>0.5</v>
      </c>
      <c r="N1677" s="94"/>
    </row>
    <row r="1678" spans="1:14" s="91" customFormat="1" ht="12" x14ac:dyDescent="0.2">
      <c r="A1678" s="97"/>
      <c r="B1678" s="98"/>
      <c r="C1678" s="99">
        <v>54098</v>
      </c>
      <c r="D1678" s="100" t="s">
        <v>307</v>
      </c>
      <c r="E1678" s="131">
        <v>0</v>
      </c>
      <c r="F1678" s="131"/>
      <c r="G1678" s="131">
        <v>0</v>
      </c>
      <c r="H1678" s="131"/>
      <c r="I1678" s="131">
        <v>0.4</v>
      </c>
      <c r="J1678" s="131"/>
      <c r="K1678" s="131">
        <f t="shared" si="373"/>
        <v>0.4</v>
      </c>
      <c r="L1678" s="131"/>
      <c r="M1678" s="131">
        <v>0</v>
      </c>
      <c r="N1678" s="94"/>
    </row>
    <row r="1679" spans="1:14" s="91" customFormat="1" ht="12" x14ac:dyDescent="0.2">
      <c r="A1679" s="122"/>
      <c r="B1679" s="122"/>
      <c r="C1679" s="113" t="s">
        <v>391</v>
      </c>
      <c r="D1679" s="123"/>
      <c r="E1679" s="134">
        <f>SUM(E1680:E1686)</f>
        <v>0.8</v>
      </c>
      <c r="F1679" s="134"/>
      <c r="G1679" s="134">
        <f>SUM(G1680:G1686)</f>
        <v>0.3</v>
      </c>
      <c r="H1679" s="134"/>
      <c r="I1679" s="134">
        <f>SUM(I1680:I1686)</f>
        <v>7.6</v>
      </c>
      <c r="J1679" s="134"/>
      <c r="K1679" s="134">
        <f>SUM(E1679:I1679)</f>
        <v>8.6999999999999993</v>
      </c>
      <c r="L1679" s="134"/>
      <c r="M1679" s="134">
        <f>SUM(M1680:M1686)</f>
        <v>0.45</v>
      </c>
      <c r="N1679" s="94"/>
    </row>
    <row r="1680" spans="1:14" s="91" customFormat="1" ht="24" x14ac:dyDescent="0.2">
      <c r="A1680" s="97"/>
      <c r="B1680" s="98"/>
      <c r="C1680" s="99">
        <v>50404</v>
      </c>
      <c r="D1680" s="115" t="s">
        <v>39</v>
      </c>
      <c r="E1680" s="131">
        <v>0</v>
      </c>
      <c r="F1680" s="131"/>
      <c r="G1680" s="131">
        <v>0</v>
      </c>
      <c r="H1680" s="131"/>
      <c r="I1680" s="131">
        <v>1</v>
      </c>
      <c r="J1680" s="131"/>
      <c r="K1680" s="131">
        <f t="shared" ref="K1680:K1686" si="374">SUM(E1680:I1680)</f>
        <v>1</v>
      </c>
      <c r="L1680" s="131"/>
      <c r="M1680" s="131">
        <v>0</v>
      </c>
      <c r="N1680" s="94"/>
    </row>
    <row r="1681" spans="1:14" s="91" customFormat="1" ht="36" x14ac:dyDescent="0.2">
      <c r="A1681" s="97"/>
      <c r="B1681" s="98"/>
      <c r="C1681" s="99">
        <v>52041</v>
      </c>
      <c r="D1681" s="115" t="s">
        <v>40</v>
      </c>
      <c r="E1681" s="131">
        <v>0</v>
      </c>
      <c r="F1681" s="131"/>
      <c r="G1681" s="131">
        <v>0.3</v>
      </c>
      <c r="H1681" s="131"/>
      <c r="I1681" s="131">
        <v>1.5999999999999999</v>
      </c>
      <c r="J1681" s="131"/>
      <c r="K1681" s="131">
        <f t="shared" si="374"/>
        <v>1.9</v>
      </c>
      <c r="L1681" s="131"/>
      <c r="M1681" s="131">
        <v>0</v>
      </c>
      <c r="N1681" s="94"/>
    </row>
    <row r="1682" spans="1:14" s="91" customFormat="1" ht="48" x14ac:dyDescent="0.2">
      <c r="A1682" s="97"/>
      <c r="B1682" s="98"/>
      <c r="C1682" s="99">
        <v>52112</v>
      </c>
      <c r="D1682" s="115" t="s">
        <v>41</v>
      </c>
      <c r="E1682" s="131">
        <v>0.3</v>
      </c>
      <c r="F1682" s="131"/>
      <c r="G1682" s="131">
        <v>0</v>
      </c>
      <c r="H1682" s="131"/>
      <c r="I1682" s="131">
        <v>0</v>
      </c>
      <c r="J1682" s="131"/>
      <c r="K1682" s="131">
        <f t="shared" si="374"/>
        <v>0.3</v>
      </c>
      <c r="L1682" s="131"/>
      <c r="M1682" s="131">
        <v>0</v>
      </c>
      <c r="N1682" s="94"/>
    </row>
    <row r="1683" spans="1:14" s="91" customFormat="1" ht="36" x14ac:dyDescent="0.2">
      <c r="A1683" s="97"/>
      <c r="B1683" s="98"/>
      <c r="C1683" s="99">
        <v>52307</v>
      </c>
      <c r="D1683" s="100" t="s">
        <v>265</v>
      </c>
      <c r="E1683" s="131">
        <v>0</v>
      </c>
      <c r="F1683" s="131"/>
      <c r="G1683" s="131">
        <v>0</v>
      </c>
      <c r="H1683" s="131"/>
      <c r="I1683" s="131">
        <v>3</v>
      </c>
      <c r="J1683" s="131"/>
      <c r="K1683" s="131">
        <f t="shared" si="374"/>
        <v>3</v>
      </c>
      <c r="L1683" s="131"/>
      <c r="M1683" s="131">
        <v>0</v>
      </c>
      <c r="N1683" s="94"/>
    </row>
    <row r="1684" spans="1:14" s="91" customFormat="1" ht="36" x14ac:dyDescent="0.2">
      <c r="A1684" s="97"/>
      <c r="B1684" s="98"/>
      <c r="C1684" s="99">
        <v>54049</v>
      </c>
      <c r="D1684" s="115" t="s">
        <v>42</v>
      </c>
      <c r="E1684" s="131">
        <v>0.5</v>
      </c>
      <c r="F1684" s="131"/>
      <c r="G1684" s="131">
        <v>0</v>
      </c>
      <c r="H1684" s="131"/>
      <c r="I1684" s="131">
        <v>0</v>
      </c>
      <c r="J1684" s="131"/>
      <c r="K1684" s="131">
        <f t="shared" si="374"/>
        <v>0.5</v>
      </c>
      <c r="L1684" s="131"/>
      <c r="M1684" s="131">
        <v>0</v>
      </c>
      <c r="N1684" s="94"/>
    </row>
    <row r="1685" spans="1:14" s="91" customFormat="1" ht="24" x14ac:dyDescent="0.2">
      <c r="A1685" s="97"/>
      <c r="B1685" s="98"/>
      <c r="C1685" s="99">
        <v>54137</v>
      </c>
      <c r="D1685" s="100" t="s">
        <v>43</v>
      </c>
      <c r="E1685" s="131">
        <v>0</v>
      </c>
      <c r="F1685" s="131"/>
      <c r="G1685" s="131">
        <v>0</v>
      </c>
      <c r="H1685" s="131"/>
      <c r="I1685" s="131">
        <v>1</v>
      </c>
      <c r="J1685" s="131"/>
      <c r="K1685" s="131">
        <f t="shared" si="374"/>
        <v>1</v>
      </c>
      <c r="L1685" s="131"/>
      <c r="M1685" s="131">
        <v>0</v>
      </c>
      <c r="N1685" s="94"/>
    </row>
    <row r="1686" spans="1:14" s="91" customFormat="1" ht="24" x14ac:dyDescent="0.2">
      <c r="A1686" s="121"/>
      <c r="B1686" s="121"/>
      <c r="C1686" s="99">
        <v>54210</v>
      </c>
      <c r="D1686" s="124" t="s">
        <v>44</v>
      </c>
      <c r="E1686" s="131">
        <v>0</v>
      </c>
      <c r="F1686" s="131"/>
      <c r="G1686" s="131">
        <v>0</v>
      </c>
      <c r="H1686" s="131"/>
      <c r="I1686" s="131">
        <v>1</v>
      </c>
      <c r="J1686" s="131"/>
      <c r="K1686" s="131">
        <f t="shared" si="374"/>
        <v>1</v>
      </c>
      <c r="L1686" s="131"/>
      <c r="M1686" s="131">
        <v>0.45</v>
      </c>
      <c r="N1686" s="94"/>
    </row>
    <row r="1687" spans="1:14" s="91" customFormat="1" ht="12" x14ac:dyDescent="0.2">
      <c r="A1687" s="122"/>
      <c r="B1687" s="122"/>
      <c r="C1687" s="113" t="s">
        <v>392</v>
      </c>
      <c r="D1687" s="123"/>
      <c r="E1687" s="134">
        <f>SUM(E1688:E1699)</f>
        <v>0.54500000000000004</v>
      </c>
      <c r="F1687" s="134"/>
      <c r="G1687" s="134">
        <f>SUM(G1688:G1699)</f>
        <v>1</v>
      </c>
      <c r="H1687" s="134"/>
      <c r="I1687" s="134">
        <f>SUM(I1688:I1699)</f>
        <v>2.1059999999999999</v>
      </c>
      <c r="J1687" s="134"/>
      <c r="K1687" s="134">
        <f>SUM(E1687:I1687)</f>
        <v>3.6509999999999998</v>
      </c>
      <c r="L1687" s="134"/>
      <c r="M1687" s="134">
        <f>SUM(M1688:M1699)</f>
        <v>0.36</v>
      </c>
      <c r="N1687" s="94"/>
    </row>
    <row r="1688" spans="1:14" s="91" customFormat="1" ht="24" x14ac:dyDescent="0.2">
      <c r="A1688" s="97"/>
      <c r="B1688" s="98"/>
      <c r="C1688" s="99">
        <v>48259</v>
      </c>
      <c r="D1688" s="100" t="s">
        <v>193</v>
      </c>
      <c r="E1688" s="131">
        <v>0</v>
      </c>
      <c r="F1688" s="131"/>
      <c r="G1688" s="131">
        <v>0.5</v>
      </c>
      <c r="H1688" s="131"/>
      <c r="I1688" s="131">
        <v>0</v>
      </c>
      <c r="J1688" s="131"/>
      <c r="K1688" s="131">
        <f t="shared" ref="K1688:K1699" si="375">SUM(E1688:I1688)</f>
        <v>0.5</v>
      </c>
      <c r="L1688" s="131"/>
      <c r="M1688" s="131">
        <v>0.25</v>
      </c>
      <c r="N1688" s="94"/>
    </row>
    <row r="1689" spans="1:14" s="91" customFormat="1" ht="24" x14ac:dyDescent="0.2">
      <c r="A1689" s="97"/>
      <c r="B1689" s="98"/>
      <c r="C1689" s="99">
        <v>50374</v>
      </c>
      <c r="D1689" s="100" t="s">
        <v>63</v>
      </c>
      <c r="E1689" s="131">
        <v>0.02</v>
      </c>
      <c r="F1689" s="131"/>
      <c r="G1689" s="131">
        <v>0.5</v>
      </c>
      <c r="H1689" s="131"/>
      <c r="I1689" s="131">
        <v>0</v>
      </c>
      <c r="J1689" s="131"/>
      <c r="K1689" s="131">
        <f t="shared" si="375"/>
        <v>0.52</v>
      </c>
      <c r="L1689" s="131"/>
      <c r="M1689" s="131">
        <v>0</v>
      </c>
      <c r="N1689" s="94"/>
    </row>
    <row r="1690" spans="1:14" s="91" customFormat="1" ht="24" x14ac:dyDescent="0.2">
      <c r="A1690" s="97"/>
      <c r="B1690" s="98"/>
      <c r="C1690" s="99">
        <v>50405</v>
      </c>
      <c r="D1690" s="100" t="s">
        <v>144</v>
      </c>
      <c r="E1690" s="131">
        <v>0</v>
      </c>
      <c r="F1690" s="131"/>
      <c r="G1690" s="131">
        <v>0</v>
      </c>
      <c r="H1690" s="131"/>
      <c r="I1690" s="131">
        <v>0.22399999999999975</v>
      </c>
      <c r="J1690" s="131"/>
      <c r="K1690" s="131">
        <f t="shared" si="375"/>
        <v>0.22399999999999975</v>
      </c>
      <c r="L1690" s="131"/>
      <c r="M1690" s="131">
        <v>0</v>
      </c>
      <c r="N1690" s="94"/>
    </row>
    <row r="1691" spans="1:14" s="91" customFormat="1" ht="24" x14ac:dyDescent="0.2">
      <c r="A1691" s="97"/>
      <c r="B1691" s="98"/>
      <c r="C1691" s="99">
        <v>51163</v>
      </c>
      <c r="D1691" s="100" t="s">
        <v>45</v>
      </c>
      <c r="E1691" s="131">
        <v>0.2</v>
      </c>
      <c r="F1691" s="131"/>
      <c r="G1691" s="131">
        <v>0</v>
      </c>
      <c r="H1691" s="131"/>
      <c r="I1691" s="131">
        <v>0</v>
      </c>
      <c r="J1691" s="131"/>
      <c r="K1691" s="131">
        <f t="shared" si="375"/>
        <v>0.2</v>
      </c>
      <c r="L1691" s="131"/>
      <c r="M1691" s="131">
        <v>0</v>
      </c>
      <c r="N1691" s="94"/>
    </row>
    <row r="1692" spans="1:14" s="91" customFormat="1" ht="24" x14ac:dyDescent="0.2">
      <c r="A1692" s="97"/>
      <c r="B1692" s="98"/>
      <c r="C1692" s="99">
        <v>52077</v>
      </c>
      <c r="D1692" s="100" t="s">
        <v>46</v>
      </c>
      <c r="E1692" s="131">
        <v>0</v>
      </c>
      <c r="F1692" s="131"/>
      <c r="G1692" s="131">
        <v>0</v>
      </c>
      <c r="H1692" s="131"/>
      <c r="I1692" s="131">
        <v>1.5</v>
      </c>
      <c r="J1692" s="131"/>
      <c r="K1692" s="131">
        <f t="shared" si="375"/>
        <v>1.5</v>
      </c>
      <c r="L1692" s="131"/>
      <c r="M1692" s="131">
        <v>0</v>
      </c>
      <c r="N1692" s="94"/>
    </row>
    <row r="1693" spans="1:14" s="91" customFormat="1" ht="24" x14ac:dyDescent="0.2">
      <c r="A1693" s="97"/>
      <c r="B1693" s="98"/>
      <c r="C1693" s="99">
        <v>53300</v>
      </c>
      <c r="D1693" s="100" t="s">
        <v>64</v>
      </c>
      <c r="E1693" s="131">
        <v>0</v>
      </c>
      <c r="F1693" s="131"/>
      <c r="G1693" s="131">
        <v>0</v>
      </c>
      <c r="H1693" s="131"/>
      <c r="I1693" s="131">
        <v>4.4000000000000095E-2</v>
      </c>
      <c r="J1693" s="131"/>
      <c r="K1693" s="131">
        <f t="shared" si="375"/>
        <v>4.4000000000000095E-2</v>
      </c>
      <c r="L1693" s="131"/>
      <c r="M1693" s="131">
        <v>0</v>
      </c>
      <c r="N1693" s="94"/>
    </row>
    <row r="1694" spans="1:14" s="91" customFormat="1" ht="24" x14ac:dyDescent="0.2">
      <c r="A1694" s="97"/>
      <c r="B1694" s="98"/>
      <c r="C1694" s="99">
        <v>53394</v>
      </c>
      <c r="D1694" s="100" t="s">
        <v>146</v>
      </c>
      <c r="E1694" s="131">
        <v>0</v>
      </c>
      <c r="F1694" s="131"/>
      <c r="G1694" s="131">
        <v>0</v>
      </c>
      <c r="H1694" s="131"/>
      <c r="I1694" s="131">
        <v>4.4000000000000095E-2</v>
      </c>
      <c r="J1694" s="131"/>
      <c r="K1694" s="131">
        <f t="shared" si="375"/>
        <v>4.4000000000000095E-2</v>
      </c>
      <c r="L1694" s="131"/>
      <c r="M1694" s="131">
        <v>0</v>
      </c>
      <c r="N1694" s="94"/>
    </row>
    <row r="1695" spans="1:14" s="91" customFormat="1" ht="24" x14ac:dyDescent="0.2">
      <c r="A1695" s="97"/>
      <c r="B1695" s="98"/>
      <c r="C1695" s="99">
        <v>54087</v>
      </c>
      <c r="D1695" s="100" t="s">
        <v>221</v>
      </c>
      <c r="E1695" s="131">
        <v>0</v>
      </c>
      <c r="F1695" s="131"/>
      <c r="G1695" s="131">
        <v>0</v>
      </c>
      <c r="H1695" s="131"/>
      <c r="I1695" s="131">
        <v>0.1</v>
      </c>
      <c r="J1695" s="131"/>
      <c r="K1695" s="131">
        <f t="shared" si="375"/>
        <v>0.1</v>
      </c>
      <c r="L1695" s="131"/>
      <c r="M1695" s="131">
        <v>0.1</v>
      </c>
      <c r="N1695" s="94"/>
    </row>
    <row r="1696" spans="1:14" s="91" customFormat="1" ht="24" x14ac:dyDescent="0.2">
      <c r="A1696" s="97"/>
      <c r="B1696" s="98"/>
      <c r="C1696" s="99">
        <v>54096</v>
      </c>
      <c r="D1696" s="100" t="s">
        <v>147</v>
      </c>
      <c r="E1696" s="131">
        <v>0</v>
      </c>
      <c r="F1696" s="131"/>
      <c r="G1696" s="131">
        <v>0</v>
      </c>
      <c r="H1696" s="131"/>
      <c r="I1696" s="131">
        <v>0.14400000000000035</v>
      </c>
      <c r="J1696" s="131"/>
      <c r="K1696" s="131">
        <f t="shared" si="375"/>
        <v>0.14400000000000035</v>
      </c>
      <c r="L1696" s="131"/>
      <c r="M1696" s="131">
        <v>0</v>
      </c>
      <c r="N1696" s="94"/>
    </row>
    <row r="1697" spans="1:14" s="91" customFormat="1" ht="24" x14ac:dyDescent="0.2">
      <c r="A1697" s="97"/>
      <c r="B1697" s="98"/>
      <c r="C1697" s="99">
        <v>54198</v>
      </c>
      <c r="D1697" s="100" t="s">
        <v>47</v>
      </c>
      <c r="E1697" s="131">
        <v>9.9999999999999992E-2</v>
      </c>
      <c r="F1697" s="131"/>
      <c r="G1697" s="131">
        <v>0</v>
      </c>
      <c r="H1697" s="131"/>
      <c r="I1697" s="131">
        <v>0</v>
      </c>
      <c r="J1697" s="131"/>
      <c r="K1697" s="131">
        <f t="shared" si="375"/>
        <v>9.9999999999999992E-2</v>
      </c>
      <c r="L1697" s="131"/>
      <c r="M1697" s="131">
        <v>0.01</v>
      </c>
      <c r="N1697" s="94"/>
    </row>
    <row r="1698" spans="1:14" s="91" customFormat="1" ht="24" x14ac:dyDescent="0.2">
      <c r="A1698" s="97"/>
      <c r="B1698" s="98"/>
      <c r="C1698" s="99">
        <v>54246</v>
      </c>
      <c r="D1698" s="115" t="s">
        <v>206</v>
      </c>
      <c r="E1698" s="131">
        <v>0</v>
      </c>
      <c r="F1698" s="131"/>
      <c r="G1698" s="131">
        <v>0</v>
      </c>
      <c r="H1698" s="131"/>
      <c r="I1698" s="131">
        <v>0.05</v>
      </c>
      <c r="J1698" s="131"/>
      <c r="K1698" s="131">
        <f t="shared" si="375"/>
        <v>0.05</v>
      </c>
      <c r="L1698" s="131"/>
      <c r="M1698" s="131">
        <v>0</v>
      </c>
      <c r="N1698" s="94"/>
    </row>
    <row r="1699" spans="1:14" s="91" customFormat="1" ht="24" x14ac:dyDescent="0.2">
      <c r="A1699" s="97"/>
      <c r="B1699" s="98"/>
      <c r="C1699" s="99">
        <v>54466</v>
      </c>
      <c r="D1699" s="100" t="s">
        <v>11</v>
      </c>
      <c r="E1699" s="131">
        <v>0.22500000000000001</v>
      </c>
      <c r="F1699" s="131"/>
      <c r="G1699" s="131">
        <v>0</v>
      </c>
      <c r="H1699" s="131"/>
      <c r="I1699" s="131">
        <v>0</v>
      </c>
      <c r="J1699" s="131"/>
      <c r="K1699" s="131">
        <f t="shared" si="375"/>
        <v>0.22500000000000001</v>
      </c>
      <c r="L1699" s="131"/>
      <c r="M1699" s="131">
        <v>0</v>
      </c>
      <c r="N1699" s="94"/>
    </row>
    <row r="1700" spans="1:14" s="91" customFormat="1" ht="12" x14ac:dyDescent="0.2">
      <c r="A1700" s="122"/>
      <c r="B1700" s="122"/>
      <c r="C1700" s="113" t="s">
        <v>405</v>
      </c>
      <c r="D1700" s="123"/>
      <c r="E1700" s="134">
        <f>SUM(E1701:E1707)</f>
        <v>4.224449575725254</v>
      </c>
      <c r="F1700" s="134"/>
      <c r="G1700" s="134">
        <f>SUM(G1701:G1707)</f>
        <v>0</v>
      </c>
      <c r="H1700" s="134"/>
      <c r="I1700" s="134">
        <f>SUM(I1701:I1707)</f>
        <v>6.0521000000000003</v>
      </c>
      <c r="J1700" s="134"/>
      <c r="K1700" s="134">
        <f>SUM(E1700:I1700)</f>
        <v>10.276549575725255</v>
      </c>
      <c r="L1700" s="134"/>
      <c r="M1700" s="134">
        <f>SUM(M1701:M1707)</f>
        <v>6.0489495757252536</v>
      </c>
      <c r="N1700" s="94"/>
    </row>
    <row r="1701" spans="1:14" s="91" customFormat="1" ht="24" x14ac:dyDescent="0.2">
      <c r="A1701" s="97"/>
      <c r="B1701" s="98"/>
      <c r="C1701" s="99">
        <v>52299</v>
      </c>
      <c r="D1701" s="100" t="s">
        <v>357</v>
      </c>
      <c r="E1701" s="131">
        <v>0</v>
      </c>
      <c r="F1701" s="131"/>
      <c r="G1701" s="131">
        <v>0</v>
      </c>
      <c r="H1701" s="131"/>
      <c r="I1701" s="131">
        <v>1.8021</v>
      </c>
      <c r="J1701" s="131"/>
      <c r="K1701" s="131">
        <f t="shared" ref="K1701:K1707" si="376">SUM(E1701:I1701)</f>
        <v>1.8021</v>
      </c>
      <c r="L1701" s="131"/>
      <c r="M1701" s="131">
        <v>0</v>
      </c>
      <c r="N1701" s="94"/>
    </row>
    <row r="1702" spans="1:14" s="91" customFormat="1" ht="24" x14ac:dyDescent="0.2">
      <c r="A1702" s="97"/>
      <c r="B1702" s="98"/>
      <c r="C1702" s="99">
        <v>53304</v>
      </c>
      <c r="D1702" s="100" t="s">
        <v>12</v>
      </c>
      <c r="E1702" s="131">
        <v>0</v>
      </c>
      <c r="F1702" s="131"/>
      <c r="G1702" s="131">
        <v>0</v>
      </c>
      <c r="H1702" s="131"/>
      <c r="I1702" s="131">
        <v>1</v>
      </c>
      <c r="J1702" s="131"/>
      <c r="K1702" s="131">
        <f t="shared" si="376"/>
        <v>1</v>
      </c>
      <c r="L1702" s="131"/>
      <c r="M1702" s="131">
        <v>0</v>
      </c>
      <c r="N1702" s="94"/>
    </row>
    <row r="1703" spans="1:14" s="91" customFormat="1" ht="24" x14ac:dyDescent="0.2">
      <c r="A1703" s="97"/>
      <c r="B1703" s="98"/>
      <c r="C1703" s="99">
        <v>53370</v>
      </c>
      <c r="D1703" s="100" t="s">
        <v>125</v>
      </c>
      <c r="E1703" s="131">
        <v>0</v>
      </c>
      <c r="F1703" s="131"/>
      <c r="G1703" s="131">
        <v>0</v>
      </c>
      <c r="H1703" s="131"/>
      <c r="I1703" s="131">
        <v>0.15</v>
      </c>
      <c r="J1703" s="131"/>
      <c r="K1703" s="131">
        <f t="shared" si="376"/>
        <v>0.15</v>
      </c>
      <c r="L1703" s="131"/>
      <c r="M1703" s="131">
        <v>0</v>
      </c>
      <c r="N1703" s="94"/>
    </row>
    <row r="1704" spans="1:14" s="91" customFormat="1" ht="36" x14ac:dyDescent="0.2">
      <c r="A1704" s="97"/>
      <c r="B1704" s="98"/>
      <c r="C1704" s="99">
        <v>54079</v>
      </c>
      <c r="D1704" s="100" t="s">
        <v>282</v>
      </c>
      <c r="E1704" s="131">
        <v>3.9994495757252539</v>
      </c>
      <c r="F1704" s="131"/>
      <c r="G1704" s="131">
        <v>0</v>
      </c>
      <c r="H1704" s="131"/>
      <c r="I1704" s="131">
        <v>0</v>
      </c>
      <c r="J1704" s="131"/>
      <c r="K1704" s="131">
        <f t="shared" si="376"/>
        <v>3.9994495757252539</v>
      </c>
      <c r="L1704" s="131"/>
      <c r="M1704" s="131">
        <v>3.9994495757252539</v>
      </c>
      <c r="N1704" s="94"/>
    </row>
    <row r="1705" spans="1:14" s="91" customFormat="1" ht="24" x14ac:dyDescent="0.2">
      <c r="A1705" s="97"/>
      <c r="B1705" s="98"/>
      <c r="C1705" s="99">
        <v>54116</v>
      </c>
      <c r="D1705" s="100" t="s">
        <v>119</v>
      </c>
      <c r="E1705" s="131">
        <v>0</v>
      </c>
      <c r="F1705" s="131"/>
      <c r="G1705" s="131">
        <v>0</v>
      </c>
      <c r="H1705" s="131"/>
      <c r="I1705" s="131">
        <v>1.1000000000000001</v>
      </c>
      <c r="J1705" s="131"/>
      <c r="K1705" s="131">
        <f t="shared" si="376"/>
        <v>1.1000000000000001</v>
      </c>
      <c r="L1705" s="131"/>
      <c r="M1705" s="131">
        <v>4.9500000000000002E-2</v>
      </c>
      <c r="N1705" s="94"/>
    </row>
    <row r="1706" spans="1:14" s="91" customFormat="1" ht="24" x14ac:dyDescent="0.2">
      <c r="A1706" s="97"/>
      <c r="B1706" s="98"/>
      <c r="C1706" s="99">
        <v>54368</v>
      </c>
      <c r="D1706" s="100" t="s">
        <v>13</v>
      </c>
      <c r="E1706" s="131">
        <v>0</v>
      </c>
      <c r="F1706" s="131"/>
      <c r="G1706" s="131">
        <v>0</v>
      </c>
      <c r="H1706" s="131"/>
      <c r="I1706" s="131">
        <v>2</v>
      </c>
      <c r="J1706" s="131"/>
      <c r="K1706" s="131">
        <f t="shared" si="376"/>
        <v>2</v>
      </c>
      <c r="L1706" s="131"/>
      <c r="M1706" s="131">
        <v>2</v>
      </c>
      <c r="N1706" s="94"/>
    </row>
    <row r="1707" spans="1:14" s="91" customFormat="1" ht="24" x14ac:dyDescent="0.2">
      <c r="A1707" s="97"/>
      <c r="B1707" s="98"/>
      <c r="C1707" s="99">
        <v>54441</v>
      </c>
      <c r="D1707" s="100" t="s">
        <v>14</v>
      </c>
      <c r="E1707" s="131">
        <v>0.22500000000000001</v>
      </c>
      <c r="F1707" s="131"/>
      <c r="G1707" s="131">
        <v>0</v>
      </c>
      <c r="H1707" s="131"/>
      <c r="I1707" s="131">
        <v>0</v>
      </c>
      <c r="J1707" s="131"/>
      <c r="K1707" s="131">
        <f t="shared" si="376"/>
        <v>0.22500000000000001</v>
      </c>
      <c r="L1707" s="131"/>
      <c r="M1707" s="131">
        <v>0</v>
      </c>
      <c r="N1707" s="94"/>
    </row>
    <row r="1708" spans="1:14" s="91" customFormat="1" ht="12" x14ac:dyDescent="0.2">
      <c r="A1708" s="122"/>
      <c r="B1708" s="122"/>
      <c r="C1708" s="113" t="s">
        <v>393</v>
      </c>
      <c r="D1708" s="123"/>
      <c r="E1708" s="134">
        <f>SUM(E1709:E1712)</f>
        <v>0.875</v>
      </c>
      <c r="F1708" s="134"/>
      <c r="G1708" s="134">
        <f>SUM(G1709:G1712)</f>
        <v>0.5</v>
      </c>
      <c r="H1708" s="134"/>
      <c r="I1708" s="134">
        <f>SUM(I1709:I1712)</f>
        <v>3.5</v>
      </c>
      <c r="J1708" s="134"/>
      <c r="K1708" s="134">
        <f>SUM(E1708:I1708)</f>
        <v>4.875</v>
      </c>
      <c r="L1708" s="134"/>
      <c r="M1708" s="134">
        <f>SUM(M1709:M1712)</f>
        <v>0.75</v>
      </c>
      <c r="N1708" s="94"/>
    </row>
    <row r="1709" spans="1:14" s="91" customFormat="1" ht="24" x14ac:dyDescent="0.2">
      <c r="A1709" s="97"/>
      <c r="B1709" s="98"/>
      <c r="C1709" s="99">
        <v>52189</v>
      </c>
      <c r="D1709" s="100" t="s">
        <v>238</v>
      </c>
      <c r="E1709" s="131">
        <v>0.125</v>
      </c>
      <c r="F1709" s="131"/>
      <c r="G1709" s="131">
        <v>0</v>
      </c>
      <c r="H1709" s="131"/>
      <c r="I1709" s="131">
        <v>0</v>
      </c>
      <c r="J1709" s="131"/>
      <c r="K1709" s="131">
        <f t="shared" ref="K1709:K1712" si="377">SUM(E1709:I1709)</f>
        <v>0.125</v>
      </c>
      <c r="L1709" s="131"/>
      <c r="M1709" s="131">
        <v>0.125</v>
      </c>
      <c r="N1709" s="94"/>
    </row>
    <row r="1710" spans="1:14" s="91" customFormat="1" ht="24" x14ac:dyDescent="0.2">
      <c r="A1710" s="97"/>
      <c r="B1710" s="98"/>
      <c r="C1710" s="99">
        <v>53411</v>
      </c>
      <c r="D1710" s="100" t="s">
        <v>15</v>
      </c>
      <c r="E1710" s="131">
        <v>0</v>
      </c>
      <c r="F1710" s="131"/>
      <c r="G1710" s="131">
        <v>0</v>
      </c>
      <c r="H1710" s="131"/>
      <c r="I1710" s="131">
        <v>1.5</v>
      </c>
      <c r="J1710" s="131"/>
      <c r="K1710" s="131">
        <f t="shared" si="377"/>
        <v>1.5</v>
      </c>
      <c r="L1710" s="131"/>
      <c r="M1710" s="131">
        <v>0</v>
      </c>
      <c r="N1710" s="94"/>
    </row>
    <row r="1711" spans="1:14" s="91" customFormat="1" ht="24" x14ac:dyDescent="0.2">
      <c r="A1711" s="97"/>
      <c r="B1711" s="98"/>
      <c r="C1711" s="99">
        <v>54127</v>
      </c>
      <c r="D1711" s="100" t="s">
        <v>16</v>
      </c>
      <c r="E1711" s="131">
        <v>0</v>
      </c>
      <c r="F1711" s="131"/>
      <c r="G1711" s="131">
        <v>0.5</v>
      </c>
      <c r="H1711" s="131"/>
      <c r="I1711" s="131">
        <v>2</v>
      </c>
      <c r="J1711" s="131"/>
      <c r="K1711" s="131">
        <f t="shared" si="377"/>
        <v>2.5</v>
      </c>
      <c r="L1711" s="131"/>
      <c r="M1711" s="131">
        <v>0.25</v>
      </c>
      <c r="N1711" s="94"/>
    </row>
    <row r="1712" spans="1:14" s="91" customFormat="1" ht="24" x14ac:dyDescent="0.2">
      <c r="A1712" s="97"/>
      <c r="B1712" s="98"/>
      <c r="C1712" s="99">
        <v>54384</v>
      </c>
      <c r="D1712" s="100" t="s">
        <v>17</v>
      </c>
      <c r="E1712" s="131">
        <v>0.75</v>
      </c>
      <c r="F1712" s="131"/>
      <c r="G1712" s="131">
        <v>0</v>
      </c>
      <c r="H1712" s="131"/>
      <c r="I1712" s="131">
        <v>0</v>
      </c>
      <c r="J1712" s="131"/>
      <c r="K1712" s="131">
        <f t="shared" si="377"/>
        <v>0.75</v>
      </c>
      <c r="L1712" s="131"/>
      <c r="M1712" s="131">
        <v>0.375</v>
      </c>
      <c r="N1712" s="94"/>
    </row>
    <row r="1713" spans="1:14" s="91" customFormat="1" ht="12" x14ac:dyDescent="0.2">
      <c r="A1713" s="122"/>
      <c r="B1713" s="122"/>
      <c r="C1713" s="113" t="s">
        <v>407</v>
      </c>
      <c r="D1713" s="123"/>
      <c r="E1713" s="134">
        <f>SUM(E1714:E1715)</f>
        <v>0.72499999999999998</v>
      </c>
      <c r="F1713" s="134"/>
      <c r="G1713" s="134">
        <f>SUM(G1714:G1715)</f>
        <v>0</v>
      </c>
      <c r="H1713" s="134"/>
      <c r="I1713" s="134">
        <f>SUM(I1714:I1715)</f>
        <v>0</v>
      </c>
      <c r="J1713" s="134"/>
      <c r="K1713" s="134">
        <f>SUM(E1713:I1713)</f>
        <v>0.72499999999999998</v>
      </c>
      <c r="L1713" s="134"/>
      <c r="M1713" s="134">
        <f>SUM(M1714:M1715)</f>
        <v>0</v>
      </c>
      <c r="N1713" s="94"/>
    </row>
    <row r="1714" spans="1:14" s="91" customFormat="1" ht="12" x14ac:dyDescent="0.2">
      <c r="A1714" s="97"/>
      <c r="B1714" s="98"/>
      <c r="C1714" s="99">
        <v>54395</v>
      </c>
      <c r="D1714" s="115" t="s">
        <v>266</v>
      </c>
      <c r="E1714" s="131">
        <v>0.22500000000000001</v>
      </c>
      <c r="F1714" s="131"/>
      <c r="G1714" s="131">
        <v>0</v>
      </c>
      <c r="H1714" s="131"/>
      <c r="I1714" s="131">
        <v>0</v>
      </c>
      <c r="J1714" s="131"/>
      <c r="K1714" s="131">
        <f t="shared" ref="K1714:K1715" si="378">SUM(E1714:I1714)</f>
        <v>0.22500000000000001</v>
      </c>
      <c r="L1714" s="131"/>
      <c r="M1714" s="131">
        <v>0</v>
      </c>
      <c r="N1714" s="94"/>
    </row>
    <row r="1715" spans="1:14" s="91" customFormat="1" ht="12" x14ac:dyDescent="0.2">
      <c r="A1715" s="121"/>
      <c r="B1715" s="121"/>
      <c r="C1715" s="99">
        <v>54446</v>
      </c>
      <c r="D1715" s="124" t="s">
        <v>267</v>
      </c>
      <c r="E1715" s="131">
        <v>0.5</v>
      </c>
      <c r="F1715" s="131"/>
      <c r="G1715" s="131">
        <v>0</v>
      </c>
      <c r="H1715" s="131"/>
      <c r="I1715" s="131">
        <v>0</v>
      </c>
      <c r="J1715" s="131"/>
      <c r="K1715" s="131">
        <f t="shared" si="378"/>
        <v>0.5</v>
      </c>
      <c r="L1715" s="131"/>
      <c r="M1715" s="131">
        <v>0</v>
      </c>
      <c r="N1715" s="94"/>
    </row>
    <row r="1716" spans="1:14" s="91" customFormat="1" ht="12" x14ac:dyDescent="0.2">
      <c r="A1716" s="122"/>
      <c r="B1716" s="122"/>
      <c r="C1716" s="113" t="s">
        <v>409</v>
      </c>
      <c r="D1716" s="123"/>
      <c r="E1716" s="134">
        <f>SUM(E1717:E1718)</f>
        <v>3</v>
      </c>
      <c r="F1716" s="134"/>
      <c r="G1716" s="134">
        <f>SUM(G1717:G1718)</f>
        <v>0</v>
      </c>
      <c r="H1716" s="134"/>
      <c r="I1716" s="134">
        <f>SUM(I1717:I1718)</f>
        <v>0</v>
      </c>
      <c r="J1716" s="134"/>
      <c r="K1716" s="134">
        <f>SUM(E1716:I1716)</f>
        <v>3</v>
      </c>
      <c r="L1716" s="134"/>
      <c r="M1716" s="134">
        <f>SUM(M1717:M1718)</f>
        <v>0.4</v>
      </c>
      <c r="N1716" s="94"/>
    </row>
    <row r="1717" spans="1:14" s="91" customFormat="1" ht="24" x14ac:dyDescent="0.2">
      <c r="A1717" s="97"/>
      <c r="B1717" s="98"/>
      <c r="C1717" s="99">
        <v>52216</v>
      </c>
      <c r="D1717" s="100" t="s">
        <v>18</v>
      </c>
      <c r="E1717" s="131">
        <v>1</v>
      </c>
      <c r="F1717" s="131"/>
      <c r="G1717" s="131">
        <v>0</v>
      </c>
      <c r="H1717" s="131"/>
      <c r="I1717" s="131">
        <v>0</v>
      </c>
      <c r="J1717" s="131"/>
      <c r="K1717" s="131">
        <f t="shared" ref="K1717:K1718" si="379">SUM(E1717:I1717)</f>
        <v>1</v>
      </c>
      <c r="L1717" s="131"/>
      <c r="M1717" s="131">
        <v>0.4</v>
      </c>
      <c r="N1717" s="94"/>
    </row>
    <row r="1718" spans="1:14" s="91" customFormat="1" ht="24" x14ac:dyDescent="0.2">
      <c r="A1718" s="97"/>
      <c r="B1718" s="98"/>
      <c r="C1718" s="99">
        <v>54203</v>
      </c>
      <c r="D1718" s="115" t="s">
        <v>19</v>
      </c>
      <c r="E1718" s="131">
        <v>2</v>
      </c>
      <c r="F1718" s="131"/>
      <c r="G1718" s="131">
        <v>0</v>
      </c>
      <c r="H1718" s="131"/>
      <c r="I1718" s="131">
        <v>0</v>
      </c>
      <c r="J1718" s="131"/>
      <c r="K1718" s="131">
        <f t="shared" si="379"/>
        <v>2</v>
      </c>
      <c r="L1718" s="131"/>
      <c r="M1718" s="131">
        <v>0</v>
      </c>
      <c r="N1718" s="94"/>
    </row>
    <row r="1719" spans="1:14" s="91" customFormat="1" ht="12" x14ac:dyDescent="0.2">
      <c r="A1719" s="122"/>
      <c r="B1719" s="122"/>
      <c r="C1719" s="113" t="s">
        <v>394</v>
      </c>
      <c r="D1719" s="123"/>
      <c r="E1719" s="134">
        <f>SUM(E1720:E1745)</f>
        <v>15.278399999999998</v>
      </c>
      <c r="F1719" s="134"/>
      <c r="G1719" s="134">
        <f>SUM(G1720:G1745)</f>
        <v>1.2926463231615808</v>
      </c>
      <c r="H1719" s="134"/>
      <c r="I1719" s="134">
        <f>SUM(I1720:I1745)</f>
        <v>6.104365034844573</v>
      </c>
      <c r="J1719" s="134"/>
      <c r="K1719" s="134">
        <f>SUM(E1719:I1719)</f>
        <v>22.675411358006151</v>
      </c>
      <c r="L1719" s="134"/>
      <c r="M1719" s="134">
        <f>SUM(M1720:M1745)</f>
        <v>5.8493032115551893</v>
      </c>
      <c r="N1719" s="94"/>
    </row>
    <row r="1720" spans="1:14" s="91" customFormat="1" ht="36" x14ac:dyDescent="0.2">
      <c r="A1720" s="97"/>
      <c r="B1720" s="98"/>
      <c r="C1720" s="99">
        <v>48203</v>
      </c>
      <c r="D1720" s="115" t="s">
        <v>20</v>
      </c>
      <c r="E1720" s="131">
        <v>0.48499999999999999</v>
      </c>
      <c r="F1720" s="131"/>
      <c r="G1720" s="131">
        <v>0</v>
      </c>
      <c r="H1720" s="131"/>
      <c r="I1720" s="131">
        <v>0</v>
      </c>
      <c r="J1720" s="131"/>
      <c r="K1720" s="131">
        <f t="shared" ref="K1720:K1745" si="380">SUM(E1720:I1720)</f>
        <v>0.48499999999999999</v>
      </c>
      <c r="L1720" s="131"/>
      <c r="M1720" s="131">
        <v>0.2</v>
      </c>
      <c r="N1720" s="94"/>
    </row>
    <row r="1721" spans="1:14" s="91" customFormat="1" ht="24" x14ac:dyDescent="0.2">
      <c r="A1721" s="97"/>
      <c r="B1721" s="98"/>
      <c r="C1721" s="99">
        <v>48350</v>
      </c>
      <c r="D1721" s="115" t="s">
        <v>21</v>
      </c>
      <c r="E1721" s="131">
        <v>2</v>
      </c>
      <c r="F1721" s="131"/>
      <c r="G1721" s="131">
        <v>0</v>
      </c>
      <c r="H1721" s="131"/>
      <c r="I1721" s="131">
        <v>0</v>
      </c>
      <c r="J1721" s="131"/>
      <c r="K1721" s="131">
        <f t="shared" si="380"/>
        <v>2</v>
      </c>
      <c r="L1721" s="131"/>
      <c r="M1721" s="131">
        <v>0</v>
      </c>
      <c r="N1721" s="94"/>
    </row>
    <row r="1722" spans="1:14" s="91" customFormat="1" ht="24" x14ac:dyDescent="0.2">
      <c r="A1722" s="97"/>
      <c r="B1722" s="98"/>
      <c r="C1722" s="99">
        <v>50177</v>
      </c>
      <c r="D1722" s="115" t="s">
        <v>22</v>
      </c>
      <c r="E1722" s="131">
        <v>0.08</v>
      </c>
      <c r="F1722" s="131"/>
      <c r="G1722" s="131">
        <v>0</v>
      </c>
      <c r="H1722" s="131"/>
      <c r="I1722" s="131">
        <v>0</v>
      </c>
      <c r="J1722" s="131"/>
      <c r="K1722" s="131">
        <f t="shared" si="380"/>
        <v>0.08</v>
      </c>
      <c r="L1722" s="131"/>
      <c r="M1722" s="131">
        <v>0</v>
      </c>
      <c r="N1722" s="94"/>
    </row>
    <row r="1723" spans="1:14" s="91" customFormat="1" ht="36" x14ac:dyDescent="0.2">
      <c r="A1723" s="97"/>
      <c r="B1723" s="98"/>
      <c r="C1723" s="99">
        <v>50364</v>
      </c>
      <c r="D1723" s="115" t="s">
        <v>232</v>
      </c>
      <c r="E1723" s="131">
        <v>0.04</v>
      </c>
      <c r="F1723" s="131"/>
      <c r="G1723" s="131">
        <v>0</v>
      </c>
      <c r="H1723" s="131"/>
      <c r="I1723" s="131">
        <v>0</v>
      </c>
      <c r="J1723" s="131"/>
      <c r="K1723" s="131">
        <f t="shared" si="380"/>
        <v>0.04</v>
      </c>
      <c r="L1723" s="131"/>
      <c r="M1723" s="131">
        <v>0</v>
      </c>
      <c r="N1723" s="94"/>
    </row>
    <row r="1724" spans="1:14" s="91" customFormat="1" ht="36" x14ac:dyDescent="0.2">
      <c r="A1724" s="97"/>
      <c r="B1724" s="98"/>
      <c r="C1724" s="99">
        <v>52081</v>
      </c>
      <c r="D1724" s="115" t="s">
        <v>354</v>
      </c>
      <c r="E1724" s="131">
        <v>0</v>
      </c>
      <c r="F1724" s="131"/>
      <c r="G1724" s="131">
        <v>0</v>
      </c>
      <c r="H1724" s="131"/>
      <c r="I1724" s="131">
        <v>0.5</v>
      </c>
      <c r="J1724" s="131"/>
      <c r="K1724" s="131">
        <f t="shared" si="380"/>
        <v>0.5</v>
      </c>
      <c r="L1724" s="131"/>
      <c r="M1724" s="131">
        <v>0</v>
      </c>
      <c r="N1724" s="94"/>
    </row>
    <row r="1725" spans="1:14" s="91" customFormat="1" ht="24" x14ac:dyDescent="0.2">
      <c r="A1725" s="97"/>
      <c r="B1725" s="98"/>
      <c r="C1725" s="99">
        <v>52214</v>
      </c>
      <c r="D1725" s="115" t="s">
        <v>355</v>
      </c>
      <c r="E1725" s="131">
        <v>0.1</v>
      </c>
      <c r="F1725" s="131"/>
      <c r="G1725" s="131">
        <v>0</v>
      </c>
      <c r="H1725" s="131"/>
      <c r="I1725" s="131">
        <v>5.4365034844572627E-2</v>
      </c>
      <c r="J1725" s="131"/>
      <c r="K1725" s="131">
        <f t="shared" si="380"/>
        <v>0.15436503484457265</v>
      </c>
      <c r="L1725" s="131"/>
      <c r="M1725" s="131">
        <v>2.7303211555189302E-2</v>
      </c>
      <c r="N1725" s="94"/>
    </row>
    <row r="1726" spans="1:14" s="91" customFormat="1" ht="24" x14ac:dyDescent="0.2">
      <c r="A1726" s="97"/>
      <c r="B1726" s="98"/>
      <c r="C1726" s="99">
        <v>52251</v>
      </c>
      <c r="D1726" s="115" t="s">
        <v>23</v>
      </c>
      <c r="E1726" s="131">
        <v>0</v>
      </c>
      <c r="F1726" s="131"/>
      <c r="G1726" s="131">
        <v>0</v>
      </c>
      <c r="H1726" s="131"/>
      <c r="I1726" s="131">
        <v>2</v>
      </c>
      <c r="J1726" s="131"/>
      <c r="K1726" s="131">
        <f t="shared" si="380"/>
        <v>2</v>
      </c>
      <c r="L1726" s="131"/>
      <c r="M1726" s="131">
        <v>0</v>
      </c>
      <c r="N1726" s="94"/>
    </row>
    <row r="1727" spans="1:14" s="91" customFormat="1" ht="24" x14ac:dyDescent="0.2">
      <c r="A1727" s="97"/>
      <c r="B1727" s="98"/>
      <c r="C1727" s="99">
        <v>52309</v>
      </c>
      <c r="D1727" s="115" t="s">
        <v>24</v>
      </c>
      <c r="E1727" s="131">
        <v>0</v>
      </c>
      <c r="F1727" s="131"/>
      <c r="G1727" s="131">
        <v>0</v>
      </c>
      <c r="H1727" s="131"/>
      <c r="I1727" s="131">
        <v>0.75</v>
      </c>
      <c r="J1727" s="131"/>
      <c r="K1727" s="131">
        <f t="shared" si="380"/>
        <v>0.75</v>
      </c>
      <c r="L1727" s="131"/>
      <c r="M1727" s="131">
        <v>0</v>
      </c>
      <c r="N1727" s="94"/>
    </row>
    <row r="1728" spans="1:14" s="91" customFormat="1" ht="12" x14ac:dyDescent="0.2">
      <c r="A1728" s="121"/>
      <c r="B1728" s="121"/>
      <c r="C1728" s="99">
        <v>53124</v>
      </c>
      <c r="D1728" s="124" t="s">
        <v>268</v>
      </c>
      <c r="E1728" s="131">
        <v>0.6</v>
      </c>
      <c r="F1728" s="131"/>
      <c r="G1728" s="131">
        <v>0</v>
      </c>
      <c r="H1728" s="131"/>
      <c r="I1728" s="131">
        <v>0</v>
      </c>
      <c r="J1728" s="131"/>
      <c r="K1728" s="131">
        <f t="shared" si="380"/>
        <v>0.6</v>
      </c>
      <c r="L1728" s="131"/>
      <c r="M1728" s="131">
        <v>0</v>
      </c>
      <c r="N1728" s="94"/>
    </row>
    <row r="1729" spans="1:14" s="91" customFormat="1" ht="24" x14ac:dyDescent="0.2">
      <c r="A1729" s="97"/>
      <c r="B1729" s="98"/>
      <c r="C1729" s="99">
        <v>53142</v>
      </c>
      <c r="D1729" s="115" t="s">
        <v>25</v>
      </c>
      <c r="E1729" s="131">
        <v>0</v>
      </c>
      <c r="F1729" s="131"/>
      <c r="G1729" s="131">
        <v>0</v>
      </c>
      <c r="H1729" s="131"/>
      <c r="I1729" s="131">
        <v>0.15</v>
      </c>
      <c r="J1729" s="131"/>
      <c r="K1729" s="131">
        <f t="shared" si="380"/>
        <v>0.15</v>
      </c>
      <c r="L1729" s="131"/>
      <c r="M1729" s="131">
        <v>0</v>
      </c>
      <c r="N1729" s="94"/>
    </row>
    <row r="1730" spans="1:14" s="91" customFormat="1" ht="24" x14ac:dyDescent="0.2">
      <c r="A1730" s="97"/>
      <c r="B1730" s="98"/>
      <c r="C1730" s="99">
        <v>53367</v>
      </c>
      <c r="D1730" s="115" t="s">
        <v>26</v>
      </c>
      <c r="E1730" s="131">
        <v>0.27500000000000002</v>
      </c>
      <c r="F1730" s="131"/>
      <c r="G1730" s="131">
        <v>0</v>
      </c>
      <c r="H1730" s="131"/>
      <c r="I1730" s="131">
        <v>0</v>
      </c>
      <c r="J1730" s="131"/>
      <c r="K1730" s="131">
        <f t="shared" si="380"/>
        <v>0.27500000000000002</v>
      </c>
      <c r="L1730" s="131"/>
      <c r="M1730" s="131">
        <v>0.2</v>
      </c>
      <c r="N1730" s="94"/>
    </row>
    <row r="1731" spans="1:14" s="91" customFormat="1" ht="24" x14ac:dyDescent="0.2">
      <c r="A1731" s="97"/>
      <c r="B1731" s="98"/>
      <c r="C1731" s="99">
        <v>54076</v>
      </c>
      <c r="D1731" s="115" t="s">
        <v>76</v>
      </c>
      <c r="E1731" s="131">
        <v>0.22639999999999999</v>
      </c>
      <c r="F1731" s="131"/>
      <c r="G1731" s="131">
        <v>0</v>
      </c>
      <c r="H1731" s="131"/>
      <c r="I1731" s="131">
        <v>0</v>
      </c>
      <c r="J1731" s="131"/>
      <c r="K1731" s="131">
        <f t="shared" si="380"/>
        <v>0.22639999999999999</v>
      </c>
      <c r="L1731" s="131"/>
      <c r="M1731" s="131">
        <v>0</v>
      </c>
      <c r="N1731" s="94"/>
    </row>
    <row r="1732" spans="1:14" s="91" customFormat="1" ht="12" x14ac:dyDescent="0.2">
      <c r="A1732" s="97"/>
      <c r="B1732" s="98"/>
      <c r="C1732" s="99">
        <v>54100</v>
      </c>
      <c r="D1732" s="115" t="s">
        <v>373</v>
      </c>
      <c r="E1732" s="131">
        <v>1.1000000000000001</v>
      </c>
      <c r="F1732" s="131"/>
      <c r="G1732" s="131">
        <v>0</v>
      </c>
      <c r="H1732" s="131"/>
      <c r="I1732" s="131">
        <v>0</v>
      </c>
      <c r="J1732" s="131"/>
      <c r="K1732" s="131">
        <f t="shared" si="380"/>
        <v>1.1000000000000001</v>
      </c>
      <c r="L1732" s="131"/>
      <c r="M1732" s="131">
        <v>1.1000000000000001</v>
      </c>
      <c r="N1732" s="94"/>
    </row>
    <row r="1733" spans="1:14" s="91" customFormat="1" ht="24" x14ac:dyDescent="0.2">
      <c r="A1733" s="121"/>
      <c r="B1733" s="121"/>
      <c r="C1733" s="99">
        <v>54106</v>
      </c>
      <c r="D1733" s="124" t="s">
        <v>27</v>
      </c>
      <c r="E1733" s="131">
        <v>0.5</v>
      </c>
      <c r="F1733" s="131"/>
      <c r="G1733" s="131">
        <v>0</v>
      </c>
      <c r="H1733" s="131"/>
      <c r="I1733" s="131">
        <v>0.5</v>
      </c>
      <c r="J1733" s="131"/>
      <c r="K1733" s="131">
        <f t="shared" si="380"/>
        <v>1</v>
      </c>
      <c r="L1733" s="131"/>
      <c r="M1733" s="131">
        <v>0</v>
      </c>
      <c r="N1733" s="94"/>
    </row>
    <row r="1734" spans="1:14" s="91" customFormat="1" ht="24" x14ac:dyDescent="0.2">
      <c r="A1734" s="121"/>
      <c r="B1734" s="121"/>
      <c r="C1734" s="99">
        <v>54113</v>
      </c>
      <c r="D1734" s="124" t="s">
        <v>28</v>
      </c>
      <c r="E1734" s="131">
        <v>0</v>
      </c>
      <c r="F1734" s="131"/>
      <c r="G1734" s="131">
        <v>0</v>
      </c>
      <c r="H1734" s="131"/>
      <c r="I1734" s="131">
        <v>1.4999999999999998</v>
      </c>
      <c r="J1734" s="131"/>
      <c r="K1734" s="131">
        <f t="shared" si="380"/>
        <v>1.4999999999999998</v>
      </c>
      <c r="L1734" s="131"/>
      <c r="M1734" s="131">
        <v>7.5000000000000011E-2</v>
      </c>
      <c r="N1734" s="94"/>
    </row>
    <row r="1735" spans="1:14" s="91" customFormat="1" ht="12" x14ac:dyDescent="0.2">
      <c r="A1735" s="97"/>
      <c r="B1735" s="98"/>
      <c r="C1735" s="99">
        <v>54144</v>
      </c>
      <c r="D1735" s="115" t="s">
        <v>269</v>
      </c>
      <c r="E1735" s="131">
        <v>0.3</v>
      </c>
      <c r="F1735" s="131"/>
      <c r="G1735" s="131">
        <v>0</v>
      </c>
      <c r="H1735" s="131"/>
      <c r="I1735" s="131">
        <v>0</v>
      </c>
      <c r="J1735" s="131"/>
      <c r="K1735" s="131">
        <f t="shared" si="380"/>
        <v>0.3</v>
      </c>
      <c r="L1735" s="131"/>
      <c r="M1735" s="131">
        <v>0</v>
      </c>
      <c r="N1735" s="94"/>
    </row>
    <row r="1736" spans="1:14" s="91" customFormat="1" ht="24" x14ac:dyDescent="0.2">
      <c r="A1736" s="97"/>
      <c r="B1736" s="98"/>
      <c r="C1736" s="99">
        <v>54162</v>
      </c>
      <c r="D1736" s="115" t="s">
        <v>29</v>
      </c>
      <c r="E1736" s="131">
        <v>2</v>
      </c>
      <c r="F1736" s="131"/>
      <c r="G1736" s="131">
        <v>0</v>
      </c>
      <c r="H1736" s="131"/>
      <c r="I1736" s="131">
        <v>0</v>
      </c>
      <c r="J1736" s="131"/>
      <c r="K1736" s="131">
        <f t="shared" si="380"/>
        <v>2</v>
      </c>
      <c r="L1736" s="131"/>
      <c r="M1736" s="131">
        <v>0</v>
      </c>
      <c r="N1736" s="94"/>
    </row>
    <row r="1737" spans="1:14" s="91" customFormat="1" ht="24" x14ac:dyDescent="0.2">
      <c r="A1737" s="121"/>
      <c r="B1737" s="121"/>
      <c r="C1737" s="99">
        <v>54176</v>
      </c>
      <c r="D1737" s="124" t="s">
        <v>257</v>
      </c>
      <c r="E1737" s="131">
        <v>0</v>
      </c>
      <c r="F1737" s="131"/>
      <c r="G1737" s="131">
        <v>1.2926463231615808</v>
      </c>
      <c r="H1737" s="131"/>
      <c r="I1737" s="131">
        <v>0</v>
      </c>
      <c r="J1737" s="131"/>
      <c r="K1737" s="131">
        <f t="shared" si="380"/>
        <v>1.2926463231615808</v>
      </c>
      <c r="L1737" s="131"/>
      <c r="M1737" s="131">
        <v>0</v>
      </c>
      <c r="N1737" s="94"/>
    </row>
    <row r="1738" spans="1:14" s="91" customFormat="1" ht="24" x14ac:dyDescent="0.2">
      <c r="A1738" s="121"/>
      <c r="B1738" s="121"/>
      <c r="C1738" s="99">
        <v>54219</v>
      </c>
      <c r="D1738" s="124" t="s">
        <v>30</v>
      </c>
      <c r="E1738" s="131">
        <v>4.2469999999999999</v>
      </c>
      <c r="F1738" s="131"/>
      <c r="G1738" s="131">
        <v>0</v>
      </c>
      <c r="H1738" s="131"/>
      <c r="I1738" s="131">
        <v>0</v>
      </c>
      <c r="J1738" s="131"/>
      <c r="K1738" s="131">
        <f t="shared" si="380"/>
        <v>4.2469999999999999</v>
      </c>
      <c r="L1738" s="131"/>
      <c r="M1738" s="131">
        <v>4.2469999999999999</v>
      </c>
      <c r="N1738" s="94"/>
    </row>
    <row r="1739" spans="1:14" s="91" customFormat="1" ht="24" x14ac:dyDescent="0.2">
      <c r="A1739" s="97"/>
      <c r="B1739" s="98"/>
      <c r="C1739" s="99">
        <v>54260</v>
      </c>
      <c r="D1739" s="115" t="s">
        <v>258</v>
      </c>
      <c r="E1739" s="131">
        <v>2.5000000000000001E-2</v>
      </c>
      <c r="F1739" s="131"/>
      <c r="G1739" s="131">
        <v>0</v>
      </c>
      <c r="H1739" s="131"/>
      <c r="I1739" s="131">
        <v>0</v>
      </c>
      <c r="J1739" s="131"/>
      <c r="K1739" s="131">
        <f t="shared" si="380"/>
        <v>2.5000000000000001E-2</v>
      </c>
      <c r="L1739" s="131"/>
      <c r="M1739" s="131">
        <v>0</v>
      </c>
      <c r="N1739" s="94"/>
    </row>
    <row r="1740" spans="1:14" s="91" customFormat="1" ht="12" x14ac:dyDescent="0.2">
      <c r="A1740" s="97"/>
      <c r="B1740" s="98"/>
      <c r="C1740" s="99">
        <v>54266</v>
      </c>
      <c r="D1740" s="115" t="s">
        <v>270</v>
      </c>
      <c r="E1740" s="131">
        <v>0.2</v>
      </c>
      <c r="F1740" s="131"/>
      <c r="G1740" s="131">
        <v>0</v>
      </c>
      <c r="H1740" s="131"/>
      <c r="I1740" s="131">
        <v>0</v>
      </c>
      <c r="J1740" s="131"/>
      <c r="K1740" s="131">
        <f t="shared" si="380"/>
        <v>0.2</v>
      </c>
      <c r="L1740" s="131"/>
      <c r="M1740" s="131">
        <v>0</v>
      </c>
      <c r="N1740" s="94"/>
    </row>
    <row r="1741" spans="1:14" s="91" customFormat="1" ht="24" x14ac:dyDescent="0.2">
      <c r="A1741" s="97"/>
      <c r="B1741" s="98"/>
      <c r="C1741" s="99">
        <v>54350</v>
      </c>
      <c r="D1741" s="115" t="s">
        <v>31</v>
      </c>
      <c r="E1741" s="131">
        <v>0.75</v>
      </c>
      <c r="F1741" s="131"/>
      <c r="G1741" s="131">
        <v>0</v>
      </c>
      <c r="H1741" s="131"/>
      <c r="I1741" s="131">
        <v>0</v>
      </c>
      <c r="J1741" s="131"/>
      <c r="K1741" s="131">
        <f t="shared" si="380"/>
        <v>0.75</v>
      </c>
      <c r="L1741" s="131"/>
      <c r="M1741" s="131">
        <v>0</v>
      </c>
      <c r="N1741" s="94"/>
    </row>
    <row r="1742" spans="1:14" s="91" customFormat="1" ht="12" x14ac:dyDescent="0.2">
      <c r="A1742" s="121"/>
      <c r="B1742" s="121"/>
      <c r="C1742" s="99">
        <v>54410</v>
      </c>
      <c r="D1742" s="124" t="s">
        <v>351</v>
      </c>
      <c r="E1742" s="131">
        <v>0.6</v>
      </c>
      <c r="F1742" s="131"/>
      <c r="G1742" s="131">
        <v>0</v>
      </c>
      <c r="H1742" s="131"/>
      <c r="I1742" s="131">
        <v>0</v>
      </c>
      <c r="J1742" s="131"/>
      <c r="K1742" s="131">
        <f t="shared" si="380"/>
        <v>0.6</v>
      </c>
      <c r="L1742" s="131"/>
      <c r="M1742" s="131">
        <v>0</v>
      </c>
      <c r="N1742" s="94"/>
    </row>
    <row r="1743" spans="1:14" s="91" customFormat="1" ht="24" x14ac:dyDescent="0.2">
      <c r="A1743" s="121"/>
      <c r="B1743" s="121"/>
      <c r="C1743" s="99">
        <v>54412</v>
      </c>
      <c r="D1743" s="124" t="s">
        <v>234</v>
      </c>
      <c r="E1743" s="131">
        <v>0</v>
      </c>
      <c r="F1743" s="131"/>
      <c r="G1743" s="131">
        <v>0</v>
      </c>
      <c r="H1743" s="131"/>
      <c r="I1743" s="131">
        <v>0.65</v>
      </c>
      <c r="J1743" s="131"/>
      <c r="K1743" s="131">
        <f t="shared" si="380"/>
        <v>0.65</v>
      </c>
      <c r="L1743" s="131"/>
      <c r="M1743" s="131">
        <v>0</v>
      </c>
      <c r="N1743" s="94"/>
    </row>
    <row r="1744" spans="1:14" s="91" customFormat="1" ht="24" x14ac:dyDescent="0.2">
      <c r="A1744" s="121"/>
      <c r="B1744" s="121"/>
      <c r="C1744" s="99">
        <v>54414</v>
      </c>
      <c r="D1744" s="124" t="s">
        <v>0</v>
      </c>
      <c r="E1744" s="131">
        <v>1</v>
      </c>
      <c r="F1744" s="131"/>
      <c r="G1744" s="131">
        <v>0</v>
      </c>
      <c r="H1744" s="131"/>
      <c r="I1744" s="131">
        <v>0</v>
      </c>
      <c r="J1744" s="131"/>
      <c r="K1744" s="131">
        <f t="shared" si="380"/>
        <v>1</v>
      </c>
      <c r="L1744" s="131"/>
      <c r="M1744" s="131">
        <v>0</v>
      </c>
      <c r="N1744" s="94"/>
    </row>
    <row r="1745" spans="1:14" s="91" customFormat="1" ht="24" x14ac:dyDescent="0.2">
      <c r="A1745" s="97"/>
      <c r="B1745" s="98"/>
      <c r="C1745" s="99">
        <v>54416</v>
      </c>
      <c r="D1745" s="100" t="s">
        <v>1</v>
      </c>
      <c r="E1745" s="131">
        <v>0.75</v>
      </c>
      <c r="F1745" s="131"/>
      <c r="G1745" s="131">
        <v>0</v>
      </c>
      <c r="H1745" s="131"/>
      <c r="I1745" s="131">
        <v>0</v>
      </c>
      <c r="J1745" s="131"/>
      <c r="K1745" s="131">
        <f t="shared" si="380"/>
        <v>0.75</v>
      </c>
      <c r="L1745" s="131"/>
      <c r="M1745" s="131">
        <v>0</v>
      </c>
      <c r="N1745" s="94"/>
    </row>
    <row r="1746" spans="1:14" s="91" customFormat="1" ht="12" x14ac:dyDescent="0.2">
      <c r="A1746" s="122"/>
      <c r="B1746" s="122"/>
      <c r="C1746" s="113" t="s">
        <v>403</v>
      </c>
      <c r="D1746" s="123"/>
      <c r="E1746" s="134">
        <f>SUM(E1747)</f>
        <v>0.55075149999999995</v>
      </c>
      <c r="F1746" s="134"/>
      <c r="G1746" s="134">
        <f>SUM(G1747)</f>
        <v>0</v>
      </c>
      <c r="H1746" s="134"/>
      <c r="I1746" s="134">
        <f>SUM(I1747)</f>
        <v>2.2999999999999998</v>
      </c>
      <c r="J1746" s="134"/>
      <c r="K1746" s="134">
        <f>SUM(E1746:I1746)</f>
        <v>2.8507514999999999</v>
      </c>
      <c r="L1746" s="134"/>
      <c r="M1746" s="134">
        <f>SUM(M1747)</f>
        <v>0</v>
      </c>
      <c r="N1746" s="94"/>
    </row>
    <row r="1747" spans="1:14" s="91" customFormat="1" ht="24" x14ac:dyDescent="0.2">
      <c r="A1747" s="97"/>
      <c r="B1747" s="98"/>
      <c r="C1747" s="99">
        <v>50370</v>
      </c>
      <c r="D1747" s="100" t="s">
        <v>227</v>
      </c>
      <c r="E1747" s="131">
        <v>0.55075149999999995</v>
      </c>
      <c r="F1747" s="131"/>
      <c r="G1747" s="131">
        <v>0</v>
      </c>
      <c r="H1747" s="131"/>
      <c r="I1747" s="131">
        <v>2.2999999999999998</v>
      </c>
      <c r="J1747" s="131"/>
      <c r="K1747" s="131">
        <f t="shared" ref="K1747" si="381">SUM(E1747:I1747)</f>
        <v>2.8507514999999999</v>
      </c>
      <c r="L1747" s="131"/>
      <c r="M1747" s="131">
        <v>0</v>
      </c>
      <c r="N1747" s="94"/>
    </row>
    <row r="1748" spans="1:14" s="91" customFormat="1" ht="12" x14ac:dyDescent="0.2">
      <c r="A1748" s="122"/>
      <c r="B1748" s="122"/>
      <c r="C1748" s="113" t="s">
        <v>404</v>
      </c>
      <c r="D1748" s="123"/>
      <c r="E1748" s="134">
        <f>SUM(E1749:E1758)</f>
        <v>0.58499999999999996</v>
      </c>
      <c r="F1748" s="134"/>
      <c r="G1748" s="134">
        <f>SUM(G1749:G1758)</f>
        <v>0</v>
      </c>
      <c r="H1748" s="134"/>
      <c r="I1748" s="134">
        <f>SUM(I1749:I1758)</f>
        <v>11.082650000000001</v>
      </c>
      <c r="J1748" s="134"/>
      <c r="K1748" s="134">
        <f>SUM(E1748:I1748)</f>
        <v>11.667650000000002</v>
      </c>
      <c r="L1748" s="134"/>
      <c r="M1748" s="134">
        <f>SUM(M1749:M1758)</f>
        <v>2</v>
      </c>
      <c r="N1748" s="94"/>
    </row>
    <row r="1749" spans="1:14" s="91" customFormat="1" ht="24" x14ac:dyDescent="0.2">
      <c r="A1749" s="97"/>
      <c r="B1749" s="98"/>
      <c r="C1749" s="99">
        <v>49049</v>
      </c>
      <c r="D1749" s="100" t="s">
        <v>2</v>
      </c>
      <c r="E1749" s="131">
        <v>0</v>
      </c>
      <c r="F1749" s="131"/>
      <c r="G1749" s="131">
        <v>0</v>
      </c>
      <c r="H1749" s="131"/>
      <c r="I1749" s="131">
        <v>0.5</v>
      </c>
      <c r="J1749" s="131"/>
      <c r="K1749" s="131">
        <f t="shared" ref="K1749:K1758" si="382">SUM(E1749:I1749)</f>
        <v>0.5</v>
      </c>
      <c r="L1749" s="131"/>
      <c r="M1749" s="131">
        <v>0</v>
      </c>
      <c r="N1749" s="94"/>
    </row>
    <row r="1750" spans="1:14" s="91" customFormat="1" ht="24" x14ac:dyDescent="0.2">
      <c r="A1750" s="97"/>
      <c r="B1750" s="98"/>
      <c r="C1750" s="99">
        <v>50121</v>
      </c>
      <c r="D1750" s="100" t="s">
        <v>3</v>
      </c>
      <c r="E1750" s="131">
        <v>0</v>
      </c>
      <c r="F1750" s="131"/>
      <c r="G1750" s="131">
        <v>0</v>
      </c>
      <c r="H1750" s="131"/>
      <c r="I1750" s="131">
        <v>0.75</v>
      </c>
      <c r="J1750" s="131"/>
      <c r="K1750" s="131">
        <f t="shared" si="382"/>
        <v>0.75</v>
      </c>
      <c r="L1750" s="131"/>
      <c r="M1750" s="131">
        <v>0</v>
      </c>
      <c r="N1750" s="94"/>
    </row>
    <row r="1751" spans="1:14" s="91" customFormat="1" ht="24" x14ac:dyDescent="0.2">
      <c r="A1751" s="97"/>
      <c r="B1751" s="98"/>
      <c r="C1751" s="99">
        <v>51347</v>
      </c>
      <c r="D1751" s="100" t="s">
        <v>4</v>
      </c>
      <c r="E1751" s="131">
        <v>0.31</v>
      </c>
      <c r="F1751" s="131"/>
      <c r="G1751" s="131">
        <v>0</v>
      </c>
      <c r="H1751" s="131"/>
      <c r="I1751" s="131">
        <v>0</v>
      </c>
      <c r="J1751" s="131"/>
      <c r="K1751" s="131">
        <f t="shared" si="382"/>
        <v>0.31</v>
      </c>
      <c r="L1751" s="131"/>
      <c r="M1751" s="131">
        <v>0</v>
      </c>
      <c r="N1751" s="94"/>
    </row>
    <row r="1752" spans="1:14" s="91" customFormat="1" ht="24" x14ac:dyDescent="0.2">
      <c r="A1752" s="97"/>
      <c r="B1752" s="98"/>
      <c r="C1752" s="99">
        <v>52014</v>
      </c>
      <c r="D1752" s="100" t="s">
        <v>5</v>
      </c>
      <c r="E1752" s="131">
        <v>7.5000000000000011E-2</v>
      </c>
      <c r="F1752" s="131"/>
      <c r="G1752" s="131">
        <v>0</v>
      </c>
      <c r="H1752" s="131"/>
      <c r="I1752" s="131">
        <v>0</v>
      </c>
      <c r="J1752" s="131"/>
      <c r="K1752" s="131">
        <f t="shared" si="382"/>
        <v>7.5000000000000011E-2</v>
      </c>
      <c r="L1752" s="131"/>
      <c r="M1752" s="131">
        <v>0</v>
      </c>
      <c r="N1752" s="94"/>
    </row>
    <row r="1753" spans="1:14" s="91" customFormat="1" ht="48" x14ac:dyDescent="0.2">
      <c r="A1753" s="97"/>
      <c r="B1753" s="98"/>
      <c r="C1753" s="99">
        <v>53068</v>
      </c>
      <c r="D1753" s="115" t="s">
        <v>6</v>
      </c>
      <c r="E1753" s="131">
        <v>0</v>
      </c>
      <c r="F1753" s="131"/>
      <c r="G1753" s="131">
        <v>0</v>
      </c>
      <c r="H1753" s="131"/>
      <c r="I1753" s="131">
        <v>0.23265</v>
      </c>
      <c r="J1753" s="131"/>
      <c r="K1753" s="131">
        <f t="shared" si="382"/>
        <v>0.23265</v>
      </c>
      <c r="L1753" s="131"/>
      <c r="M1753" s="131">
        <v>0</v>
      </c>
      <c r="N1753" s="94"/>
    </row>
    <row r="1754" spans="1:14" s="91" customFormat="1" ht="36" x14ac:dyDescent="0.2">
      <c r="A1754" s="97"/>
      <c r="B1754" s="98"/>
      <c r="C1754" s="99">
        <v>53068</v>
      </c>
      <c r="D1754" s="100" t="s">
        <v>7</v>
      </c>
      <c r="E1754" s="131">
        <v>0</v>
      </c>
      <c r="F1754" s="131"/>
      <c r="G1754" s="131">
        <v>0</v>
      </c>
      <c r="H1754" s="131"/>
      <c r="I1754" s="131">
        <v>2</v>
      </c>
      <c r="J1754" s="131"/>
      <c r="K1754" s="135">
        <f>SUM(E1754:I1754)</f>
        <v>2</v>
      </c>
      <c r="L1754" s="135"/>
      <c r="M1754" s="135">
        <v>0</v>
      </c>
      <c r="N1754" s="94"/>
    </row>
    <row r="1755" spans="1:14" s="91" customFormat="1" ht="24" x14ac:dyDescent="0.2">
      <c r="A1755" s="97"/>
      <c r="B1755" s="98"/>
      <c r="C1755" s="99">
        <v>53125</v>
      </c>
      <c r="D1755" s="100" t="s">
        <v>8</v>
      </c>
      <c r="E1755" s="131">
        <v>0.2</v>
      </c>
      <c r="F1755" s="131"/>
      <c r="G1755" s="131">
        <v>0</v>
      </c>
      <c r="H1755" s="131"/>
      <c r="I1755" s="131">
        <v>0</v>
      </c>
      <c r="J1755" s="131"/>
      <c r="K1755" s="131">
        <f t="shared" si="382"/>
        <v>0.2</v>
      </c>
      <c r="L1755" s="131"/>
      <c r="M1755" s="131">
        <v>0</v>
      </c>
      <c r="N1755" s="94"/>
    </row>
    <row r="1756" spans="1:14" s="91" customFormat="1" ht="24" x14ac:dyDescent="0.2">
      <c r="A1756" s="97"/>
      <c r="B1756" s="98"/>
      <c r="C1756" s="99">
        <v>53266</v>
      </c>
      <c r="D1756" s="100" t="s">
        <v>9</v>
      </c>
      <c r="E1756" s="131">
        <v>0</v>
      </c>
      <c r="F1756" s="131"/>
      <c r="G1756" s="131">
        <v>0</v>
      </c>
      <c r="H1756" s="131"/>
      <c r="I1756" s="131">
        <v>1.1000000000000001</v>
      </c>
      <c r="J1756" s="131"/>
      <c r="K1756" s="131">
        <f t="shared" si="382"/>
        <v>1.1000000000000001</v>
      </c>
      <c r="L1756" s="131"/>
      <c r="M1756" s="131">
        <v>0</v>
      </c>
      <c r="N1756" s="90"/>
    </row>
    <row r="1757" spans="1:14" s="91" customFormat="1" ht="12" x14ac:dyDescent="0.2">
      <c r="A1757" s="97"/>
      <c r="B1757" s="98"/>
      <c r="C1757" s="99">
        <v>54128</v>
      </c>
      <c r="D1757" s="100" t="s">
        <v>271</v>
      </c>
      <c r="E1757" s="131">
        <v>0</v>
      </c>
      <c r="F1757" s="131"/>
      <c r="G1757" s="131">
        <v>0</v>
      </c>
      <c r="H1757" s="131"/>
      <c r="I1757" s="131">
        <v>4.5</v>
      </c>
      <c r="J1757" s="131"/>
      <c r="K1757" s="131">
        <f t="shared" si="382"/>
        <v>4.5</v>
      </c>
      <c r="L1757" s="131"/>
      <c r="M1757" s="131">
        <v>0</v>
      </c>
      <c r="N1757" s="90"/>
    </row>
    <row r="1758" spans="1:14" s="91" customFormat="1" ht="24" x14ac:dyDescent="0.2">
      <c r="A1758" s="97"/>
      <c r="B1758" s="98"/>
      <c r="C1758" s="99">
        <v>54342</v>
      </c>
      <c r="D1758" s="100" t="s">
        <v>10</v>
      </c>
      <c r="E1758" s="131">
        <v>0</v>
      </c>
      <c r="F1758" s="131"/>
      <c r="G1758" s="131">
        <v>0</v>
      </c>
      <c r="H1758" s="131"/>
      <c r="I1758" s="131">
        <v>2</v>
      </c>
      <c r="J1758" s="131"/>
      <c r="K1758" s="131">
        <f t="shared" si="382"/>
        <v>2</v>
      </c>
      <c r="L1758" s="131"/>
      <c r="M1758" s="131">
        <v>2</v>
      </c>
      <c r="N1758" s="90"/>
    </row>
    <row r="1759" spans="1:14" s="138" customFormat="1" ht="12" x14ac:dyDescent="0.2">
      <c r="A1759" s="101" t="s">
        <v>397</v>
      </c>
      <c r="B1759" s="102"/>
      <c r="C1759" s="102"/>
      <c r="D1759" s="103"/>
      <c r="E1759" s="104">
        <f>E10+E469+E589+E1084+E1332+E1672</f>
        <v>274.17801450000002</v>
      </c>
      <c r="F1759" s="104"/>
      <c r="G1759" s="104">
        <f>G10+G469+G589+G1084+G1332+G1672</f>
        <v>19.378</v>
      </c>
      <c r="H1759" s="104"/>
      <c r="I1759" s="104">
        <f>I10+I469+I589+I1084+I1332+I1672</f>
        <v>185.78352602000001</v>
      </c>
      <c r="J1759" s="104"/>
      <c r="K1759" s="104">
        <f>K10+K469+K589+K1084+K1332+K1672</f>
        <v>479.33954052000001</v>
      </c>
      <c r="L1759" s="104"/>
      <c r="M1759" s="104">
        <f>M10+M469+M589+M1084+M1332+M1672</f>
        <v>151.211512</v>
      </c>
      <c r="N1759" s="137"/>
    </row>
    <row r="1760" spans="1:14" s="138" customFormat="1" ht="3.75" customHeight="1" x14ac:dyDescent="0.2">
      <c r="A1760" s="139"/>
      <c r="B1760" s="140"/>
      <c r="C1760" s="140"/>
      <c r="D1760" s="141"/>
      <c r="E1760" s="142"/>
      <c r="F1760" s="142"/>
      <c r="G1760" s="142"/>
      <c r="H1760" s="142"/>
      <c r="I1760" s="142"/>
      <c r="J1760" s="142"/>
      <c r="K1760" s="142"/>
      <c r="L1760" s="142"/>
      <c r="M1760" s="142"/>
      <c r="N1760" s="137"/>
    </row>
    <row r="1761" spans="1:14" s="84" customFormat="1" ht="11.25" x14ac:dyDescent="0.2">
      <c r="A1761" s="157" t="s">
        <v>272</v>
      </c>
      <c r="B1761" s="157"/>
      <c r="C1761" s="157"/>
      <c r="D1761" s="157"/>
      <c r="E1761" s="157"/>
      <c r="F1761" s="157"/>
      <c r="G1761" s="157"/>
      <c r="H1761" s="157"/>
      <c r="I1761" s="157"/>
      <c r="J1761" s="157"/>
      <c r="K1761" s="157"/>
      <c r="L1761" s="157"/>
      <c r="M1761" s="157"/>
    </row>
    <row r="1762" spans="1:14" s="83" customFormat="1" ht="11.25" x14ac:dyDescent="0.2">
      <c r="A1762" s="85" t="s">
        <v>406</v>
      </c>
      <c r="C1762" s="85"/>
      <c r="D1762" s="84"/>
      <c r="E1762" s="86"/>
      <c r="F1762" s="86"/>
      <c r="G1762" s="86"/>
      <c r="H1762" s="86"/>
      <c r="I1762" s="86"/>
      <c r="J1762" s="86"/>
      <c r="K1762" s="86"/>
      <c r="L1762" s="86"/>
      <c r="M1762" s="86"/>
      <c r="N1762" s="86"/>
    </row>
    <row r="1763" spans="1:14" s="83" customFormat="1" ht="11.25" x14ac:dyDescent="0.2">
      <c r="A1763" s="85" t="s">
        <v>418</v>
      </c>
      <c r="C1763" s="85"/>
      <c r="D1763" s="84"/>
      <c r="E1763" s="86"/>
      <c r="F1763" s="86"/>
      <c r="G1763" s="86"/>
      <c r="H1763" s="86"/>
      <c r="I1763" s="86"/>
      <c r="J1763" s="86"/>
      <c r="K1763" s="86"/>
      <c r="L1763" s="86"/>
      <c r="M1763" s="86"/>
      <c r="N1763" s="86"/>
    </row>
  </sheetData>
  <mergeCells count="8">
    <mergeCell ref="A1761:M1761"/>
    <mergeCell ref="K9:L9"/>
    <mergeCell ref="E8:G8"/>
    <mergeCell ref="A9:D9"/>
    <mergeCell ref="E9:F9"/>
    <mergeCell ref="G9:H9"/>
    <mergeCell ref="I9:J9"/>
    <mergeCell ref="M9:N9"/>
  </mergeCells>
  <phoneticPr fontId="6" type="noConversion"/>
  <printOptions horizontalCentered="1"/>
  <pageMargins left="0" right="0" top="0.5" bottom="0.25" header="0.3" footer="0.3"/>
  <headerFooter differentFirst="1">
    <oddHeader>&amp;L&amp;9&amp;K000000CONTINUED&amp;R&amp;7&amp;KFF0000Click here to view Excel file</oddHeader>
  </headerFooter>
  <rowBreaks count="13" manualBreakCount="13">
    <brk id="91" max="16383" man="1"/>
    <brk id="175" max="16383" man="1"/>
    <brk id="265" max="16383" man="1"/>
    <brk id="306" max="16383" man="1"/>
    <brk id="392" max="16383" man="1"/>
    <brk id="773" max="16383" man="1"/>
    <brk id="830" max="16383" man="1"/>
    <brk id="936" max="16383" man="1"/>
    <brk id="1045" max="16383" man="1"/>
    <brk id="1239" max="16383" man="1"/>
    <brk id="1436" max="16383" man="1"/>
    <brk id="1582" max="16383" man="1"/>
    <brk id="1632" max="16383" man="1"/>
  </rowBreaks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Sheet5">
    <tabColor rgb="FFFFFF00"/>
    <pageSetUpPr fitToPage="1"/>
  </sheetPr>
  <dimension ref="A1:J41"/>
  <sheetViews>
    <sheetView workbookViewId="0"/>
  </sheetViews>
  <sheetFormatPr defaultColWidth="9" defaultRowHeight="15" x14ac:dyDescent="0.25"/>
  <cols>
    <col min="1" max="1" width="4.375" style="4" customWidth="1"/>
    <col min="2" max="2" width="2.125" style="4" customWidth="1"/>
    <col min="3" max="3" width="40.375" style="4" bestFit="1" customWidth="1"/>
    <col min="4" max="4" width="9" style="4"/>
    <col min="5" max="5" width="11.25" style="4" bestFit="1" customWidth="1"/>
    <col min="6" max="6" width="14" style="4" customWidth="1"/>
    <col min="7" max="7" width="10.875" style="4" customWidth="1"/>
    <col min="8" max="8" width="11.25" style="4" bestFit="1" customWidth="1"/>
    <col min="9" max="16384" width="9" style="4"/>
  </cols>
  <sheetData>
    <row r="1" spans="1:9" ht="17.25" x14ac:dyDescent="0.25">
      <c r="A1" s="3" t="s">
        <v>449</v>
      </c>
      <c r="B1" s="3"/>
    </row>
    <row r="2" spans="1:9" x14ac:dyDescent="0.25">
      <c r="A2" s="4" t="s">
        <v>472</v>
      </c>
    </row>
    <row r="3" spans="1:9" x14ac:dyDescent="0.25">
      <c r="A3" s="15"/>
      <c r="B3" s="15"/>
      <c r="C3" s="15"/>
      <c r="D3" s="15"/>
      <c r="E3" s="15"/>
      <c r="F3" s="15"/>
      <c r="G3" s="15"/>
    </row>
    <row r="4" spans="1:9" x14ac:dyDescent="0.25">
      <c r="A4" s="16"/>
      <c r="B4" s="16"/>
      <c r="C4" s="16"/>
      <c r="D4" s="144" t="s">
        <v>468</v>
      </c>
      <c r="E4" s="144"/>
      <c r="F4" s="144"/>
      <c r="G4" s="145" t="s">
        <v>467</v>
      </c>
      <c r="H4" s="145"/>
      <c r="I4" s="16"/>
    </row>
    <row r="5" spans="1:9" ht="30" x14ac:dyDescent="0.25">
      <c r="A5" s="17" t="s">
        <v>474</v>
      </c>
      <c r="B5" s="17"/>
      <c r="C5" s="15"/>
      <c r="D5" s="18" t="s">
        <v>464</v>
      </c>
      <c r="E5" s="18" t="s">
        <v>466</v>
      </c>
      <c r="F5" s="19" t="s">
        <v>508</v>
      </c>
      <c r="G5" s="18" t="s">
        <v>470</v>
      </c>
      <c r="H5" s="18" t="s">
        <v>509</v>
      </c>
      <c r="I5" s="18" t="s">
        <v>471</v>
      </c>
    </row>
    <row r="6" spans="1:9" x14ac:dyDescent="0.25">
      <c r="A6" s="3"/>
      <c r="B6" s="3"/>
      <c r="D6" s="20"/>
      <c r="E6" s="20"/>
      <c r="F6" s="20"/>
      <c r="G6" s="20"/>
    </row>
    <row r="7" spans="1:9" x14ac:dyDescent="0.25">
      <c r="A7" s="3"/>
      <c r="B7" s="3" t="s">
        <v>435</v>
      </c>
      <c r="D7" s="8">
        <f t="shared" ref="D7:I7" si="0">SUM(D8)</f>
        <v>0</v>
      </c>
      <c r="E7" s="8">
        <f t="shared" si="0"/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</row>
    <row r="8" spans="1:9" s="3" customFormat="1" x14ac:dyDescent="0.25">
      <c r="B8" s="21"/>
      <c r="C8" s="21"/>
      <c r="D8" s="22"/>
      <c r="E8" s="22"/>
      <c r="F8" s="22"/>
      <c r="G8" s="22"/>
      <c r="H8" s="22"/>
      <c r="I8" s="5">
        <f>SUM(D8:H8)</f>
        <v>0</v>
      </c>
    </row>
    <row r="9" spans="1:9" x14ac:dyDescent="0.25">
      <c r="A9" s="3"/>
      <c r="B9" s="3"/>
      <c r="D9" s="8"/>
      <c r="E9" s="8"/>
      <c r="F9" s="8"/>
      <c r="G9" s="8"/>
      <c r="H9" s="5"/>
      <c r="I9" s="5"/>
    </row>
    <row r="10" spans="1:9" x14ac:dyDescent="0.25">
      <c r="A10" s="3"/>
      <c r="B10" s="3" t="s">
        <v>436</v>
      </c>
      <c r="D10" s="8">
        <f t="shared" ref="D10:I10" si="1">SUM(D11)</f>
        <v>0</v>
      </c>
      <c r="E10" s="8">
        <f t="shared" si="1"/>
        <v>0</v>
      </c>
      <c r="F10" s="8">
        <f t="shared" si="1"/>
        <v>0</v>
      </c>
      <c r="G10" s="8">
        <f t="shared" si="1"/>
        <v>0</v>
      </c>
      <c r="H10" s="8">
        <f t="shared" si="1"/>
        <v>0</v>
      </c>
      <c r="I10" s="8">
        <f t="shared" si="1"/>
        <v>0</v>
      </c>
    </row>
    <row r="11" spans="1:9" s="3" customFormat="1" x14ac:dyDescent="0.25">
      <c r="B11" s="23"/>
      <c r="C11" s="23"/>
      <c r="D11" s="24"/>
      <c r="E11" s="24"/>
      <c r="F11" s="24"/>
      <c r="G11" s="24"/>
      <c r="H11" s="24"/>
      <c r="I11" s="5">
        <f>SUM(D11:H11)</f>
        <v>0</v>
      </c>
    </row>
    <row r="12" spans="1:9" x14ac:dyDescent="0.25">
      <c r="A12" s="3"/>
      <c r="B12" s="3"/>
      <c r="D12" s="8"/>
      <c r="E12" s="8"/>
      <c r="F12" s="8"/>
      <c r="G12" s="8"/>
      <c r="H12" s="5"/>
      <c r="I12" s="5"/>
    </row>
    <row r="13" spans="1:9" x14ac:dyDescent="0.25">
      <c r="A13" s="3"/>
      <c r="B13" s="3" t="s">
        <v>437</v>
      </c>
      <c r="D13" s="8">
        <f t="shared" ref="D13:I13" si="2">SUM(D14)</f>
        <v>0</v>
      </c>
      <c r="E13" s="8">
        <f t="shared" si="2"/>
        <v>0</v>
      </c>
      <c r="F13" s="8">
        <f t="shared" si="2"/>
        <v>0</v>
      </c>
      <c r="G13" s="8">
        <f t="shared" si="2"/>
        <v>0</v>
      </c>
      <c r="H13" s="8">
        <f t="shared" si="2"/>
        <v>0</v>
      </c>
      <c r="I13" s="8">
        <f t="shared" si="2"/>
        <v>0</v>
      </c>
    </row>
    <row r="14" spans="1:9" s="3" customFormat="1" x14ac:dyDescent="0.25">
      <c r="B14" s="25"/>
      <c r="C14" s="25"/>
      <c r="D14" s="26"/>
      <c r="E14" s="26"/>
      <c r="F14" s="26"/>
      <c r="G14" s="26"/>
      <c r="H14" s="26"/>
      <c r="I14" s="5">
        <f>SUM(D14:H14)</f>
        <v>0</v>
      </c>
    </row>
    <row r="15" spans="1:9" x14ac:dyDescent="0.25">
      <c r="A15" s="3"/>
      <c r="B15" s="3"/>
      <c r="D15" s="8"/>
      <c r="E15" s="8"/>
      <c r="F15" s="8"/>
      <c r="G15" s="8"/>
      <c r="H15" s="5"/>
      <c r="I15" s="5"/>
    </row>
    <row r="16" spans="1:9" x14ac:dyDescent="0.25">
      <c r="A16" s="3"/>
      <c r="B16" s="3" t="s">
        <v>438</v>
      </c>
      <c r="D16" s="8">
        <f t="shared" ref="D16:I16" si="3">SUM(D17:D17)</f>
        <v>0</v>
      </c>
      <c r="E16" s="8">
        <f t="shared" si="3"/>
        <v>0</v>
      </c>
      <c r="F16" s="8">
        <f t="shared" si="3"/>
        <v>0</v>
      </c>
      <c r="G16" s="8">
        <f t="shared" si="3"/>
        <v>0</v>
      </c>
      <c r="H16" s="8">
        <f t="shared" si="3"/>
        <v>0</v>
      </c>
      <c r="I16" s="8">
        <f t="shared" si="3"/>
        <v>0</v>
      </c>
    </row>
    <row r="17" spans="1:10" s="3" customFormat="1" x14ac:dyDescent="0.25">
      <c r="B17" s="23"/>
      <c r="C17" s="25"/>
      <c r="D17" s="26"/>
      <c r="E17" s="26"/>
      <c r="F17" s="26"/>
      <c r="G17" s="26"/>
      <c r="H17" s="26"/>
      <c r="I17" s="5">
        <f>SUM(D17:H17)</f>
        <v>0</v>
      </c>
    </row>
    <row r="18" spans="1:10" x14ac:dyDescent="0.25">
      <c r="A18" s="3"/>
      <c r="B18" s="3"/>
      <c r="D18" s="8"/>
      <c r="E18" s="8"/>
      <c r="F18" s="8"/>
      <c r="G18" s="8"/>
      <c r="H18" s="5"/>
      <c r="I18" s="5"/>
    </row>
    <row r="19" spans="1:10" x14ac:dyDescent="0.25">
      <c r="A19" s="3"/>
      <c r="B19" s="3" t="s">
        <v>439</v>
      </c>
      <c r="D19" s="8">
        <f t="shared" ref="D19:I19" si="4">SUM(D20:D21)</f>
        <v>0</v>
      </c>
      <c r="E19" s="8">
        <f t="shared" si="4"/>
        <v>0</v>
      </c>
      <c r="F19" s="8">
        <f t="shared" si="4"/>
        <v>0</v>
      </c>
      <c r="G19" s="8">
        <f t="shared" si="4"/>
        <v>0</v>
      </c>
      <c r="H19" s="8">
        <f t="shared" si="4"/>
        <v>0</v>
      </c>
      <c r="I19" s="8">
        <f t="shared" si="4"/>
        <v>0</v>
      </c>
    </row>
    <row r="20" spans="1:10" s="3" customFormat="1" x14ac:dyDescent="0.25">
      <c r="B20" s="25"/>
      <c r="C20" s="25"/>
      <c r="D20" s="26"/>
      <c r="E20" s="26"/>
      <c r="F20" s="26"/>
      <c r="G20" s="26"/>
      <c r="H20" s="26"/>
      <c r="I20" s="5">
        <f>SUM(D20:H20)</f>
        <v>0</v>
      </c>
    </row>
    <row r="21" spans="1:10" s="3" customFormat="1" x14ac:dyDescent="0.25">
      <c r="B21" s="27"/>
      <c r="C21" s="27"/>
      <c r="D21" s="28"/>
      <c r="E21" s="28"/>
      <c r="F21" s="28"/>
      <c r="G21" s="28"/>
      <c r="H21" s="28"/>
      <c r="I21" s="5">
        <f>SUM(D21:H21)</f>
        <v>0</v>
      </c>
    </row>
    <row r="22" spans="1:10" s="3" customFormat="1" x14ac:dyDescent="0.25">
      <c r="D22" s="4"/>
      <c r="E22" s="29"/>
      <c r="F22" s="4"/>
      <c r="G22" s="29"/>
      <c r="H22" s="4"/>
    </row>
    <row r="23" spans="1:10" x14ac:dyDescent="0.25">
      <c r="A23" s="6" t="s">
        <v>471</v>
      </c>
      <c r="B23" s="6"/>
      <c r="C23" s="6"/>
      <c r="D23" s="30">
        <f t="shared" ref="D23:I23" si="5">+D19+D16+D13+D10+D7</f>
        <v>0</v>
      </c>
      <c r="E23" s="30">
        <f t="shared" si="5"/>
        <v>0</v>
      </c>
      <c r="F23" s="30">
        <f t="shared" si="5"/>
        <v>0</v>
      </c>
      <c r="G23" s="30">
        <f t="shared" si="5"/>
        <v>0</v>
      </c>
      <c r="H23" s="30">
        <f t="shared" si="5"/>
        <v>0</v>
      </c>
      <c r="I23" s="30">
        <f t="shared" si="5"/>
        <v>0</v>
      </c>
    </row>
    <row r="24" spans="1:10" x14ac:dyDescent="0.25">
      <c r="A24" s="14" t="s">
        <v>510</v>
      </c>
      <c r="B24" s="12"/>
      <c r="C24" s="12"/>
      <c r="D24" s="12"/>
      <c r="E24" s="12"/>
      <c r="F24" s="12"/>
      <c r="G24" s="12"/>
      <c r="H24" s="12"/>
      <c r="I24" s="12"/>
      <c r="J24" s="12"/>
    </row>
    <row r="25" spans="1:10" s="3" customFormat="1" x14ac:dyDescent="0.25">
      <c r="D25" s="31"/>
      <c r="E25" s="29"/>
      <c r="F25" s="29"/>
      <c r="G25" s="29"/>
      <c r="H25" s="4"/>
    </row>
    <row r="26" spans="1:10" ht="15.75" customHeight="1" x14ac:dyDescent="0.25">
      <c r="D26" s="32"/>
      <c r="E26" s="29"/>
      <c r="F26" s="29"/>
      <c r="G26" s="29"/>
    </row>
    <row r="27" spans="1:10" ht="15.75" customHeight="1" x14ac:dyDescent="0.25">
      <c r="D27" s="32"/>
      <c r="E27" s="29"/>
      <c r="F27" s="29"/>
      <c r="G27" s="29"/>
    </row>
    <row r="28" spans="1:10" x14ac:dyDescent="0.25">
      <c r="D28" s="31"/>
      <c r="E28" s="31"/>
      <c r="F28" s="29"/>
      <c r="G28" s="29"/>
    </row>
    <row r="29" spans="1:10" x14ac:dyDescent="0.25">
      <c r="D29" s="32"/>
      <c r="F29" s="29"/>
      <c r="G29" s="29"/>
    </row>
    <row r="30" spans="1:10" x14ac:dyDescent="0.25">
      <c r="D30" s="32"/>
      <c r="E30" s="32"/>
      <c r="F30" s="29"/>
      <c r="G30" s="29"/>
    </row>
    <row r="31" spans="1:10" x14ac:dyDescent="0.25">
      <c r="D31" s="32"/>
      <c r="E31" s="32"/>
      <c r="F31" s="29"/>
      <c r="G31" s="29"/>
    </row>
    <row r="32" spans="1:10" x14ac:dyDescent="0.25">
      <c r="D32" s="31"/>
      <c r="E32" s="31"/>
      <c r="F32" s="29"/>
      <c r="G32" s="29"/>
    </row>
    <row r="33" spans="2:9" x14ac:dyDescent="0.25">
      <c r="D33" s="32"/>
      <c r="E33" s="32"/>
      <c r="F33" s="29"/>
      <c r="G33" s="29"/>
    </row>
    <row r="34" spans="2:9" x14ac:dyDescent="0.25">
      <c r="B34" s="3"/>
      <c r="D34" s="29"/>
      <c r="E34" s="32"/>
      <c r="F34" s="29"/>
      <c r="G34" s="29"/>
    </row>
    <row r="35" spans="2:9" x14ac:dyDescent="0.25">
      <c r="D35" s="32"/>
      <c r="E35" s="32"/>
      <c r="F35" s="29"/>
      <c r="G35" s="29"/>
    </row>
    <row r="36" spans="2:9" x14ac:dyDescent="0.25">
      <c r="D36" s="32"/>
      <c r="E36" s="32"/>
      <c r="F36" s="29"/>
      <c r="G36" s="29"/>
    </row>
    <row r="37" spans="2:9" x14ac:dyDescent="0.25">
      <c r="D37" s="31"/>
      <c r="E37" s="33"/>
      <c r="F37" s="29"/>
      <c r="G37" s="29"/>
    </row>
    <row r="38" spans="2:9" x14ac:dyDescent="0.25">
      <c r="D38" s="32"/>
      <c r="E38" s="29"/>
      <c r="F38" s="29"/>
      <c r="G38" s="29"/>
    </row>
    <row r="39" spans="2:9" x14ac:dyDescent="0.25">
      <c r="D39" s="32"/>
      <c r="E39" s="29"/>
      <c r="F39" s="29"/>
      <c r="G39" s="29"/>
    </row>
    <row r="40" spans="2:9" x14ac:dyDescent="0.25">
      <c r="D40" s="31"/>
      <c r="E40" s="31"/>
      <c r="F40" s="33"/>
      <c r="G40" s="29"/>
    </row>
    <row r="41" spans="2:9" x14ac:dyDescent="0.25">
      <c r="C41" s="12"/>
      <c r="D41" s="32"/>
      <c r="E41" s="32"/>
      <c r="F41" s="29"/>
      <c r="G41" s="29"/>
      <c r="H41" s="12"/>
      <c r="I41" s="12"/>
    </row>
  </sheetData>
  <mergeCells count="2">
    <mergeCell ref="D4:F4"/>
    <mergeCell ref="G4:H4"/>
  </mergeCells>
  <phoneticPr fontId="6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 codeName="Sheet6">
    <tabColor rgb="FFFFFF00"/>
    <pageSetUpPr fitToPage="1"/>
  </sheetPr>
  <dimension ref="A1:I38"/>
  <sheetViews>
    <sheetView workbookViewId="0"/>
  </sheetViews>
  <sheetFormatPr defaultColWidth="9" defaultRowHeight="15" x14ac:dyDescent="0.25"/>
  <cols>
    <col min="1" max="1" width="25.125" style="49" customWidth="1"/>
    <col min="2" max="2" width="2.375" style="49" customWidth="1"/>
    <col min="3" max="3" width="10.625" style="49" customWidth="1"/>
    <col min="4" max="4" width="15.125" style="49" customWidth="1"/>
    <col min="5" max="5" width="12.375" style="49" customWidth="1"/>
    <col min="6" max="6" width="8.75" style="49" customWidth="1"/>
    <col min="7" max="16384" width="9" style="49"/>
  </cols>
  <sheetData>
    <row r="1" spans="1:4" x14ac:dyDescent="0.25">
      <c r="A1" s="35" t="s">
        <v>450</v>
      </c>
    </row>
    <row r="2" spans="1:4" ht="17.25" x14ac:dyDescent="0.25">
      <c r="A2" s="35" t="s">
        <v>444</v>
      </c>
    </row>
    <row r="3" spans="1:4" x14ac:dyDescent="0.25">
      <c r="A3" s="49" t="s">
        <v>472</v>
      </c>
    </row>
    <row r="5" spans="1:4" x14ac:dyDescent="0.25">
      <c r="A5" s="52" t="s">
        <v>474</v>
      </c>
      <c r="B5" s="50"/>
      <c r="C5" s="53" t="s">
        <v>483</v>
      </c>
      <c r="D5" s="53" t="s">
        <v>473</v>
      </c>
    </row>
    <row r="6" spans="1:4" x14ac:dyDescent="0.25">
      <c r="A6" s="49" t="s">
        <v>475</v>
      </c>
      <c r="C6" s="59"/>
      <c r="D6" s="146" t="s">
        <v>528</v>
      </c>
    </row>
    <row r="7" spans="1:4" x14ac:dyDescent="0.25">
      <c r="A7" s="49" t="s">
        <v>476</v>
      </c>
      <c r="C7" s="59"/>
      <c r="D7" s="147"/>
    </row>
    <row r="8" spans="1:4" x14ac:dyDescent="0.25">
      <c r="A8" s="49" t="s">
        <v>477</v>
      </c>
      <c r="C8" s="59"/>
      <c r="D8" s="147"/>
    </row>
    <row r="9" spans="1:4" x14ac:dyDescent="0.25">
      <c r="A9" s="49" t="s">
        <v>478</v>
      </c>
      <c r="C9" s="59"/>
      <c r="D9" s="147"/>
    </row>
    <row r="10" spans="1:4" x14ac:dyDescent="0.25">
      <c r="A10" s="49" t="s">
        <v>479</v>
      </c>
      <c r="C10" s="59"/>
      <c r="D10" s="147"/>
    </row>
    <row r="11" spans="1:4" x14ac:dyDescent="0.25">
      <c r="A11" s="49" t="s">
        <v>480</v>
      </c>
      <c r="C11" s="59"/>
      <c r="D11" s="147"/>
    </row>
    <row r="12" spans="1:4" x14ac:dyDescent="0.25">
      <c r="A12" s="49" t="s">
        <v>481</v>
      </c>
      <c r="C12" s="59"/>
      <c r="D12" s="147"/>
    </row>
    <row r="13" spans="1:4" x14ac:dyDescent="0.25">
      <c r="A13" s="49" t="s">
        <v>518</v>
      </c>
      <c r="C13" s="59"/>
      <c r="D13" s="147"/>
    </row>
    <row r="14" spans="1:4" x14ac:dyDescent="0.25">
      <c r="A14" s="49" t="s">
        <v>482</v>
      </c>
      <c r="C14" s="59"/>
      <c r="D14" s="147"/>
    </row>
    <row r="15" spans="1:4" x14ac:dyDescent="0.25">
      <c r="A15" s="49" t="s">
        <v>492</v>
      </c>
      <c r="C15" s="59"/>
      <c r="D15" s="147"/>
    </row>
    <row r="17" spans="1:9" x14ac:dyDescent="0.25">
      <c r="A17" s="52" t="s">
        <v>471</v>
      </c>
      <c r="B17" s="52"/>
      <c r="C17" s="61">
        <f>SUM(C6:C15)</f>
        <v>0</v>
      </c>
      <c r="D17" s="58">
        <f>SUM(D6:D16)</f>
        <v>0</v>
      </c>
    </row>
    <row r="18" spans="1:9" x14ac:dyDescent="0.25">
      <c r="A18" s="54" t="s">
        <v>516</v>
      </c>
    </row>
    <row r="19" spans="1:9" x14ac:dyDescent="0.25">
      <c r="A19" s="54" t="s">
        <v>517</v>
      </c>
    </row>
    <row r="22" spans="1:9" x14ac:dyDescent="0.25">
      <c r="A22" s="35" t="s">
        <v>451</v>
      </c>
    </row>
    <row r="23" spans="1:9" x14ac:dyDescent="0.25">
      <c r="A23" s="35" t="s">
        <v>445</v>
      </c>
    </row>
    <row r="24" spans="1:9" x14ac:dyDescent="0.25">
      <c r="A24" s="49" t="s">
        <v>472</v>
      </c>
    </row>
    <row r="25" spans="1:9" x14ac:dyDescent="0.25">
      <c r="A25" s="51"/>
      <c r="B25" s="51"/>
      <c r="C25" s="51"/>
      <c r="D25" s="51"/>
      <c r="E25" s="51"/>
      <c r="F25" s="51"/>
    </row>
    <row r="26" spans="1:9" s="56" customFormat="1" ht="15.75" x14ac:dyDescent="0.25">
      <c r="A26" s="1" t="s">
        <v>474</v>
      </c>
      <c r="B26" s="55"/>
      <c r="C26" s="2" t="s">
        <v>469</v>
      </c>
      <c r="D26" s="2" t="s">
        <v>504</v>
      </c>
      <c r="E26" s="2" t="s">
        <v>533</v>
      </c>
      <c r="F26" s="2" t="s">
        <v>471</v>
      </c>
    </row>
    <row r="27" spans="1:9" x14ac:dyDescent="0.25">
      <c r="A27" s="49" t="s">
        <v>475</v>
      </c>
      <c r="C27" s="59"/>
      <c r="D27" s="59"/>
      <c r="E27" s="59"/>
      <c r="F27" s="59">
        <f>SUM(C27:E27)</f>
        <v>0</v>
      </c>
      <c r="G27" s="60"/>
      <c r="H27" s="64"/>
      <c r="I27" s="64"/>
    </row>
    <row r="28" spans="1:9" x14ac:dyDescent="0.25">
      <c r="A28" s="49" t="s">
        <v>476</v>
      </c>
      <c r="C28" s="59"/>
      <c r="D28" s="59"/>
      <c r="E28" s="59"/>
      <c r="F28" s="59"/>
    </row>
    <row r="29" spans="1:9" x14ac:dyDescent="0.25">
      <c r="A29" s="49" t="s">
        <v>477</v>
      </c>
      <c r="C29" s="59"/>
      <c r="D29" s="59"/>
      <c r="E29" s="59"/>
      <c r="F29" s="59">
        <f t="shared" ref="F29:F36" si="0">SUM(C29:E29)</f>
        <v>0</v>
      </c>
    </row>
    <row r="30" spans="1:9" x14ac:dyDescent="0.25">
      <c r="A30" s="49" t="s">
        <v>478</v>
      </c>
      <c r="C30" s="59"/>
      <c r="D30" s="59"/>
      <c r="E30" s="59"/>
      <c r="F30" s="59"/>
    </row>
    <row r="31" spans="1:9" x14ac:dyDescent="0.25">
      <c r="A31" s="49" t="s">
        <v>479</v>
      </c>
      <c r="C31" s="59"/>
      <c r="D31" s="59"/>
      <c r="E31" s="59"/>
      <c r="F31" s="59"/>
    </row>
    <row r="32" spans="1:9" x14ac:dyDescent="0.25">
      <c r="A32" s="49" t="s">
        <v>480</v>
      </c>
      <c r="C32" s="59"/>
      <c r="D32" s="59"/>
      <c r="E32" s="59"/>
      <c r="F32" s="59">
        <f t="shared" si="0"/>
        <v>0</v>
      </c>
    </row>
    <row r="33" spans="1:6" x14ac:dyDescent="0.25">
      <c r="A33" s="49" t="s">
        <v>481</v>
      </c>
      <c r="C33" s="59"/>
      <c r="D33" s="59"/>
      <c r="E33" s="59"/>
      <c r="F33" s="59">
        <f t="shared" si="0"/>
        <v>0</v>
      </c>
    </row>
    <row r="34" spans="1:6" x14ac:dyDescent="0.25">
      <c r="A34" s="49" t="s">
        <v>518</v>
      </c>
      <c r="C34" s="59"/>
      <c r="D34" s="59"/>
      <c r="E34" s="59"/>
      <c r="F34" s="59">
        <f t="shared" si="0"/>
        <v>0</v>
      </c>
    </row>
    <row r="35" spans="1:6" x14ac:dyDescent="0.25">
      <c r="A35" s="49" t="s">
        <v>482</v>
      </c>
      <c r="C35" s="59"/>
      <c r="D35" s="59"/>
      <c r="E35" s="59"/>
      <c r="F35" s="59">
        <f t="shared" si="0"/>
        <v>0</v>
      </c>
    </row>
    <row r="36" spans="1:6" x14ac:dyDescent="0.25">
      <c r="A36" s="49" t="s">
        <v>492</v>
      </c>
      <c r="C36" s="59"/>
      <c r="D36" s="59"/>
      <c r="E36" s="59"/>
      <c r="F36" s="59">
        <f t="shared" si="0"/>
        <v>0</v>
      </c>
    </row>
    <row r="37" spans="1:6" x14ac:dyDescent="0.25">
      <c r="A37" s="52" t="s">
        <v>471</v>
      </c>
      <c r="B37" s="52"/>
      <c r="C37" s="63">
        <f>SUM(C27:C36)</f>
        <v>0</v>
      </c>
      <c r="D37" s="63">
        <f>SUM(D27:D36)</f>
        <v>0</v>
      </c>
      <c r="E37" s="63">
        <f>SUM(E27:E36)</f>
        <v>0</v>
      </c>
      <c r="F37" s="63">
        <f>SUM(F27:F36)</f>
        <v>0</v>
      </c>
    </row>
    <row r="38" spans="1:6" ht="17.25" x14ac:dyDescent="0.25">
      <c r="A38" s="81" t="s">
        <v>534</v>
      </c>
    </row>
  </sheetData>
  <mergeCells count="1">
    <mergeCell ref="D6:D15"/>
  </mergeCells>
  <phoneticPr fontId="6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 codeName="Sheet8">
    <tabColor rgb="FFFFFF00"/>
    <pageSetUpPr fitToPage="1"/>
  </sheetPr>
  <dimension ref="A1:J32"/>
  <sheetViews>
    <sheetView workbookViewId="0">
      <pane ySplit="5" topLeftCell="A6" activePane="bottomLeft" state="frozenSplit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3.625" style="4" customWidth="1"/>
    <col min="8" max="8" width="9" style="4"/>
    <col min="9" max="9" width="12.25" style="4" customWidth="1"/>
    <col min="10" max="16384" width="9" style="4"/>
  </cols>
  <sheetData>
    <row r="1" spans="1:10" ht="17.25" x14ac:dyDescent="0.25">
      <c r="A1" s="3" t="s">
        <v>452</v>
      </c>
      <c r="B1" s="3"/>
      <c r="C1" s="3"/>
    </row>
    <row r="2" spans="1:10" x14ac:dyDescent="0.25">
      <c r="A2" s="4" t="s">
        <v>472</v>
      </c>
    </row>
    <row r="4" spans="1:10" x14ac:dyDescent="0.25">
      <c r="A4" s="16"/>
      <c r="B4" s="16"/>
      <c r="C4" s="16"/>
      <c r="D4" s="16"/>
      <c r="E4" s="16"/>
      <c r="F4" s="16"/>
      <c r="G4" s="75" t="s">
        <v>529</v>
      </c>
      <c r="H4" s="71" t="s">
        <v>467</v>
      </c>
      <c r="I4" s="74"/>
      <c r="J4" s="16"/>
    </row>
    <row r="5" spans="1:10" x14ac:dyDescent="0.25">
      <c r="A5" s="17" t="s">
        <v>474</v>
      </c>
      <c r="B5" s="17"/>
      <c r="C5" s="17"/>
      <c r="D5" s="15"/>
      <c r="E5" s="18" t="s">
        <v>468</v>
      </c>
      <c r="F5" s="18" t="s">
        <v>469</v>
      </c>
      <c r="G5" s="18" t="s">
        <v>530</v>
      </c>
      <c r="H5" s="72" t="s">
        <v>531</v>
      </c>
      <c r="I5" s="72" t="s">
        <v>509</v>
      </c>
      <c r="J5" s="18" t="s">
        <v>471</v>
      </c>
    </row>
    <row r="6" spans="1:10" x14ac:dyDescent="0.25">
      <c r="A6" s="3"/>
      <c r="B6" s="3"/>
      <c r="C6" s="3"/>
      <c r="E6" s="20"/>
      <c r="F6" s="20"/>
      <c r="J6" s="20"/>
    </row>
    <row r="7" spans="1:10" s="3" customFormat="1" x14ac:dyDescent="0.25">
      <c r="B7" s="3" t="s">
        <v>435</v>
      </c>
      <c r="E7" s="9">
        <f t="shared" ref="E7:J7" si="0">SUM(E8:E16)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 x14ac:dyDescent="0.25">
      <c r="C8" s="4" t="s">
        <v>464</v>
      </c>
      <c r="E8" s="9"/>
      <c r="F8" s="9"/>
      <c r="G8" s="9"/>
      <c r="H8" s="9"/>
      <c r="I8" s="9"/>
      <c r="J8" s="9"/>
    </row>
    <row r="9" spans="1:10" x14ac:dyDescent="0.25">
      <c r="D9" s="10"/>
      <c r="E9" s="5"/>
      <c r="F9" s="5"/>
      <c r="G9" s="5"/>
      <c r="H9" s="5"/>
      <c r="I9" s="5"/>
      <c r="J9" s="5">
        <f t="shared" ref="J9:J12" si="1">SUM(E9:I9)</f>
        <v>0</v>
      </c>
    </row>
    <row r="10" spans="1:10" x14ac:dyDescent="0.25">
      <c r="D10" s="10"/>
      <c r="E10" s="5"/>
      <c r="F10" s="5"/>
      <c r="G10" s="5"/>
      <c r="H10" s="5"/>
      <c r="I10" s="5"/>
      <c r="J10" s="5">
        <f t="shared" si="1"/>
        <v>0</v>
      </c>
    </row>
    <row r="11" spans="1:10" x14ac:dyDescent="0.25">
      <c r="D11" s="10"/>
      <c r="E11" s="5"/>
      <c r="F11" s="5"/>
      <c r="G11" s="5"/>
      <c r="H11" s="5"/>
      <c r="I11" s="5"/>
      <c r="J11" s="5">
        <f t="shared" si="1"/>
        <v>0</v>
      </c>
    </row>
    <row r="12" spans="1:10" x14ac:dyDescent="0.25">
      <c r="D12" s="10"/>
      <c r="E12" s="5"/>
      <c r="F12" s="5"/>
      <c r="G12" s="5"/>
      <c r="H12" s="5"/>
      <c r="I12" s="5"/>
      <c r="J12" s="5">
        <f t="shared" si="1"/>
        <v>0</v>
      </c>
    </row>
    <row r="13" spans="1:10" x14ac:dyDescent="0.25">
      <c r="C13" s="4" t="s">
        <v>465</v>
      </c>
      <c r="D13" s="10"/>
      <c r="E13" s="5"/>
      <c r="F13" s="5"/>
      <c r="G13" s="5"/>
      <c r="H13" s="5"/>
      <c r="I13" s="5"/>
      <c r="J13" s="5"/>
    </row>
    <row r="14" spans="1:10" x14ac:dyDescent="0.25">
      <c r="D14" s="10"/>
      <c r="E14" s="5"/>
      <c r="F14" s="5"/>
      <c r="G14" s="5"/>
      <c r="H14" s="5"/>
      <c r="I14" s="5"/>
      <c r="J14" s="5">
        <f>SUM(E14:I14)</f>
        <v>0</v>
      </c>
    </row>
    <row r="15" spans="1:10" x14ac:dyDescent="0.25">
      <c r="D15" s="10"/>
      <c r="E15" s="5"/>
      <c r="F15" s="5"/>
      <c r="G15" s="5"/>
      <c r="H15" s="5"/>
      <c r="I15" s="5"/>
      <c r="J15" s="5">
        <f>SUM(E15:I15)</f>
        <v>0</v>
      </c>
    </row>
    <row r="16" spans="1:10" x14ac:dyDescent="0.25">
      <c r="D16" s="10"/>
      <c r="E16" s="5"/>
      <c r="F16" s="5"/>
      <c r="G16" s="5"/>
      <c r="H16" s="5"/>
      <c r="I16" s="5"/>
      <c r="J16" s="5">
        <f>SUM(E16:I16)</f>
        <v>0</v>
      </c>
    </row>
    <row r="17" spans="1:10" x14ac:dyDescent="0.25">
      <c r="D17" s="10"/>
      <c r="E17" s="5"/>
      <c r="F17" s="5"/>
      <c r="G17" s="5"/>
      <c r="H17" s="5"/>
      <c r="I17" s="5"/>
      <c r="J17" s="5"/>
    </row>
    <row r="18" spans="1:10" s="3" customFormat="1" x14ac:dyDescent="0.25">
      <c r="B18" s="3" t="s">
        <v>436</v>
      </c>
      <c r="D18" s="11"/>
      <c r="E18" s="9">
        <f t="shared" ref="E18:J18" si="2">SUM(E19:E28)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s="3" customFormat="1" x14ac:dyDescent="0.25">
      <c r="C19" s="4" t="s">
        <v>464</v>
      </c>
      <c r="D19" s="11"/>
      <c r="E19" s="9"/>
      <c r="F19" s="9"/>
      <c r="G19" s="9"/>
      <c r="H19" s="9"/>
      <c r="I19" s="9"/>
      <c r="J19" s="9"/>
    </row>
    <row r="20" spans="1:10" x14ac:dyDescent="0.25">
      <c r="D20" s="10"/>
      <c r="E20" s="5"/>
      <c r="F20" s="5"/>
      <c r="G20" s="5"/>
      <c r="H20" s="5"/>
      <c r="I20" s="5"/>
      <c r="J20" s="5">
        <f>SUM(E20:I20)</f>
        <v>0</v>
      </c>
    </row>
    <row r="21" spans="1:10" x14ac:dyDescent="0.25">
      <c r="D21" s="10"/>
      <c r="E21" s="5"/>
      <c r="F21" s="5"/>
      <c r="G21" s="5"/>
      <c r="H21" s="5"/>
      <c r="I21" s="5"/>
      <c r="J21" s="5">
        <f>SUM(E21:I21)</f>
        <v>0</v>
      </c>
    </row>
    <row r="22" spans="1:10" x14ac:dyDescent="0.25">
      <c r="C22" s="4" t="s">
        <v>465</v>
      </c>
      <c r="D22" s="10"/>
      <c r="E22" s="5"/>
      <c r="F22" s="5"/>
      <c r="G22" s="5"/>
      <c r="H22" s="5"/>
      <c r="I22" s="5"/>
      <c r="J22" s="5"/>
    </row>
    <row r="23" spans="1:10" x14ac:dyDescent="0.25">
      <c r="D23" s="10"/>
      <c r="E23" s="5"/>
      <c r="F23" s="5"/>
      <c r="G23" s="5"/>
      <c r="H23" s="5"/>
      <c r="I23" s="5"/>
      <c r="J23" s="5">
        <f t="shared" ref="J23:J28" si="3">SUM(E23:I23)</f>
        <v>0</v>
      </c>
    </row>
    <row r="24" spans="1:10" x14ac:dyDescent="0.25">
      <c r="D24" s="10"/>
      <c r="E24" s="5"/>
      <c r="F24" s="5"/>
      <c r="G24" s="5"/>
      <c r="H24" s="5"/>
      <c r="I24" s="5"/>
      <c r="J24" s="5">
        <f t="shared" si="3"/>
        <v>0</v>
      </c>
    </row>
    <row r="25" spans="1:10" x14ac:dyDescent="0.25">
      <c r="D25" s="10"/>
      <c r="E25" s="5"/>
      <c r="F25" s="5"/>
      <c r="G25" s="5"/>
      <c r="H25" s="5"/>
      <c r="I25" s="5"/>
      <c r="J25" s="5">
        <f t="shared" si="3"/>
        <v>0</v>
      </c>
    </row>
    <row r="26" spans="1:10" x14ac:dyDescent="0.25">
      <c r="D26" s="10"/>
      <c r="E26" s="5"/>
      <c r="F26" s="5"/>
      <c r="G26" s="5"/>
      <c r="H26" s="5"/>
      <c r="I26" s="5"/>
      <c r="J26" s="5">
        <f t="shared" si="3"/>
        <v>0</v>
      </c>
    </row>
    <row r="27" spans="1:10" x14ac:dyDescent="0.25">
      <c r="D27" s="10"/>
      <c r="E27" s="5"/>
      <c r="F27" s="5"/>
      <c r="G27" s="5"/>
      <c r="H27" s="5"/>
      <c r="I27" s="5"/>
      <c r="J27" s="5">
        <f t="shared" si="3"/>
        <v>0</v>
      </c>
    </row>
    <row r="28" spans="1:10" x14ac:dyDescent="0.25">
      <c r="E28" s="5"/>
      <c r="F28" s="5"/>
      <c r="G28" s="5"/>
      <c r="H28" s="5"/>
      <c r="I28" s="5"/>
      <c r="J28" s="5">
        <f t="shared" si="3"/>
        <v>0</v>
      </c>
    </row>
    <row r="30" spans="1:10" x14ac:dyDescent="0.25">
      <c r="A30" s="6" t="s">
        <v>471</v>
      </c>
      <c r="B30" s="7"/>
      <c r="C30" s="7"/>
      <c r="D30" s="7"/>
      <c r="E30" s="34">
        <f t="shared" ref="E30:J30" si="4">+E18+E7</f>
        <v>0</v>
      </c>
      <c r="F30" s="34">
        <f t="shared" si="4"/>
        <v>0</v>
      </c>
      <c r="G30" s="34">
        <f t="shared" si="4"/>
        <v>0</v>
      </c>
      <c r="H30" s="34">
        <f t="shared" si="4"/>
        <v>0</v>
      </c>
      <c r="I30" s="34">
        <f t="shared" si="4"/>
        <v>0</v>
      </c>
      <c r="J30" s="34">
        <f t="shared" si="4"/>
        <v>0</v>
      </c>
    </row>
    <row r="31" spans="1:10" x14ac:dyDescent="0.25">
      <c r="A31" s="14" t="s">
        <v>507</v>
      </c>
    </row>
    <row r="32" spans="1:10" x14ac:dyDescent="0.25">
      <c r="H32" s="32"/>
    </row>
  </sheetData>
  <phoneticPr fontId="6" type="noConversion"/>
  <printOptions horizontalCentered="1"/>
  <pageMargins left="0" right="0" top="1" bottom="1" header="0.5" footer="0.5"/>
  <headerFooter alignWithMargins="0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published="0" codeName="Sheet9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14.25" style="4" customWidth="1"/>
    <col min="7" max="16384" width="9" style="4"/>
  </cols>
  <sheetData>
    <row r="1" spans="1:8" ht="17.25" x14ac:dyDescent="0.25">
      <c r="A1" s="3" t="s">
        <v>453</v>
      </c>
      <c r="B1" s="3"/>
    </row>
    <row r="2" spans="1:8" x14ac:dyDescent="0.25">
      <c r="A2" s="4" t="s">
        <v>472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44" t="s">
        <v>468</v>
      </c>
      <c r="D5" s="144"/>
      <c r="E5" s="144"/>
      <c r="F5" s="145" t="s">
        <v>467</v>
      </c>
      <c r="G5" s="145"/>
      <c r="H5" s="16"/>
    </row>
    <row r="6" spans="1:8" ht="30" x14ac:dyDescent="0.25">
      <c r="A6" s="17" t="s">
        <v>474</v>
      </c>
      <c r="B6" s="15"/>
      <c r="C6" s="18" t="s">
        <v>464</v>
      </c>
      <c r="D6" s="18" t="s">
        <v>466</v>
      </c>
      <c r="E6" s="19" t="s">
        <v>508</v>
      </c>
      <c r="F6" s="18" t="s">
        <v>470</v>
      </c>
      <c r="G6" s="18" t="s">
        <v>509</v>
      </c>
      <c r="H6" s="18" t="s">
        <v>471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 t="s">
        <v>435</v>
      </c>
      <c r="C8" s="36">
        <f t="shared" ref="C8:H8" si="0">SUM(C9:C11)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B10" s="10"/>
      <c r="C10" s="5"/>
      <c r="D10" s="5"/>
      <c r="E10" s="5"/>
      <c r="F10" s="5"/>
      <c r="G10" s="5"/>
      <c r="H10" s="5"/>
    </row>
    <row r="11" spans="1:8" x14ac:dyDescent="0.25">
      <c r="A11" s="35" t="s">
        <v>436</v>
      </c>
      <c r="B11" s="10"/>
      <c r="C11" s="5"/>
      <c r="D11" s="5"/>
      <c r="E11" s="5"/>
      <c r="F11" s="5"/>
      <c r="G11" s="5"/>
      <c r="H11" s="5"/>
    </row>
    <row r="14" spans="1:8" x14ac:dyDescent="0.25">
      <c r="A14" s="35" t="s">
        <v>437</v>
      </c>
    </row>
    <row r="17" spans="1:9" x14ac:dyDescent="0.25">
      <c r="A17" s="6" t="s">
        <v>471</v>
      </c>
      <c r="B17" s="6"/>
      <c r="C17" s="37">
        <f t="shared" ref="C17:H17" si="1">+C8</f>
        <v>0</v>
      </c>
      <c r="D17" s="37">
        <f t="shared" si="1"/>
        <v>0</v>
      </c>
      <c r="E17" s="37">
        <f t="shared" si="1"/>
        <v>0</v>
      </c>
      <c r="F17" s="37">
        <f t="shared" si="1"/>
        <v>0</v>
      </c>
      <c r="G17" s="37">
        <f t="shared" si="1"/>
        <v>0</v>
      </c>
      <c r="H17" s="37">
        <f t="shared" si="1"/>
        <v>0</v>
      </c>
    </row>
    <row r="18" spans="1:9" x14ac:dyDescent="0.25">
      <c r="A18" s="14" t="s">
        <v>510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6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published="0" codeName="Sheet10">
    <tabColor rgb="FFFFFF00"/>
    <pageSetUpPr fitToPage="1"/>
  </sheetPr>
  <dimension ref="A1:F24"/>
  <sheetViews>
    <sheetView workbookViewId="0"/>
  </sheetViews>
  <sheetFormatPr defaultColWidth="9" defaultRowHeight="15" x14ac:dyDescent="0.25"/>
  <cols>
    <col min="1" max="1" width="27.375" style="49" customWidth="1"/>
    <col min="2" max="2" width="2.375" style="49" customWidth="1"/>
    <col min="3" max="3" width="10.625" style="49" customWidth="1"/>
    <col min="4" max="4" width="15.125" style="49" customWidth="1"/>
    <col min="5" max="5" width="10.375" style="49" customWidth="1"/>
    <col min="6" max="16384" width="9" style="49"/>
  </cols>
  <sheetData>
    <row r="1" spans="1:4" x14ac:dyDescent="0.25">
      <c r="A1" s="35" t="s">
        <v>454</v>
      </c>
    </row>
    <row r="2" spans="1:4" ht="17.25" x14ac:dyDescent="0.25">
      <c r="A2" s="35" t="s">
        <v>444</v>
      </c>
    </row>
    <row r="3" spans="1:4" x14ac:dyDescent="0.25">
      <c r="A3" s="49" t="s">
        <v>472</v>
      </c>
    </row>
    <row r="5" spans="1:4" x14ac:dyDescent="0.25">
      <c r="A5" s="52" t="s">
        <v>474</v>
      </c>
      <c r="B5" s="50"/>
      <c r="C5" s="53" t="s">
        <v>483</v>
      </c>
      <c r="D5" s="53" t="s">
        <v>473</v>
      </c>
    </row>
    <row r="6" spans="1:4" ht="15" customHeight="1" x14ac:dyDescent="0.25">
      <c r="A6" s="49" t="s">
        <v>435</v>
      </c>
      <c r="C6" s="59"/>
      <c r="D6" s="148" t="s">
        <v>528</v>
      </c>
    </row>
    <row r="7" spans="1:4" ht="15" customHeight="1" x14ac:dyDescent="0.25">
      <c r="A7" s="49" t="s">
        <v>436</v>
      </c>
      <c r="C7" s="59"/>
      <c r="D7" s="149"/>
    </row>
    <row r="9" spans="1:4" ht="15" customHeight="1" x14ac:dyDescent="0.25">
      <c r="A9" s="52" t="s">
        <v>471</v>
      </c>
      <c r="B9" s="52"/>
      <c r="C9" s="61">
        <f>SUM(C6:C8)</f>
        <v>0</v>
      </c>
      <c r="D9" s="52"/>
    </row>
    <row r="10" spans="1:4" ht="15" customHeight="1" x14ac:dyDescent="0.25">
      <c r="A10" s="54" t="s">
        <v>516</v>
      </c>
    </row>
    <row r="11" spans="1:4" ht="15" customHeight="1" x14ac:dyDescent="0.25">
      <c r="A11" s="54" t="s">
        <v>517</v>
      </c>
    </row>
    <row r="16" spans="1:4" x14ac:dyDescent="0.25">
      <c r="A16" s="35" t="s">
        <v>455</v>
      </c>
    </row>
    <row r="17" spans="1:6" x14ac:dyDescent="0.25">
      <c r="A17" s="35" t="s">
        <v>445</v>
      </c>
    </row>
    <row r="18" spans="1:6" x14ac:dyDescent="0.25">
      <c r="A18" s="49" t="s">
        <v>472</v>
      </c>
    </row>
    <row r="19" spans="1:6" x14ac:dyDescent="0.25">
      <c r="A19" s="51"/>
      <c r="B19" s="51"/>
      <c r="C19" s="51"/>
      <c r="D19" s="51"/>
      <c r="E19" s="51"/>
      <c r="F19" s="51"/>
    </row>
    <row r="20" spans="1:6" ht="15.75" x14ac:dyDescent="0.25">
      <c r="A20" s="1" t="s">
        <v>474</v>
      </c>
      <c r="B20" s="55"/>
      <c r="C20" s="2" t="s">
        <v>469</v>
      </c>
      <c r="D20" s="2" t="s">
        <v>504</v>
      </c>
      <c r="E20" s="2" t="s">
        <v>533</v>
      </c>
      <c r="F20" s="2" t="s">
        <v>471</v>
      </c>
    </row>
    <row r="21" spans="1:6" x14ac:dyDescent="0.25">
      <c r="A21" s="49" t="s">
        <v>435</v>
      </c>
      <c r="C21" s="65"/>
      <c r="D21" s="65"/>
      <c r="E21" s="65"/>
      <c r="F21" s="65">
        <f>SUM(C21:E21)</f>
        <v>0</v>
      </c>
    </row>
    <row r="22" spans="1:6" x14ac:dyDescent="0.25">
      <c r="A22" s="49" t="s">
        <v>436</v>
      </c>
      <c r="C22" s="65"/>
      <c r="D22" s="65"/>
      <c r="E22" s="65"/>
      <c r="F22" s="65">
        <f>SUM(C22:E22)</f>
        <v>0</v>
      </c>
    </row>
    <row r="23" spans="1:6" x14ac:dyDescent="0.25">
      <c r="A23" s="52" t="s">
        <v>471</v>
      </c>
      <c r="B23" s="52"/>
      <c r="C23" s="66">
        <f>SUM(C21:C22)</f>
        <v>0</v>
      </c>
      <c r="D23" s="66">
        <f>SUM(D21:D22)</f>
        <v>0</v>
      </c>
      <c r="E23" s="66">
        <f>SUM(E21:E22)</f>
        <v>0</v>
      </c>
      <c r="F23" s="66">
        <f>SUM(F21:F22)</f>
        <v>0</v>
      </c>
    </row>
    <row r="24" spans="1:6" ht="17.25" x14ac:dyDescent="0.25">
      <c r="A24" s="81" t="s">
        <v>534</v>
      </c>
    </row>
  </sheetData>
  <mergeCells count="1">
    <mergeCell ref="D6:D7"/>
  </mergeCells>
  <phoneticPr fontId="6" type="noConversion"/>
  <pageMargins left="0.75" right="0.75" top="1" bottom="1" header="0.5" footer="0.5"/>
  <headerFooter alignWithMargins="0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published="0" codeName="Sheet12">
    <tabColor rgb="FFFFFF00"/>
    <pageSetUpPr fitToPage="1"/>
  </sheetPr>
  <dimension ref="A1:L49"/>
  <sheetViews>
    <sheetView workbookViewId="0"/>
  </sheetViews>
  <sheetFormatPr defaultColWidth="9" defaultRowHeight="15" x14ac:dyDescent="0.25"/>
  <cols>
    <col min="1" max="1" width="3.125" style="4" customWidth="1"/>
    <col min="2" max="2" width="2.125" style="4" customWidth="1"/>
    <col min="3" max="3" width="3.125" style="4" customWidth="1"/>
    <col min="4" max="4" width="42.875" style="4" customWidth="1"/>
    <col min="5" max="6" width="9" style="5"/>
    <col min="7" max="7" width="13.625" style="5" customWidth="1"/>
    <col min="8" max="8" width="13.125" style="5" customWidth="1"/>
    <col min="9" max="9" width="11.875" style="5" customWidth="1"/>
    <col min="10" max="10" width="9" style="5"/>
    <col min="11" max="16384" width="9" style="4"/>
  </cols>
  <sheetData>
    <row r="1" spans="1:10" ht="17.25" x14ac:dyDescent="0.25">
      <c r="A1" s="3" t="s">
        <v>456</v>
      </c>
      <c r="B1" s="3"/>
      <c r="C1" s="3"/>
    </row>
    <row r="2" spans="1:10" x14ac:dyDescent="0.25">
      <c r="A2" s="4" t="s">
        <v>472</v>
      </c>
    </row>
    <row r="4" spans="1:10" x14ac:dyDescent="0.25">
      <c r="A4" s="16"/>
      <c r="B4" s="16"/>
      <c r="C4" s="16"/>
      <c r="D4" s="16"/>
      <c r="E4" s="73"/>
      <c r="F4" s="73"/>
      <c r="G4" s="75" t="s">
        <v>529</v>
      </c>
      <c r="H4" s="71" t="s">
        <v>467</v>
      </c>
      <c r="I4" s="74"/>
      <c r="J4" s="73"/>
    </row>
    <row r="5" spans="1:10" x14ac:dyDescent="0.25">
      <c r="A5" s="17" t="s">
        <v>474</v>
      </c>
      <c r="B5" s="17"/>
      <c r="C5" s="17"/>
      <c r="D5" s="15"/>
      <c r="E5" s="72" t="s">
        <v>468</v>
      </c>
      <c r="F5" s="72" t="s">
        <v>469</v>
      </c>
      <c r="G5" s="18" t="s">
        <v>530</v>
      </c>
      <c r="H5" s="72" t="s">
        <v>531</v>
      </c>
      <c r="I5" s="72" t="s">
        <v>509</v>
      </c>
      <c r="J5" s="72" t="s">
        <v>471</v>
      </c>
    </row>
    <row r="6" spans="1:10" s="3" customFormat="1" x14ac:dyDescent="0.25">
      <c r="B6" s="3" t="s">
        <v>435</v>
      </c>
      <c r="E6" s="9">
        <f t="shared" ref="E6:J6" si="0">SUM(E10:E10)</f>
        <v>0</v>
      </c>
      <c r="F6" s="9">
        <f t="shared" si="0"/>
        <v>0</v>
      </c>
      <c r="G6" s="9">
        <f t="shared" si="0"/>
        <v>0</v>
      </c>
      <c r="H6" s="9">
        <f t="shared" si="0"/>
        <v>0</v>
      </c>
      <c r="I6" s="9">
        <f t="shared" si="0"/>
        <v>0</v>
      </c>
      <c r="J6" s="9">
        <f t="shared" si="0"/>
        <v>0</v>
      </c>
    </row>
    <row r="7" spans="1:10" ht="12.75" customHeight="1" x14ac:dyDescent="0.25">
      <c r="C7" s="4" t="s">
        <v>464</v>
      </c>
    </row>
    <row r="8" spans="1:10" x14ac:dyDescent="0.25">
      <c r="E8" s="5">
        <v>0</v>
      </c>
      <c r="J8" s="5">
        <f>SUM(E8:I8)</f>
        <v>0</v>
      </c>
    </row>
    <row r="9" spans="1:10" x14ac:dyDescent="0.25">
      <c r="C9" s="4" t="s">
        <v>465</v>
      </c>
    </row>
    <row r="10" spans="1:10" x14ac:dyDescent="0.25">
      <c r="E10" s="5">
        <v>0</v>
      </c>
      <c r="J10" s="5">
        <f>SUM(E10:I10)</f>
        <v>0</v>
      </c>
    </row>
    <row r="11" spans="1:10" ht="12.75" customHeight="1" x14ac:dyDescent="0.25">
      <c r="A11" s="3"/>
      <c r="B11" s="3"/>
      <c r="C11" s="3"/>
      <c r="E11" s="8"/>
      <c r="F11" s="8"/>
      <c r="G11" s="8"/>
      <c r="I11" s="8"/>
      <c r="J11" s="8"/>
    </row>
    <row r="12" spans="1:10" s="3" customFormat="1" ht="12.75" customHeight="1" x14ac:dyDescent="0.25">
      <c r="B12" s="3" t="s">
        <v>436</v>
      </c>
      <c r="E12" s="9">
        <f t="shared" ref="E12:J12" si="1">SUM(E13:E16)</f>
        <v>0</v>
      </c>
      <c r="F12" s="9">
        <f t="shared" si="1"/>
        <v>0</v>
      </c>
      <c r="G12" s="9">
        <f t="shared" si="1"/>
        <v>0</v>
      </c>
      <c r="H12" s="9">
        <f t="shared" si="1"/>
        <v>0</v>
      </c>
      <c r="I12" s="9">
        <f t="shared" si="1"/>
        <v>0</v>
      </c>
      <c r="J12" s="9">
        <f t="shared" si="1"/>
        <v>0</v>
      </c>
    </row>
    <row r="13" spans="1:10" ht="12.75" customHeight="1" x14ac:dyDescent="0.25">
      <c r="C13" s="4" t="s">
        <v>464</v>
      </c>
    </row>
    <row r="14" spans="1:10" x14ac:dyDescent="0.25">
      <c r="E14" s="5">
        <v>0</v>
      </c>
      <c r="J14" s="5">
        <f>SUM(E14:I14)</f>
        <v>0</v>
      </c>
    </row>
    <row r="15" spans="1:10" x14ac:dyDescent="0.25">
      <c r="C15" s="4" t="s">
        <v>465</v>
      </c>
    </row>
    <row r="16" spans="1:10" x14ac:dyDescent="0.25">
      <c r="E16" s="5">
        <v>0</v>
      </c>
      <c r="J16" s="5">
        <f>SUM(E16:I16)</f>
        <v>0</v>
      </c>
    </row>
    <row r="17" spans="1:10" ht="12.75" customHeight="1" x14ac:dyDescent="0.25">
      <c r="A17" s="3"/>
      <c r="B17" s="3"/>
      <c r="C17" s="3"/>
      <c r="E17" s="8"/>
      <c r="F17" s="8"/>
      <c r="G17" s="8"/>
      <c r="H17" s="8"/>
      <c r="I17" s="8"/>
      <c r="J17" s="8"/>
    </row>
    <row r="18" spans="1:10" s="3" customFormat="1" ht="12.75" customHeight="1" x14ac:dyDescent="0.25">
      <c r="B18" s="3" t="s">
        <v>437</v>
      </c>
      <c r="E18" s="9">
        <f t="shared" ref="E18:J18" si="2">SUM(E22:E22)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ht="12.75" customHeight="1" x14ac:dyDescent="0.25">
      <c r="C19" s="4" t="s">
        <v>464</v>
      </c>
    </row>
    <row r="20" spans="1:10" x14ac:dyDescent="0.25">
      <c r="E20" s="5">
        <v>0</v>
      </c>
      <c r="J20" s="5">
        <f>SUM(E20:I20)</f>
        <v>0</v>
      </c>
    </row>
    <row r="21" spans="1:10" x14ac:dyDescent="0.25">
      <c r="C21" s="4" t="s">
        <v>465</v>
      </c>
    </row>
    <row r="22" spans="1:10" ht="12.75" customHeight="1" x14ac:dyDescent="0.25">
      <c r="J22" s="5">
        <f>SUM(E22:I22)</f>
        <v>0</v>
      </c>
    </row>
    <row r="23" spans="1:10" ht="12.75" customHeight="1" x14ac:dyDescent="0.25">
      <c r="A23" s="3"/>
      <c r="B23" s="3"/>
      <c r="C23" s="3"/>
      <c r="E23" s="8"/>
      <c r="F23" s="8"/>
      <c r="G23" s="8"/>
      <c r="H23" s="8"/>
      <c r="I23" s="8"/>
      <c r="J23" s="8"/>
    </row>
    <row r="24" spans="1:10" s="3" customFormat="1" ht="12.75" customHeight="1" x14ac:dyDescent="0.25">
      <c r="B24" s="3" t="s">
        <v>438</v>
      </c>
      <c r="E24" s="9">
        <f t="shared" ref="E24:J24" si="3">SUM(E28:E29)</f>
        <v>0</v>
      </c>
      <c r="F24" s="9">
        <f t="shared" si="3"/>
        <v>0</v>
      </c>
      <c r="G24" s="9">
        <f t="shared" si="3"/>
        <v>0</v>
      </c>
      <c r="H24" s="9">
        <f t="shared" si="3"/>
        <v>0</v>
      </c>
      <c r="I24" s="9">
        <f t="shared" si="3"/>
        <v>0</v>
      </c>
      <c r="J24" s="9">
        <f t="shared" si="3"/>
        <v>0</v>
      </c>
    </row>
    <row r="25" spans="1:10" ht="12.75" customHeight="1" x14ac:dyDescent="0.25">
      <c r="C25" s="4" t="s">
        <v>464</v>
      </c>
    </row>
    <row r="26" spans="1:10" x14ac:dyDescent="0.25">
      <c r="E26" s="5">
        <v>0</v>
      </c>
      <c r="J26" s="5">
        <f>SUM(E26:I26)</f>
        <v>0</v>
      </c>
    </row>
    <row r="27" spans="1:10" x14ac:dyDescent="0.25">
      <c r="C27" s="4" t="s">
        <v>465</v>
      </c>
    </row>
    <row r="28" spans="1:10" x14ac:dyDescent="0.25">
      <c r="J28" s="5">
        <f>SUM(E28:I28)</f>
        <v>0</v>
      </c>
    </row>
    <row r="29" spans="1:10" x14ac:dyDescent="0.25">
      <c r="J29" s="5">
        <f>SUM(E29:I29)</f>
        <v>0</v>
      </c>
    </row>
    <row r="30" spans="1:10" s="3" customFormat="1" ht="12.75" customHeight="1" x14ac:dyDescent="0.25">
      <c r="B30" s="3" t="s">
        <v>439</v>
      </c>
      <c r="E30" s="9">
        <f t="shared" ref="E30:J30" si="4">SUM(E34:E34)</f>
        <v>0</v>
      </c>
      <c r="F30" s="9">
        <f t="shared" si="4"/>
        <v>0</v>
      </c>
      <c r="G30" s="9">
        <f t="shared" si="4"/>
        <v>0</v>
      </c>
      <c r="H30" s="9">
        <f t="shared" si="4"/>
        <v>0</v>
      </c>
      <c r="I30" s="9">
        <f t="shared" si="4"/>
        <v>0</v>
      </c>
      <c r="J30" s="9">
        <f t="shared" si="4"/>
        <v>0</v>
      </c>
    </row>
    <row r="31" spans="1:10" ht="12.75" customHeight="1" x14ac:dyDescent="0.25">
      <c r="C31" s="4" t="s">
        <v>464</v>
      </c>
    </row>
    <row r="32" spans="1:10" x14ac:dyDescent="0.25">
      <c r="E32" s="5">
        <v>0</v>
      </c>
      <c r="J32" s="5">
        <f>SUM(E32:I32)</f>
        <v>0</v>
      </c>
    </row>
    <row r="33" spans="1:12" x14ac:dyDescent="0.25">
      <c r="C33" s="4" t="s">
        <v>465</v>
      </c>
    </row>
    <row r="34" spans="1:12" x14ac:dyDescent="0.25">
      <c r="J34" s="5">
        <f>SUM(E34:I34)</f>
        <v>0</v>
      </c>
    </row>
    <row r="35" spans="1:12" ht="12.75" customHeight="1" x14ac:dyDescent="0.25">
      <c r="A35" s="3"/>
      <c r="B35" s="3"/>
      <c r="C35" s="3"/>
      <c r="E35" s="8"/>
      <c r="F35" s="8"/>
      <c r="G35" s="8"/>
      <c r="H35" s="8"/>
      <c r="I35" s="8"/>
      <c r="J35" s="8"/>
    </row>
    <row r="36" spans="1:12" s="3" customFormat="1" ht="12.75" customHeight="1" x14ac:dyDescent="0.25">
      <c r="B36" s="3" t="s">
        <v>440</v>
      </c>
      <c r="E36" s="9">
        <f t="shared" ref="E36:J36" si="5">SUM(E40:E40)</f>
        <v>0</v>
      </c>
      <c r="F36" s="9">
        <f t="shared" si="5"/>
        <v>0</v>
      </c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</row>
    <row r="37" spans="1:12" ht="12.75" customHeight="1" x14ac:dyDescent="0.25">
      <c r="C37" s="4" t="s">
        <v>464</v>
      </c>
    </row>
    <row r="38" spans="1:12" x14ac:dyDescent="0.25">
      <c r="E38" s="5">
        <v>0</v>
      </c>
      <c r="J38" s="5">
        <f>SUM(E38:I38)</f>
        <v>0</v>
      </c>
    </row>
    <row r="39" spans="1:12" x14ac:dyDescent="0.25">
      <c r="C39" s="4" t="s">
        <v>465</v>
      </c>
    </row>
    <row r="40" spans="1:12" x14ac:dyDescent="0.25">
      <c r="J40" s="5">
        <f>SUM(E40:I40)</f>
        <v>0</v>
      </c>
      <c r="L40" s="38"/>
    </row>
    <row r="42" spans="1:12" s="3" customFormat="1" ht="12.75" customHeight="1" x14ac:dyDescent="0.25">
      <c r="B42" s="3" t="s">
        <v>506</v>
      </c>
      <c r="E42" s="9">
        <f t="shared" ref="E42:J42" si="6">SUM(E46:E46)</f>
        <v>0</v>
      </c>
      <c r="F42" s="9">
        <f t="shared" si="6"/>
        <v>0</v>
      </c>
      <c r="G42" s="9">
        <f t="shared" si="6"/>
        <v>0</v>
      </c>
      <c r="H42" s="9">
        <f t="shared" si="6"/>
        <v>0</v>
      </c>
      <c r="I42" s="9">
        <f t="shared" si="6"/>
        <v>0</v>
      </c>
      <c r="J42" s="9">
        <f t="shared" si="6"/>
        <v>0</v>
      </c>
    </row>
    <row r="43" spans="1:12" ht="12.75" customHeight="1" x14ac:dyDescent="0.25">
      <c r="C43" s="4" t="s">
        <v>464</v>
      </c>
    </row>
    <row r="44" spans="1:12" x14ac:dyDescent="0.25">
      <c r="E44" s="5">
        <v>0</v>
      </c>
      <c r="J44" s="5">
        <f>SUM(E44:I44)</f>
        <v>0</v>
      </c>
    </row>
    <row r="45" spans="1:12" x14ac:dyDescent="0.25">
      <c r="C45" s="4" t="s">
        <v>465</v>
      </c>
    </row>
    <row r="46" spans="1:12" x14ac:dyDescent="0.25">
      <c r="D46" s="10"/>
      <c r="I46" s="5">
        <v>0</v>
      </c>
      <c r="J46" s="5">
        <f>SUM(E46:I46)</f>
        <v>0</v>
      </c>
    </row>
    <row r="47" spans="1:12" ht="12.75" customHeight="1" x14ac:dyDescent="0.25">
      <c r="A47" s="3"/>
      <c r="B47" s="3"/>
      <c r="C47" s="3"/>
      <c r="E47" s="8"/>
      <c r="F47" s="8"/>
      <c r="G47" s="8"/>
      <c r="H47" s="8"/>
      <c r="I47" s="8"/>
      <c r="J47" s="8"/>
    </row>
    <row r="48" spans="1:12" x14ac:dyDescent="0.25">
      <c r="A48" s="6" t="s">
        <v>471</v>
      </c>
      <c r="B48" s="6"/>
      <c r="C48" s="6"/>
      <c r="D48" s="7"/>
      <c r="E48" s="13">
        <f t="shared" ref="E48:J48" si="7">+E6+E12+E18+E24+E30+E36+E42</f>
        <v>0</v>
      </c>
      <c r="F48" s="13">
        <f t="shared" si="7"/>
        <v>0</v>
      </c>
      <c r="G48" s="13">
        <f t="shared" si="7"/>
        <v>0</v>
      </c>
      <c r="H48" s="13">
        <f t="shared" si="7"/>
        <v>0</v>
      </c>
      <c r="I48" s="13">
        <f t="shared" si="7"/>
        <v>0</v>
      </c>
      <c r="J48" s="13">
        <f t="shared" si="7"/>
        <v>0</v>
      </c>
    </row>
    <row r="49" spans="1:12" x14ac:dyDescent="0.25">
      <c r="A49" s="14" t="s">
        <v>507</v>
      </c>
      <c r="B49" s="12"/>
      <c r="C49" s="12"/>
      <c r="D49" s="12"/>
      <c r="E49" s="39"/>
      <c r="F49" s="39"/>
      <c r="G49" s="39"/>
      <c r="H49" s="39"/>
      <c r="I49" s="39"/>
      <c r="J49" s="39"/>
      <c r="K49" s="12"/>
      <c r="L49" s="12"/>
    </row>
  </sheetData>
  <phoneticPr fontId="6" type="noConversion"/>
  <printOptions horizontalCentered="1"/>
  <pageMargins left="0" right="0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published="0" codeName="Sheet13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446</v>
      </c>
      <c r="B1" s="3"/>
    </row>
    <row r="2" spans="1:8" x14ac:dyDescent="0.25">
      <c r="A2" s="4" t="s">
        <v>472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44" t="s">
        <v>468</v>
      </c>
      <c r="D5" s="144"/>
      <c r="E5" s="144"/>
      <c r="F5" s="145" t="s">
        <v>467</v>
      </c>
      <c r="G5" s="145"/>
      <c r="H5" s="16"/>
    </row>
    <row r="6" spans="1:8" ht="30" x14ac:dyDescent="0.25">
      <c r="A6" s="17" t="s">
        <v>474</v>
      </c>
      <c r="B6" s="15"/>
      <c r="C6" s="18" t="s">
        <v>464</v>
      </c>
      <c r="D6" s="18" t="s">
        <v>466</v>
      </c>
      <c r="E6" s="19" t="s">
        <v>508</v>
      </c>
      <c r="F6" s="18" t="s">
        <v>470</v>
      </c>
      <c r="G6" s="18" t="s">
        <v>509</v>
      </c>
      <c r="H6" s="18" t="s">
        <v>471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/>
      <c r="B8" s="40"/>
      <c r="C8" s="36"/>
      <c r="D8" s="36"/>
      <c r="E8" s="36"/>
      <c r="F8" s="36"/>
      <c r="G8" s="36"/>
      <c r="H8" s="36"/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C11" s="5"/>
      <c r="D11" s="5"/>
      <c r="E11" s="5"/>
      <c r="F11" s="5"/>
      <c r="G11" s="5"/>
      <c r="H11" s="5"/>
    </row>
    <row r="17" spans="1:9" x14ac:dyDescent="0.25">
      <c r="A17" s="6" t="s">
        <v>471</v>
      </c>
      <c r="B17" s="6"/>
      <c r="C17" s="37">
        <f t="shared" ref="C17:H17" si="0">+C8</f>
        <v>0</v>
      </c>
      <c r="D17" s="37">
        <f t="shared" si="0"/>
        <v>0</v>
      </c>
      <c r="E17" s="37">
        <f t="shared" si="0"/>
        <v>0</v>
      </c>
      <c r="F17" s="37">
        <f t="shared" si="0"/>
        <v>0</v>
      </c>
      <c r="G17" s="37">
        <f t="shared" si="0"/>
        <v>0</v>
      </c>
      <c r="H17" s="37">
        <f t="shared" si="0"/>
        <v>0</v>
      </c>
    </row>
    <row r="18" spans="1:9" x14ac:dyDescent="0.25">
      <c r="A18" s="14" t="s">
        <v>510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6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published="0" codeName="Sheet14">
    <tabColor rgb="FFFFFF00"/>
    <pageSetUpPr fitToPage="1"/>
  </sheetPr>
  <dimension ref="A1:K46"/>
  <sheetViews>
    <sheetView workbookViewId="0"/>
  </sheetViews>
  <sheetFormatPr defaultColWidth="9" defaultRowHeight="15" x14ac:dyDescent="0.25"/>
  <cols>
    <col min="1" max="1" width="26" style="49" customWidth="1"/>
    <col min="2" max="2" width="2.375" style="49" customWidth="1"/>
    <col min="3" max="3" width="10.625" style="49" customWidth="1"/>
    <col min="4" max="4" width="15.125" style="49" customWidth="1"/>
    <col min="5" max="5" width="12.625" style="49" customWidth="1"/>
    <col min="6" max="16384" width="9" style="49"/>
  </cols>
  <sheetData>
    <row r="1" spans="1:4" x14ac:dyDescent="0.25">
      <c r="A1" s="35" t="s">
        <v>457</v>
      </c>
    </row>
    <row r="2" spans="1:4" ht="17.25" x14ac:dyDescent="0.25">
      <c r="A2" s="35" t="s">
        <v>447</v>
      </c>
    </row>
    <row r="3" spans="1:4" x14ac:dyDescent="0.25">
      <c r="A3" s="49" t="s">
        <v>472</v>
      </c>
    </row>
    <row r="5" spans="1:4" x14ac:dyDescent="0.25">
      <c r="A5" s="52" t="s">
        <v>474</v>
      </c>
      <c r="B5" s="50"/>
      <c r="C5" s="53" t="s">
        <v>483</v>
      </c>
      <c r="D5" s="53" t="s">
        <v>473</v>
      </c>
    </row>
    <row r="6" spans="1:4" x14ac:dyDescent="0.25">
      <c r="A6" s="49" t="s">
        <v>484</v>
      </c>
      <c r="C6" s="57"/>
      <c r="D6" s="150" t="s">
        <v>528</v>
      </c>
    </row>
    <row r="7" spans="1:4" x14ac:dyDescent="0.25">
      <c r="A7" s="49" t="s">
        <v>485</v>
      </c>
      <c r="C7" s="57"/>
      <c r="D7" s="151"/>
    </row>
    <row r="8" spans="1:4" x14ac:dyDescent="0.25">
      <c r="A8" s="49" t="s">
        <v>488</v>
      </c>
      <c r="C8" s="57"/>
      <c r="D8" s="151"/>
    </row>
    <row r="9" spans="1:4" x14ac:dyDescent="0.25">
      <c r="A9" s="49" t="s">
        <v>486</v>
      </c>
      <c r="C9" s="57"/>
      <c r="D9" s="151"/>
    </row>
    <row r="10" spans="1:4" x14ac:dyDescent="0.25">
      <c r="A10" s="49" t="s">
        <v>519</v>
      </c>
      <c r="C10" s="57"/>
      <c r="D10" s="151"/>
    </row>
    <row r="11" spans="1:4" x14ac:dyDescent="0.25">
      <c r="A11" s="49" t="s">
        <v>511</v>
      </c>
      <c r="C11" s="57"/>
      <c r="D11" s="151"/>
    </row>
    <row r="12" spans="1:4" x14ac:dyDescent="0.25">
      <c r="A12" s="49" t="s">
        <v>489</v>
      </c>
      <c r="C12" s="57"/>
      <c r="D12" s="151"/>
    </row>
    <row r="13" spans="1:4" x14ac:dyDescent="0.25">
      <c r="A13" s="49" t="s">
        <v>487</v>
      </c>
      <c r="C13" s="57"/>
      <c r="D13" s="151"/>
    </row>
    <row r="14" spans="1:4" x14ac:dyDescent="0.25">
      <c r="A14" s="49" t="s">
        <v>490</v>
      </c>
      <c r="C14" s="57"/>
      <c r="D14" s="151"/>
    </row>
    <row r="15" spans="1:4" x14ac:dyDescent="0.25">
      <c r="A15" s="49" t="s">
        <v>520</v>
      </c>
      <c r="C15" s="57"/>
      <c r="D15" s="151"/>
    </row>
    <row r="16" spans="1:4" x14ac:dyDescent="0.25">
      <c r="A16" s="49" t="s">
        <v>521</v>
      </c>
      <c r="C16" s="57"/>
      <c r="D16" s="151"/>
    </row>
    <row r="17" spans="1:11" x14ac:dyDescent="0.25">
      <c r="A17" s="49" t="s">
        <v>491</v>
      </c>
      <c r="C17" s="57"/>
      <c r="D17" s="151"/>
    </row>
    <row r="18" spans="1:11" x14ac:dyDescent="0.25">
      <c r="A18" s="49" t="s">
        <v>522</v>
      </c>
      <c r="C18" s="57"/>
      <c r="D18" s="151"/>
    </row>
    <row r="19" spans="1:11" x14ac:dyDescent="0.25">
      <c r="A19" s="49" t="s">
        <v>492</v>
      </c>
      <c r="C19" s="57"/>
      <c r="D19" s="152"/>
    </row>
    <row r="20" spans="1:11" x14ac:dyDescent="0.25">
      <c r="A20" s="52" t="s">
        <v>471</v>
      </c>
      <c r="B20" s="52"/>
      <c r="C20" s="62">
        <f>SUM(C6:C19)</f>
        <v>0</v>
      </c>
      <c r="D20" s="62"/>
    </row>
    <row r="21" spans="1:11" x14ac:dyDescent="0.25">
      <c r="A21" s="54" t="s">
        <v>516</v>
      </c>
    </row>
    <row r="22" spans="1:11" x14ac:dyDescent="0.25">
      <c r="A22" s="54" t="s">
        <v>517</v>
      </c>
    </row>
    <row r="25" spans="1:11" x14ac:dyDescent="0.25">
      <c r="A25" s="35" t="s">
        <v>458</v>
      </c>
    </row>
    <row r="26" spans="1:11" x14ac:dyDescent="0.25">
      <c r="A26" s="35" t="s">
        <v>445</v>
      </c>
    </row>
    <row r="27" spans="1:11" x14ac:dyDescent="0.25">
      <c r="A27" s="49" t="s">
        <v>472</v>
      </c>
    </row>
    <row r="28" spans="1:11" x14ac:dyDescent="0.25">
      <c r="A28" s="51"/>
      <c r="B28" s="51"/>
      <c r="C28" s="51"/>
      <c r="D28" s="51"/>
      <c r="E28" s="51"/>
      <c r="F28" s="51"/>
    </row>
    <row r="29" spans="1:11" ht="15.75" x14ac:dyDescent="0.25">
      <c r="A29" s="1" t="s">
        <v>474</v>
      </c>
      <c r="B29" s="55"/>
      <c r="C29" s="2" t="s">
        <v>469</v>
      </c>
      <c r="D29" s="2" t="s">
        <v>504</v>
      </c>
      <c r="E29" s="2" t="s">
        <v>532</v>
      </c>
      <c r="F29" s="2" t="s">
        <v>471</v>
      </c>
    </row>
    <row r="30" spans="1:11" s="56" customFormat="1" x14ac:dyDescent="0.25">
      <c r="A30" s="49" t="s">
        <v>484</v>
      </c>
      <c r="B30" s="49"/>
      <c r="C30" s="65"/>
      <c r="D30" s="65"/>
      <c r="E30" s="65"/>
      <c r="F30" s="65"/>
      <c r="G30" s="49"/>
      <c r="H30" s="49"/>
      <c r="J30" s="49"/>
      <c r="K30" s="49"/>
    </row>
    <row r="31" spans="1:11" x14ac:dyDescent="0.25">
      <c r="A31" s="49" t="s">
        <v>485</v>
      </c>
      <c r="C31" s="65"/>
      <c r="D31" s="65"/>
      <c r="E31" s="65"/>
      <c r="F31" s="65"/>
    </row>
    <row r="32" spans="1:11" x14ac:dyDescent="0.25">
      <c r="A32" s="49" t="s">
        <v>488</v>
      </c>
      <c r="C32" s="65"/>
      <c r="D32" s="65"/>
      <c r="E32" s="65"/>
      <c r="F32" s="65">
        <f>+C32+D32+E32</f>
        <v>0</v>
      </c>
      <c r="J32" s="56"/>
      <c r="K32" s="56"/>
    </row>
    <row r="33" spans="1:8" x14ac:dyDescent="0.25">
      <c r="A33" s="49" t="s">
        <v>486</v>
      </c>
      <c r="C33" s="65"/>
      <c r="D33" s="65"/>
      <c r="E33" s="65"/>
      <c r="F33" s="65">
        <f>+C33+D33+E33</f>
        <v>0</v>
      </c>
      <c r="G33" s="56"/>
      <c r="H33" s="56"/>
    </row>
    <row r="34" spans="1:8" x14ac:dyDescent="0.25">
      <c r="A34" s="49" t="s">
        <v>519</v>
      </c>
      <c r="C34" s="65"/>
      <c r="D34" s="65"/>
      <c r="E34" s="65"/>
      <c r="F34" s="65"/>
    </row>
    <row r="35" spans="1:8" x14ac:dyDescent="0.25">
      <c r="A35" s="49" t="s">
        <v>511</v>
      </c>
      <c r="C35" s="65"/>
      <c r="D35" s="65"/>
      <c r="E35" s="65"/>
      <c r="F35" s="65"/>
    </row>
    <row r="36" spans="1:8" x14ac:dyDescent="0.25">
      <c r="A36" s="49" t="s">
        <v>489</v>
      </c>
      <c r="C36" s="65"/>
      <c r="D36" s="65"/>
      <c r="E36" s="65"/>
      <c r="F36" s="65">
        <f t="shared" ref="F36:F44" si="0">+C36+D36+E36</f>
        <v>0</v>
      </c>
    </row>
    <row r="37" spans="1:8" x14ac:dyDescent="0.25">
      <c r="A37" s="49" t="s">
        <v>487</v>
      </c>
      <c r="C37" s="65"/>
      <c r="D37" s="65"/>
      <c r="E37" s="65"/>
      <c r="F37" s="65">
        <f t="shared" si="0"/>
        <v>0</v>
      </c>
    </row>
    <row r="38" spans="1:8" x14ac:dyDescent="0.25">
      <c r="A38" s="49" t="s">
        <v>490</v>
      </c>
      <c r="C38" s="65"/>
      <c r="D38" s="65"/>
      <c r="E38" s="65"/>
      <c r="F38" s="65">
        <f t="shared" si="0"/>
        <v>0</v>
      </c>
    </row>
    <row r="39" spans="1:8" x14ac:dyDescent="0.25">
      <c r="A39" s="49" t="s">
        <v>520</v>
      </c>
      <c r="C39" s="65"/>
      <c r="D39" s="65"/>
      <c r="E39" s="65"/>
      <c r="F39" s="65">
        <f t="shared" si="0"/>
        <v>0</v>
      </c>
    </row>
    <row r="40" spans="1:8" x14ac:dyDescent="0.25">
      <c r="A40" s="49" t="s">
        <v>527</v>
      </c>
      <c r="C40" s="65"/>
      <c r="D40" s="65"/>
      <c r="E40" s="65"/>
      <c r="F40" s="65">
        <f t="shared" si="0"/>
        <v>0</v>
      </c>
    </row>
    <row r="41" spans="1:8" x14ac:dyDescent="0.25">
      <c r="A41" s="49" t="s">
        <v>521</v>
      </c>
      <c r="C41" s="65"/>
      <c r="D41" s="65"/>
      <c r="E41" s="65"/>
      <c r="F41" s="65">
        <f t="shared" si="0"/>
        <v>0</v>
      </c>
    </row>
    <row r="42" spans="1:8" x14ac:dyDescent="0.25">
      <c r="A42" s="49" t="s">
        <v>491</v>
      </c>
      <c r="C42" s="65"/>
      <c r="D42" s="65"/>
      <c r="E42" s="65"/>
      <c r="F42" s="65">
        <f t="shared" si="0"/>
        <v>0</v>
      </c>
    </row>
    <row r="43" spans="1:8" x14ac:dyDescent="0.25">
      <c r="A43" s="49" t="s">
        <v>522</v>
      </c>
      <c r="C43" s="65"/>
      <c r="D43" s="65"/>
      <c r="E43" s="65"/>
      <c r="F43" s="65"/>
    </row>
    <row r="44" spans="1:8" x14ac:dyDescent="0.25">
      <c r="A44" s="49" t="s">
        <v>492</v>
      </c>
      <c r="C44" s="65"/>
      <c r="D44" s="65"/>
      <c r="E44" s="65"/>
      <c r="F44" s="65">
        <f t="shared" si="0"/>
        <v>0</v>
      </c>
    </row>
    <row r="45" spans="1:8" x14ac:dyDescent="0.25">
      <c r="A45" s="52" t="s">
        <v>471</v>
      </c>
      <c r="B45" s="52"/>
      <c r="C45" s="66">
        <f>SUM(C30:C44)</f>
        <v>0</v>
      </c>
      <c r="D45" s="66">
        <f>SUM(D30:D44)</f>
        <v>0</v>
      </c>
      <c r="E45" s="66">
        <f>SUM(E30:E44)</f>
        <v>0</v>
      </c>
      <c r="F45" s="66">
        <f>SUM(F30:F44)</f>
        <v>0</v>
      </c>
    </row>
    <row r="46" spans="1:8" ht="17.25" x14ac:dyDescent="0.25">
      <c r="A46" s="81" t="s">
        <v>534</v>
      </c>
    </row>
  </sheetData>
  <mergeCells count="1">
    <mergeCell ref="D6:D19"/>
  </mergeCells>
  <phoneticPr fontId="6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9" ma:contentTypeDescription="Create a new document." ma:contentTypeScope="" ma:versionID="75322bf9c0674fa09f2c5ccc770e54f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f5a6c6e1912be9fb55e8301ad9641abc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2b4b9d8e-ecb2-49e1-a87e-51dfdfcaee7f" xsi:nil="true"/>
    <lcf76f155ced4ddcb4097134ff3c332f xmlns="2b4b9d8e-ecb2-49e1-a87e-51dfdfcaee7f">
      <Terms xmlns="http://schemas.microsoft.com/office/infopath/2007/PartnerControls"/>
    </lcf76f155ced4ddcb4097134ff3c332f>
    <TaxCatchAll xmlns="c1fdd505-2570-46c2-bd04-3e0f2d874cf5" xsi:nil="true"/>
  </documentManagement>
</p:properties>
</file>

<file path=customXml/itemProps1.xml><?xml version="1.0" encoding="utf-8"?>
<ds:datastoreItem xmlns:ds="http://schemas.openxmlformats.org/officeDocument/2006/customXml" ds:itemID="{9AC7BEBA-C40A-465C-80D2-4F4FE042609D}"/>
</file>

<file path=customXml/itemProps2.xml><?xml version="1.0" encoding="utf-8"?>
<ds:datastoreItem xmlns:ds="http://schemas.openxmlformats.org/officeDocument/2006/customXml" ds:itemID="{F30E3CA2-71FD-4473-A18F-CE4E974FC58B}"/>
</file>

<file path=customXml/itemProps3.xml><?xml version="1.0" encoding="utf-8"?>
<ds:datastoreItem xmlns:ds="http://schemas.openxmlformats.org/officeDocument/2006/customXml" ds:itemID="{2290E9AC-8C56-4549-B4FC-6F040A4D10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5</vt:i4>
      </vt:variant>
    </vt:vector>
  </HeadingPairs>
  <TitlesOfParts>
    <vt:vector size="21" baseType="lpstr"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TA Commitments</vt:lpstr>
      <vt:lpstr>'CW-Lending, Grants, and Disb'!Print_Area</vt:lpstr>
      <vt:lpstr>'CW-Sov Approvals by Country'!Print_Area</vt:lpstr>
      <vt:lpstr>'SA-Sov Approvals by Ctry'!Print_Area</vt:lpstr>
      <vt:lpstr>'SE-Sov Approvals by Ctry'!Print_Titles</vt:lpstr>
      <vt:lpstr>'TA Commitments'!Print_Titles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Technical Assistance Commitments, 2020 ($ million)</dc:title>
  <dc:subject>This table presents ADB technical assistance commitments for 2020.</dc:subject>
  <dc:creator/>
  <cp:keywords>annual report 2020, adb annual reports, adb operations 2020, adb operational data</cp:keywords>
  <dc:description/>
  <cp:lastModifiedBy>Alfredo</cp:lastModifiedBy>
  <cp:lastPrinted>2021-03-24T06:05:32Z</cp:lastPrinted>
  <dcterms:created xsi:type="dcterms:W3CDTF">2010-12-13T09:40:53Z</dcterms:created>
  <dcterms:modified xsi:type="dcterms:W3CDTF">2021-04-15T01:43:41Z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0x0101004C90B54C17B4C349AF9CAC9779232DC5</vt:lpwstr>
  </property>
</Properties>
</file>