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9D89BB4B-517B-403D-A88A-2AD1C20BBC93}" xr6:coauthVersionLast="40" xr6:coauthVersionMax="40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9" l="1"/>
  <c r="D37" i="9"/>
  <c r="C37" i="9"/>
  <c r="F36" i="9"/>
  <c r="F35" i="9"/>
  <c r="F34" i="9"/>
  <c r="F33" i="9"/>
  <c r="F32" i="9"/>
  <c r="F29" i="9"/>
  <c r="F27" i="9"/>
  <c r="F37" i="9" s="1"/>
  <c r="D17" i="9"/>
  <c r="C17" i="9"/>
  <c r="I21" i="30"/>
  <c r="I20" i="30"/>
  <c r="I19" i="30" s="1"/>
  <c r="H19" i="30"/>
  <c r="H23" i="30" s="1"/>
  <c r="G19" i="30"/>
  <c r="G23" i="30" s="1"/>
  <c r="F19" i="30"/>
  <c r="F23" i="30" s="1"/>
  <c r="E19" i="30"/>
  <c r="E23" i="30" s="1"/>
  <c r="D19" i="30"/>
  <c r="D23" i="30" s="1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J19" i="10"/>
  <c r="I19" i="10"/>
  <c r="H19" i="10"/>
  <c r="H43" i="10" s="1"/>
  <c r="G19" i="10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L7" i="10" s="1"/>
  <c r="K7" i="10"/>
  <c r="K43" i="10" s="1"/>
  <c r="J7" i="10"/>
  <c r="J43" i="10" s="1"/>
  <c r="I7" i="10"/>
  <c r="I43" i="10" s="1"/>
  <c r="H7" i="10"/>
  <c r="G7" i="10"/>
  <c r="G43" i="10" s="1"/>
  <c r="E23" i="12"/>
  <c r="D23" i="12"/>
  <c r="C23" i="12"/>
  <c r="F22" i="12"/>
  <c r="F21" i="12"/>
  <c r="F23" i="12" s="1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E30" i="13"/>
  <c r="J28" i="13"/>
  <c r="J27" i="13"/>
  <c r="J26" i="13"/>
  <c r="J25" i="13"/>
  <c r="J24" i="13"/>
  <c r="J23" i="13"/>
  <c r="J21" i="13"/>
  <c r="J20" i="13"/>
  <c r="J18" i="13" s="1"/>
  <c r="I18" i="13"/>
  <c r="H18" i="13"/>
  <c r="G18" i="13"/>
  <c r="G30" i="13" s="1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H30" i="13" s="1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32" i="19"/>
  <c r="F45" i="19" s="1"/>
  <c r="C20" i="19"/>
  <c r="H17" i="32"/>
  <c r="G17" i="32"/>
  <c r="F17" i="32"/>
  <c r="E17" i="32"/>
  <c r="D17" i="32"/>
  <c r="C17" i="32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H30" i="16"/>
  <c r="G30" i="16"/>
  <c r="F30" i="16"/>
  <c r="F48" i="16" s="1"/>
  <c r="E30" i="16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48" i="16" s="1"/>
  <c r="J8" i="16"/>
  <c r="I6" i="16"/>
  <c r="I48" i="16" s="1"/>
  <c r="H6" i="16"/>
  <c r="H48" i="16" s="1"/>
  <c r="G6" i="16"/>
  <c r="G48" i="16" s="1"/>
  <c r="F6" i="16"/>
  <c r="E6" i="16"/>
  <c r="E48" i="16" s="1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C11" i="33"/>
  <c r="H9" i="33"/>
  <c r="H8" i="33" s="1"/>
  <c r="H11" i="33" s="1"/>
  <c r="G8" i="33"/>
  <c r="F8" i="33"/>
  <c r="F11" i="33" s="1"/>
  <c r="E8" i="33"/>
  <c r="E11" i="33" s="1"/>
  <c r="D8" i="33"/>
  <c r="D11" i="33" s="1"/>
  <c r="C8" i="33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31" i="20"/>
  <c r="J30" i="20"/>
  <c r="J28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H14" i="20"/>
  <c r="G14" i="20"/>
  <c r="F14" i="20"/>
  <c r="F43" i="20" s="1"/>
  <c r="E14" i="20"/>
  <c r="J13" i="20"/>
  <c r="J12" i="20"/>
  <c r="J11" i="20"/>
  <c r="J10" i="20"/>
  <c r="J9" i="20"/>
  <c r="J7" i="20" s="1"/>
  <c r="I7" i="20"/>
  <c r="I43" i="20" s="1"/>
  <c r="H7" i="20"/>
  <c r="H43" i="20" s="1"/>
  <c r="G7" i="20"/>
  <c r="G43" i="20" s="1"/>
  <c r="F7" i="20"/>
  <c r="E7" i="20"/>
  <c r="E43" i="20" s="1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H13" i="34"/>
  <c r="H12" i="34"/>
  <c r="H11" i="34"/>
  <c r="H15" i="34" s="1"/>
  <c r="G11" i="34"/>
  <c r="G15" i="34" s="1"/>
  <c r="F11" i="34"/>
  <c r="F15" i="34" s="1"/>
  <c r="E11" i="34"/>
  <c r="E15" i="34" s="1"/>
  <c r="D11" i="34"/>
  <c r="D15" i="34" s="1"/>
  <c r="C11" i="34"/>
  <c r="C15" i="34" s="1"/>
  <c r="H9" i="34"/>
  <c r="H8" i="34"/>
  <c r="G8" i="34"/>
  <c r="F8" i="34"/>
  <c r="E8" i="34"/>
  <c r="D8" i="34"/>
  <c r="C8" i="34"/>
  <c r="J47" i="26"/>
  <c r="J45" i="26"/>
  <c r="J44" i="26"/>
  <c r="J42" i="26" s="1"/>
  <c r="I42" i="26"/>
  <c r="H42" i="26"/>
  <c r="G42" i="26"/>
  <c r="F42" i="26"/>
  <c r="E42" i="26"/>
  <c r="J40" i="26"/>
  <c r="J35" i="26" s="1"/>
  <c r="J38" i="26"/>
  <c r="J37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4" i="26"/>
  <c r="J23" i="26"/>
  <c r="J21" i="26"/>
  <c r="I21" i="26"/>
  <c r="H21" i="26"/>
  <c r="G21" i="26"/>
  <c r="F21" i="26"/>
  <c r="E21" i="26"/>
  <c r="J20" i="26"/>
  <c r="J19" i="26"/>
  <c r="J17" i="26"/>
  <c r="J16" i="26"/>
  <c r="J14" i="26"/>
  <c r="I14" i="26"/>
  <c r="H14" i="26"/>
  <c r="G14" i="26"/>
  <c r="F14" i="26"/>
  <c r="E14" i="26"/>
  <c r="J13" i="26"/>
  <c r="J12" i="26"/>
  <c r="J10" i="26"/>
  <c r="J9" i="26"/>
  <c r="J7" i="26" s="1"/>
  <c r="I7" i="26"/>
  <c r="I49" i="26" s="1"/>
  <c r="H7" i="26"/>
  <c r="H49" i="26" s="1"/>
  <c r="G7" i="26"/>
  <c r="G49" i="26" s="1"/>
  <c r="F7" i="26"/>
  <c r="F49" i="26" s="1"/>
  <c r="E7" i="26"/>
  <c r="E49" i="26" s="1"/>
  <c r="P415" i="60"/>
  <c r="R414" i="60"/>
  <c r="R411" i="60" s="1"/>
  <c r="N414" i="60"/>
  <c r="L414" i="60"/>
  <c r="J414" i="60"/>
  <c r="J411" i="60" s="1"/>
  <c r="H414" i="60"/>
  <c r="F414" i="60"/>
  <c r="E414" i="60"/>
  <c r="P414" i="60" s="1"/>
  <c r="P413" i="60"/>
  <c r="R412" i="60"/>
  <c r="N412" i="60"/>
  <c r="L412" i="60"/>
  <c r="J412" i="60"/>
  <c r="H412" i="60"/>
  <c r="F412" i="60"/>
  <c r="E412" i="60"/>
  <c r="P412" i="60" s="1"/>
  <c r="N411" i="60"/>
  <c r="L411" i="60"/>
  <c r="H411" i="60"/>
  <c r="F411" i="60"/>
  <c r="E411" i="60"/>
  <c r="P411" i="60" s="1"/>
  <c r="P410" i="60"/>
  <c r="P409" i="60"/>
  <c r="R408" i="60"/>
  <c r="N408" i="60"/>
  <c r="L408" i="60"/>
  <c r="J408" i="60"/>
  <c r="H408" i="60"/>
  <c r="P408" i="60" s="1"/>
  <c r="F408" i="60"/>
  <c r="E408" i="60"/>
  <c r="R407" i="60"/>
  <c r="N407" i="60"/>
  <c r="L407" i="60"/>
  <c r="J407" i="60"/>
  <c r="H407" i="60"/>
  <c r="P407" i="60" s="1"/>
  <c r="F407" i="60"/>
  <c r="E407" i="60"/>
  <c r="P406" i="60"/>
  <c r="R405" i="60"/>
  <c r="N405" i="60"/>
  <c r="L405" i="60"/>
  <c r="J405" i="60"/>
  <c r="H405" i="60"/>
  <c r="F405" i="60"/>
  <c r="E405" i="60"/>
  <c r="P405" i="60" s="1"/>
  <c r="R404" i="60"/>
  <c r="N404" i="60"/>
  <c r="L404" i="60"/>
  <c r="J404" i="60"/>
  <c r="H404" i="60"/>
  <c r="F404" i="60"/>
  <c r="E404" i="60"/>
  <c r="P404" i="60" s="1"/>
  <c r="P403" i="60"/>
  <c r="R402" i="60"/>
  <c r="N402" i="60"/>
  <c r="L402" i="60"/>
  <c r="J402" i="60"/>
  <c r="H402" i="60"/>
  <c r="F402" i="60"/>
  <c r="E402" i="60"/>
  <c r="P402" i="60" s="1"/>
  <c r="P401" i="60"/>
  <c r="R400" i="60"/>
  <c r="N400" i="60"/>
  <c r="L400" i="60"/>
  <c r="J400" i="60"/>
  <c r="H400" i="60"/>
  <c r="F400" i="60"/>
  <c r="P400" i="60" s="1"/>
  <c r="E400" i="60"/>
  <c r="P399" i="60"/>
  <c r="P398" i="60"/>
  <c r="P397" i="60"/>
  <c r="R396" i="60"/>
  <c r="N396" i="60"/>
  <c r="L396" i="60"/>
  <c r="J396" i="60"/>
  <c r="H396" i="60"/>
  <c r="F396" i="60"/>
  <c r="E396" i="60"/>
  <c r="P396" i="60" s="1"/>
  <c r="P395" i="60"/>
  <c r="P394" i="60"/>
  <c r="R393" i="60"/>
  <c r="N393" i="60"/>
  <c r="L393" i="60"/>
  <c r="J393" i="60"/>
  <c r="H393" i="60"/>
  <c r="P393" i="60" s="1"/>
  <c r="F393" i="60"/>
  <c r="E393" i="60"/>
  <c r="P392" i="60"/>
  <c r="P391" i="60"/>
  <c r="P390" i="60"/>
  <c r="R389" i="60"/>
  <c r="N389" i="60"/>
  <c r="N384" i="60" s="1"/>
  <c r="L389" i="60"/>
  <c r="J389" i="60"/>
  <c r="H389" i="60"/>
  <c r="F389" i="60"/>
  <c r="F384" i="60" s="1"/>
  <c r="E389" i="60"/>
  <c r="P388" i="60"/>
  <c r="R387" i="60"/>
  <c r="N387" i="60"/>
  <c r="L387" i="60"/>
  <c r="J387" i="60"/>
  <c r="H387" i="60"/>
  <c r="H384" i="60" s="1"/>
  <c r="F387" i="60"/>
  <c r="E387" i="60"/>
  <c r="P386" i="60"/>
  <c r="R385" i="60"/>
  <c r="N385" i="60"/>
  <c r="L385" i="60"/>
  <c r="J385" i="60"/>
  <c r="H385" i="60"/>
  <c r="F385" i="60"/>
  <c r="E385" i="60"/>
  <c r="P385" i="60" s="1"/>
  <c r="R384" i="60"/>
  <c r="L384" i="60"/>
  <c r="J384" i="60"/>
  <c r="E384" i="60"/>
  <c r="P384" i="60" s="1"/>
  <c r="P383" i="60"/>
  <c r="P382" i="60"/>
  <c r="R381" i="60"/>
  <c r="N381" i="60"/>
  <c r="L381" i="60"/>
  <c r="J381" i="60"/>
  <c r="H381" i="60"/>
  <c r="F381" i="60"/>
  <c r="P381" i="60" s="1"/>
  <c r="E381" i="60"/>
  <c r="P380" i="60"/>
  <c r="R379" i="60"/>
  <c r="N379" i="60"/>
  <c r="L379" i="60"/>
  <c r="J379" i="60"/>
  <c r="H379" i="60"/>
  <c r="P379" i="60" s="1"/>
  <c r="F379" i="60"/>
  <c r="E379" i="60"/>
  <c r="P378" i="60"/>
  <c r="R377" i="60"/>
  <c r="N377" i="60"/>
  <c r="L377" i="60"/>
  <c r="J377" i="60"/>
  <c r="H377" i="60"/>
  <c r="F377" i="60"/>
  <c r="E377" i="60"/>
  <c r="P377" i="60" s="1"/>
  <c r="P376" i="60"/>
  <c r="R375" i="60"/>
  <c r="R372" i="60" s="1"/>
  <c r="N375" i="60"/>
  <c r="L375" i="60"/>
  <c r="L372" i="60" s="1"/>
  <c r="L343" i="60" s="1"/>
  <c r="J375" i="60"/>
  <c r="J372" i="60" s="1"/>
  <c r="H375" i="60"/>
  <c r="F375" i="60"/>
  <c r="E375" i="60"/>
  <c r="E372" i="60" s="1"/>
  <c r="P374" i="60"/>
  <c r="R373" i="60"/>
  <c r="N373" i="60"/>
  <c r="L373" i="60"/>
  <c r="J373" i="60"/>
  <c r="H373" i="60"/>
  <c r="F373" i="60"/>
  <c r="P373" i="60" s="1"/>
  <c r="E373" i="60"/>
  <c r="N372" i="60"/>
  <c r="H372" i="60"/>
  <c r="F372" i="60"/>
  <c r="P371" i="60"/>
  <c r="R370" i="60"/>
  <c r="N370" i="60"/>
  <c r="N367" i="60" s="1"/>
  <c r="L370" i="60"/>
  <c r="J370" i="60"/>
  <c r="H370" i="60"/>
  <c r="H367" i="60" s="1"/>
  <c r="F370" i="60"/>
  <c r="F367" i="60" s="1"/>
  <c r="E370" i="60"/>
  <c r="P369" i="60"/>
  <c r="R368" i="60"/>
  <c r="N368" i="60"/>
  <c r="L368" i="60"/>
  <c r="J368" i="60"/>
  <c r="H368" i="60"/>
  <c r="F368" i="60"/>
  <c r="E368" i="60"/>
  <c r="P368" i="60" s="1"/>
  <c r="R367" i="60"/>
  <c r="L367" i="60"/>
  <c r="J367" i="60"/>
  <c r="E367" i="60"/>
  <c r="P367" i="60" s="1"/>
  <c r="P366" i="60"/>
  <c r="P365" i="60"/>
  <c r="R364" i="60"/>
  <c r="N364" i="60"/>
  <c r="L364" i="60"/>
  <c r="J364" i="60"/>
  <c r="H364" i="60"/>
  <c r="F364" i="60"/>
  <c r="P364" i="60" s="1"/>
  <c r="E364" i="60"/>
  <c r="P363" i="60"/>
  <c r="R362" i="60"/>
  <c r="N362" i="60"/>
  <c r="N354" i="60" s="1"/>
  <c r="N343" i="60" s="1"/>
  <c r="L362" i="60"/>
  <c r="J362" i="60"/>
  <c r="H362" i="60"/>
  <c r="H354" i="60" s="1"/>
  <c r="F362" i="60"/>
  <c r="F354" i="60" s="1"/>
  <c r="F343" i="60" s="1"/>
  <c r="E362" i="60"/>
  <c r="P361" i="60"/>
  <c r="R360" i="60"/>
  <c r="N360" i="60"/>
  <c r="L360" i="60"/>
  <c r="J360" i="60"/>
  <c r="H360" i="60"/>
  <c r="F360" i="60"/>
  <c r="E360" i="60"/>
  <c r="P360" i="60" s="1"/>
  <c r="P359" i="60"/>
  <c r="P358" i="60"/>
  <c r="P357" i="60"/>
  <c r="P356" i="60"/>
  <c r="R355" i="60"/>
  <c r="N355" i="60"/>
  <c r="L355" i="60"/>
  <c r="J355" i="60"/>
  <c r="H355" i="60"/>
  <c r="F355" i="60"/>
  <c r="E355" i="60"/>
  <c r="P355" i="60" s="1"/>
  <c r="R354" i="60"/>
  <c r="L354" i="60"/>
  <c r="J354" i="60"/>
  <c r="E354" i="60"/>
  <c r="P353" i="60"/>
  <c r="P352" i="60"/>
  <c r="R351" i="60"/>
  <c r="N351" i="60"/>
  <c r="L351" i="60"/>
  <c r="J351" i="60"/>
  <c r="H351" i="60"/>
  <c r="F351" i="60"/>
  <c r="P351" i="60" s="1"/>
  <c r="E351" i="60"/>
  <c r="P350" i="60"/>
  <c r="R349" i="60"/>
  <c r="N349" i="60"/>
  <c r="L349" i="60"/>
  <c r="J349" i="60"/>
  <c r="H349" i="60"/>
  <c r="P349" i="60" s="1"/>
  <c r="F349" i="60"/>
  <c r="E349" i="60"/>
  <c r="P348" i="60"/>
  <c r="R347" i="60"/>
  <c r="R344" i="60" s="1"/>
  <c r="R343" i="60" s="1"/>
  <c r="N347" i="60"/>
  <c r="L347" i="60"/>
  <c r="J347" i="60"/>
  <c r="J344" i="60" s="1"/>
  <c r="H347" i="60"/>
  <c r="H344" i="60" s="1"/>
  <c r="H343" i="60" s="1"/>
  <c r="F347" i="60"/>
  <c r="E347" i="60"/>
  <c r="P347" i="60" s="1"/>
  <c r="P346" i="60"/>
  <c r="R345" i="60"/>
  <c r="N345" i="60"/>
  <c r="L345" i="60"/>
  <c r="J345" i="60"/>
  <c r="H345" i="60"/>
  <c r="F345" i="60"/>
  <c r="E345" i="60"/>
  <c r="P345" i="60" s="1"/>
  <c r="N344" i="60"/>
  <c r="L344" i="60"/>
  <c r="F344" i="60"/>
  <c r="E344" i="60"/>
  <c r="P342" i="60"/>
  <c r="R341" i="60"/>
  <c r="N341" i="60"/>
  <c r="L341" i="60"/>
  <c r="J341" i="60"/>
  <c r="H341" i="60"/>
  <c r="F341" i="60"/>
  <c r="P341" i="60" s="1"/>
  <c r="E341" i="60"/>
  <c r="P340" i="60"/>
  <c r="P339" i="60"/>
  <c r="R338" i="60"/>
  <c r="R335" i="60" s="1"/>
  <c r="N338" i="60"/>
  <c r="L338" i="60"/>
  <c r="J338" i="60"/>
  <c r="J335" i="60" s="1"/>
  <c r="H338" i="60"/>
  <c r="H335" i="60" s="1"/>
  <c r="F338" i="60"/>
  <c r="E338" i="60"/>
  <c r="P338" i="60" s="1"/>
  <c r="P337" i="60"/>
  <c r="R336" i="60"/>
  <c r="N336" i="60"/>
  <c r="L336" i="60"/>
  <c r="J336" i="60"/>
  <c r="H336" i="60"/>
  <c r="F336" i="60"/>
  <c r="E336" i="60"/>
  <c r="P336" i="60" s="1"/>
  <c r="N335" i="60"/>
  <c r="L335" i="60"/>
  <c r="F335" i="60"/>
  <c r="E335" i="60"/>
  <c r="P334" i="60"/>
  <c r="P333" i="60"/>
  <c r="R332" i="60"/>
  <c r="N332" i="60"/>
  <c r="L332" i="60"/>
  <c r="J332" i="60"/>
  <c r="H332" i="60"/>
  <c r="P332" i="60" s="1"/>
  <c r="F332" i="60"/>
  <c r="E332" i="60"/>
  <c r="P331" i="60"/>
  <c r="P330" i="60"/>
  <c r="R329" i="60"/>
  <c r="N329" i="60"/>
  <c r="L329" i="60"/>
  <c r="J329" i="60"/>
  <c r="H329" i="60"/>
  <c r="F329" i="60"/>
  <c r="E329" i="60"/>
  <c r="P329" i="60" s="1"/>
  <c r="P328" i="60"/>
  <c r="P327" i="60"/>
  <c r="R326" i="60"/>
  <c r="N326" i="60"/>
  <c r="N323" i="60" s="1"/>
  <c r="L326" i="60"/>
  <c r="J326" i="60"/>
  <c r="H326" i="60"/>
  <c r="H323" i="60" s="1"/>
  <c r="F326" i="60"/>
  <c r="F323" i="60" s="1"/>
  <c r="E326" i="60"/>
  <c r="P325" i="60"/>
  <c r="R324" i="60"/>
  <c r="N324" i="60"/>
  <c r="L324" i="60"/>
  <c r="J324" i="60"/>
  <c r="H324" i="60"/>
  <c r="F324" i="60"/>
  <c r="E324" i="60"/>
  <c r="P324" i="60" s="1"/>
  <c r="R323" i="60"/>
  <c r="L323" i="60"/>
  <c r="J323" i="60"/>
  <c r="E323" i="60"/>
  <c r="P322" i="60"/>
  <c r="R321" i="60"/>
  <c r="N321" i="60"/>
  <c r="L321" i="60"/>
  <c r="J321" i="60"/>
  <c r="H321" i="60"/>
  <c r="F321" i="60"/>
  <c r="E321" i="60"/>
  <c r="P321" i="60" s="1"/>
  <c r="P320" i="60"/>
  <c r="R319" i="60"/>
  <c r="N319" i="60"/>
  <c r="L319" i="60"/>
  <c r="J319" i="60"/>
  <c r="H319" i="60"/>
  <c r="F319" i="60"/>
  <c r="P319" i="60" s="1"/>
  <c r="E319" i="60"/>
  <c r="P318" i="60"/>
  <c r="P317" i="60"/>
  <c r="R316" i="60"/>
  <c r="R313" i="60" s="1"/>
  <c r="N316" i="60"/>
  <c r="L316" i="60"/>
  <c r="J316" i="60"/>
  <c r="J313" i="60" s="1"/>
  <c r="H316" i="60"/>
  <c r="H313" i="60" s="1"/>
  <c r="F316" i="60"/>
  <c r="E316" i="60"/>
  <c r="P316" i="60" s="1"/>
  <c r="P315" i="60"/>
  <c r="R314" i="60"/>
  <c r="N314" i="60"/>
  <c r="L314" i="60"/>
  <c r="J314" i="60"/>
  <c r="H314" i="60"/>
  <c r="F314" i="60"/>
  <c r="E314" i="60"/>
  <c r="P314" i="60" s="1"/>
  <c r="N313" i="60"/>
  <c r="L313" i="60"/>
  <c r="F313" i="60"/>
  <c r="E313" i="60"/>
  <c r="P312" i="60"/>
  <c r="P311" i="60"/>
  <c r="P310" i="60"/>
  <c r="R309" i="60"/>
  <c r="N309" i="60"/>
  <c r="L309" i="60"/>
  <c r="J309" i="60"/>
  <c r="H309" i="60"/>
  <c r="F309" i="60"/>
  <c r="E309" i="60"/>
  <c r="P309" i="60" s="1"/>
  <c r="P308" i="60"/>
  <c r="P307" i="60"/>
  <c r="P306" i="60"/>
  <c r="R305" i="60"/>
  <c r="N305" i="60"/>
  <c r="L305" i="60"/>
  <c r="J305" i="60"/>
  <c r="H305" i="60"/>
  <c r="P305" i="60" s="1"/>
  <c r="F305" i="60"/>
  <c r="E305" i="60"/>
  <c r="P304" i="60"/>
  <c r="P303" i="60"/>
  <c r="R302" i="60"/>
  <c r="N302" i="60"/>
  <c r="N292" i="60" s="1"/>
  <c r="L302" i="60"/>
  <c r="J302" i="60"/>
  <c r="H302" i="60"/>
  <c r="F302" i="60"/>
  <c r="F292" i="60" s="1"/>
  <c r="E302" i="60"/>
  <c r="P302" i="60" s="1"/>
  <c r="P301" i="60"/>
  <c r="P300" i="60"/>
  <c r="P299" i="60"/>
  <c r="P298" i="60"/>
  <c r="P297" i="60"/>
  <c r="P296" i="60"/>
  <c r="R295" i="60"/>
  <c r="N295" i="60"/>
  <c r="L295" i="60"/>
  <c r="J295" i="60"/>
  <c r="H295" i="60"/>
  <c r="H292" i="60" s="1"/>
  <c r="F295" i="60"/>
  <c r="E295" i="60"/>
  <c r="P294" i="60"/>
  <c r="R293" i="60"/>
  <c r="N293" i="60"/>
  <c r="L293" i="60"/>
  <c r="J293" i="60"/>
  <c r="H293" i="60"/>
  <c r="F293" i="60"/>
  <c r="E293" i="60"/>
  <c r="P293" i="60" s="1"/>
  <c r="R292" i="60"/>
  <c r="L292" i="60"/>
  <c r="J292" i="60"/>
  <c r="E292" i="60"/>
  <c r="P292" i="60" s="1"/>
  <c r="P291" i="60"/>
  <c r="R290" i="60"/>
  <c r="N290" i="60"/>
  <c r="L290" i="60"/>
  <c r="J290" i="60"/>
  <c r="H290" i="60"/>
  <c r="F290" i="60"/>
  <c r="E290" i="60"/>
  <c r="P290" i="60" s="1"/>
  <c r="P289" i="60"/>
  <c r="R288" i="60"/>
  <c r="N288" i="60"/>
  <c r="L288" i="60"/>
  <c r="J288" i="60"/>
  <c r="H288" i="60"/>
  <c r="F288" i="60"/>
  <c r="P288" i="60" s="1"/>
  <c r="E288" i="60"/>
  <c r="P287" i="60"/>
  <c r="R286" i="60"/>
  <c r="R280" i="60" s="1"/>
  <c r="N286" i="60"/>
  <c r="L286" i="60"/>
  <c r="J286" i="60"/>
  <c r="J280" i="60" s="1"/>
  <c r="H286" i="60"/>
  <c r="P286" i="60" s="1"/>
  <c r="F286" i="60"/>
  <c r="E286" i="60"/>
  <c r="P285" i="60"/>
  <c r="P284" i="60"/>
  <c r="R283" i="60"/>
  <c r="N283" i="60"/>
  <c r="L283" i="60"/>
  <c r="L280" i="60" s="1"/>
  <c r="J283" i="60"/>
  <c r="H283" i="60"/>
  <c r="F283" i="60"/>
  <c r="E283" i="60"/>
  <c r="E280" i="60" s="1"/>
  <c r="P280" i="60" s="1"/>
  <c r="P282" i="60"/>
  <c r="R281" i="60"/>
  <c r="N281" i="60"/>
  <c r="L281" i="60"/>
  <c r="J281" i="60"/>
  <c r="H281" i="60"/>
  <c r="F281" i="60"/>
  <c r="P281" i="60" s="1"/>
  <c r="E281" i="60"/>
  <c r="N280" i="60"/>
  <c r="H280" i="60"/>
  <c r="F280" i="60"/>
  <c r="P279" i="60"/>
  <c r="R278" i="60"/>
  <c r="N278" i="60"/>
  <c r="L278" i="60"/>
  <c r="J278" i="60"/>
  <c r="H278" i="60"/>
  <c r="P278" i="60" s="1"/>
  <c r="F278" i="60"/>
  <c r="E278" i="60"/>
  <c r="P277" i="60"/>
  <c r="P276" i="60"/>
  <c r="R275" i="60"/>
  <c r="N275" i="60"/>
  <c r="L275" i="60"/>
  <c r="J275" i="60"/>
  <c r="H275" i="60"/>
  <c r="F275" i="60"/>
  <c r="E275" i="60"/>
  <c r="P275" i="60" s="1"/>
  <c r="P274" i="60"/>
  <c r="P273" i="60"/>
  <c r="R272" i="60"/>
  <c r="N272" i="60"/>
  <c r="L272" i="60"/>
  <c r="J272" i="60"/>
  <c r="H272" i="60"/>
  <c r="P272" i="60" s="1"/>
  <c r="F272" i="60"/>
  <c r="E272" i="60"/>
  <c r="P271" i="60"/>
  <c r="P270" i="60"/>
  <c r="R269" i="60"/>
  <c r="N269" i="60"/>
  <c r="L269" i="60"/>
  <c r="L262" i="60" s="1"/>
  <c r="L261" i="60" s="1"/>
  <c r="J269" i="60"/>
  <c r="H269" i="60"/>
  <c r="F269" i="60"/>
  <c r="E269" i="60"/>
  <c r="P268" i="60"/>
  <c r="R267" i="60"/>
  <c r="N267" i="60"/>
  <c r="N262" i="60" s="1"/>
  <c r="L267" i="60"/>
  <c r="J267" i="60"/>
  <c r="H267" i="60"/>
  <c r="F267" i="60"/>
  <c r="E267" i="60"/>
  <c r="P266" i="60"/>
  <c r="R265" i="60"/>
  <c r="N265" i="60"/>
  <c r="L265" i="60"/>
  <c r="J265" i="60"/>
  <c r="H265" i="60"/>
  <c r="H262" i="60" s="1"/>
  <c r="F265" i="60"/>
  <c r="E265" i="60"/>
  <c r="P264" i="60"/>
  <c r="R263" i="60"/>
  <c r="R262" i="60" s="1"/>
  <c r="N263" i="60"/>
  <c r="L263" i="60"/>
  <c r="J263" i="60"/>
  <c r="J262" i="60" s="1"/>
  <c r="J261" i="60" s="1"/>
  <c r="H263" i="60"/>
  <c r="F263" i="60"/>
  <c r="E263" i="60"/>
  <c r="P260" i="60"/>
  <c r="R259" i="60"/>
  <c r="N259" i="60"/>
  <c r="L259" i="60"/>
  <c r="J259" i="60"/>
  <c r="H259" i="60"/>
  <c r="F259" i="60"/>
  <c r="E259" i="60"/>
  <c r="P258" i="60"/>
  <c r="P257" i="60"/>
  <c r="R256" i="60"/>
  <c r="R252" i="60" s="1"/>
  <c r="N256" i="60"/>
  <c r="L256" i="60"/>
  <c r="J256" i="60"/>
  <c r="J252" i="60" s="1"/>
  <c r="H256" i="60"/>
  <c r="H252" i="60" s="1"/>
  <c r="F256" i="60"/>
  <c r="E256" i="60"/>
  <c r="P255" i="60"/>
  <c r="P254" i="60"/>
  <c r="R253" i="60"/>
  <c r="N253" i="60"/>
  <c r="N252" i="60" s="1"/>
  <c r="L253" i="60"/>
  <c r="J253" i="60"/>
  <c r="H253" i="60"/>
  <c r="F253" i="60"/>
  <c r="E253" i="60"/>
  <c r="L252" i="60"/>
  <c r="F252" i="60"/>
  <c r="E252" i="60"/>
  <c r="P251" i="60"/>
  <c r="R250" i="60"/>
  <c r="N250" i="60"/>
  <c r="L250" i="60"/>
  <c r="J250" i="60"/>
  <c r="H250" i="60"/>
  <c r="P250" i="60" s="1"/>
  <c r="F250" i="60"/>
  <c r="E250" i="60"/>
  <c r="P249" i="60"/>
  <c r="R248" i="60"/>
  <c r="R244" i="60" s="1"/>
  <c r="N248" i="60"/>
  <c r="L248" i="60"/>
  <c r="J248" i="60"/>
  <c r="J244" i="60" s="1"/>
  <c r="H248" i="60"/>
  <c r="F248" i="60"/>
  <c r="E248" i="60"/>
  <c r="P247" i="60"/>
  <c r="P246" i="60"/>
  <c r="R245" i="60"/>
  <c r="N245" i="60"/>
  <c r="N244" i="60" s="1"/>
  <c r="L245" i="60"/>
  <c r="L244" i="60" s="1"/>
  <c r="J245" i="60"/>
  <c r="H245" i="60"/>
  <c r="F245" i="60"/>
  <c r="E245" i="60"/>
  <c r="P245" i="60" s="1"/>
  <c r="F244" i="60"/>
  <c r="P243" i="60"/>
  <c r="P242" i="60"/>
  <c r="P241" i="60"/>
  <c r="R240" i="60"/>
  <c r="R235" i="60" s="1"/>
  <c r="N240" i="60"/>
  <c r="L240" i="60"/>
  <c r="J240" i="60"/>
  <c r="J235" i="60" s="1"/>
  <c r="H240" i="60"/>
  <c r="F240" i="60"/>
  <c r="E240" i="60"/>
  <c r="P239" i="60"/>
  <c r="R238" i="60"/>
  <c r="N238" i="60"/>
  <c r="L238" i="60"/>
  <c r="L235" i="60" s="1"/>
  <c r="J238" i="60"/>
  <c r="H238" i="60"/>
  <c r="F238" i="60"/>
  <c r="E238" i="60"/>
  <c r="P237" i="60"/>
  <c r="R236" i="60"/>
  <c r="N236" i="60"/>
  <c r="L236" i="60"/>
  <c r="J236" i="60"/>
  <c r="H236" i="60"/>
  <c r="P236" i="60" s="1"/>
  <c r="F236" i="60"/>
  <c r="E236" i="60"/>
  <c r="N235" i="60"/>
  <c r="F235" i="60"/>
  <c r="P234" i="60"/>
  <c r="R233" i="60"/>
  <c r="R227" i="60" s="1"/>
  <c r="N233" i="60"/>
  <c r="L233" i="60"/>
  <c r="J233" i="60"/>
  <c r="J227" i="60" s="1"/>
  <c r="H233" i="60"/>
  <c r="P233" i="60" s="1"/>
  <c r="F233" i="60"/>
  <c r="E233" i="60"/>
  <c r="P232" i="60"/>
  <c r="P231" i="60"/>
  <c r="R230" i="60"/>
  <c r="N230" i="60"/>
  <c r="N227" i="60" s="1"/>
  <c r="L230" i="60"/>
  <c r="L227" i="60" s="1"/>
  <c r="J230" i="60"/>
  <c r="H230" i="60"/>
  <c r="F230" i="60"/>
  <c r="E230" i="60"/>
  <c r="P229" i="60"/>
  <c r="R228" i="60"/>
  <c r="P228" i="60"/>
  <c r="N228" i="60"/>
  <c r="L228" i="60"/>
  <c r="J228" i="60"/>
  <c r="H228" i="60"/>
  <c r="H227" i="60" s="1"/>
  <c r="F228" i="60"/>
  <c r="E228" i="60"/>
  <c r="P226" i="60"/>
  <c r="R225" i="60"/>
  <c r="R219" i="60" s="1"/>
  <c r="N225" i="60"/>
  <c r="L225" i="60"/>
  <c r="J225" i="60"/>
  <c r="J219" i="60" s="1"/>
  <c r="H225" i="60"/>
  <c r="F225" i="60"/>
  <c r="E225" i="60"/>
  <c r="P224" i="60"/>
  <c r="P223" i="60"/>
  <c r="R222" i="60"/>
  <c r="N222" i="60"/>
  <c r="L222" i="60"/>
  <c r="L219" i="60" s="1"/>
  <c r="J222" i="60"/>
  <c r="H222" i="60"/>
  <c r="F222" i="60"/>
  <c r="E222" i="60"/>
  <c r="P221" i="60"/>
  <c r="R220" i="60"/>
  <c r="N220" i="60"/>
  <c r="N219" i="60" s="1"/>
  <c r="L220" i="60"/>
  <c r="J220" i="60"/>
  <c r="H220" i="60"/>
  <c r="F220" i="60"/>
  <c r="E220" i="60"/>
  <c r="H219" i="60"/>
  <c r="P218" i="60"/>
  <c r="P217" i="60"/>
  <c r="P216" i="60"/>
  <c r="R215" i="60"/>
  <c r="N215" i="60"/>
  <c r="L215" i="60"/>
  <c r="J215" i="60"/>
  <c r="H215" i="60"/>
  <c r="F215" i="60"/>
  <c r="E215" i="60"/>
  <c r="P215" i="60" s="1"/>
  <c r="P214" i="60"/>
  <c r="P213" i="60"/>
  <c r="R212" i="60"/>
  <c r="N212" i="60"/>
  <c r="L212" i="60"/>
  <c r="J212" i="60"/>
  <c r="H212" i="60"/>
  <c r="H208" i="60" s="1"/>
  <c r="F212" i="60"/>
  <c r="E212" i="60"/>
  <c r="P211" i="60"/>
  <c r="P210" i="60"/>
  <c r="R209" i="60"/>
  <c r="N209" i="60"/>
  <c r="N208" i="60" s="1"/>
  <c r="L209" i="60"/>
  <c r="J209" i="60"/>
  <c r="H209" i="60"/>
  <c r="F209" i="60"/>
  <c r="F208" i="60" s="1"/>
  <c r="E209" i="60"/>
  <c r="L208" i="60"/>
  <c r="J208" i="60"/>
  <c r="P207" i="60"/>
  <c r="P206" i="60"/>
  <c r="R205" i="60"/>
  <c r="N205" i="60"/>
  <c r="L205" i="60"/>
  <c r="J205" i="60"/>
  <c r="H205" i="60"/>
  <c r="F205" i="60"/>
  <c r="E205" i="60"/>
  <c r="P205" i="60" s="1"/>
  <c r="P204" i="60"/>
  <c r="R203" i="60"/>
  <c r="N203" i="60"/>
  <c r="N198" i="60" s="1"/>
  <c r="L203" i="60"/>
  <c r="L198" i="60" s="1"/>
  <c r="J203" i="60"/>
  <c r="H203" i="60"/>
  <c r="F203" i="60"/>
  <c r="F198" i="60" s="1"/>
  <c r="E203" i="60"/>
  <c r="P202" i="60"/>
  <c r="P201" i="60"/>
  <c r="P200" i="60"/>
  <c r="R199" i="60"/>
  <c r="R198" i="60" s="1"/>
  <c r="N199" i="60"/>
  <c r="L199" i="60"/>
  <c r="J199" i="60"/>
  <c r="H199" i="60"/>
  <c r="F199" i="60"/>
  <c r="E199" i="60"/>
  <c r="P199" i="60" s="1"/>
  <c r="J198" i="60"/>
  <c r="H198" i="60"/>
  <c r="P197" i="60"/>
  <c r="P196" i="60"/>
  <c r="R195" i="60"/>
  <c r="N195" i="60"/>
  <c r="N189" i="60" s="1"/>
  <c r="L195" i="60"/>
  <c r="J195" i="60"/>
  <c r="H195" i="60"/>
  <c r="F195" i="60"/>
  <c r="E195" i="60"/>
  <c r="P194" i="60"/>
  <c r="R193" i="60"/>
  <c r="R189" i="60" s="1"/>
  <c r="N193" i="60"/>
  <c r="L193" i="60"/>
  <c r="J193" i="60"/>
  <c r="J189" i="60" s="1"/>
  <c r="H193" i="60"/>
  <c r="H189" i="60" s="1"/>
  <c r="F193" i="60"/>
  <c r="E193" i="60"/>
  <c r="P192" i="60"/>
  <c r="P191" i="60"/>
  <c r="R190" i="60"/>
  <c r="N190" i="60"/>
  <c r="L190" i="60"/>
  <c r="L189" i="60" s="1"/>
  <c r="J190" i="60"/>
  <c r="H190" i="60"/>
  <c r="F190" i="60"/>
  <c r="E190" i="60"/>
  <c r="P190" i="60" s="1"/>
  <c r="P188" i="60"/>
  <c r="R187" i="60"/>
  <c r="N187" i="60"/>
  <c r="L187" i="60"/>
  <c r="J187" i="60"/>
  <c r="H187" i="60"/>
  <c r="F187" i="60"/>
  <c r="P187" i="60" s="1"/>
  <c r="E187" i="60"/>
  <c r="R186" i="60"/>
  <c r="N186" i="60"/>
  <c r="L186" i="60"/>
  <c r="J186" i="60"/>
  <c r="H186" i="60"/>
  <c r="F186" i="60"/>
  <c r="P186" i="60" s="1"/>
  <c r="E186" i="60"/>
  <c r="P185" i="60"/>
  <c r="R184" i="60"/>
  <c r="R180" i="60" s="1"/>
  <c r="P184" i="60"/>
  <c r="N184" i="60"/>
  <c r="L184" i="60"/>
  <c r="J184" i="60"/>
  <c r="J180" i="60" s="1"/>
  <c r="H184" i="60"/>
  <c r="H180" i="60" s="1"/>
  <c r="F184" i="60"/>
  <c r="E184" i="60"/>
  <c r="P183" i="60"/>
  <c r="P182" i="60"/>
  <c r="R181" i="60"/>
  <c r="N181" i="60"/>
  <c r="L181" i="60"/>
  <c r="J181" i="60"/>
  <c r="H181" i="60"/>
  <c r="F181" i="60"/>
  <c r="E181" i="60"/>
  <c r="P181" i="60" s="1"/>
  <c r="N180" i="60"/>
  <c r="L180" i="60"/>
  <c r="F180" i="60"/>
  <c r="E180" i="60"/>
  <c r="P179" i="60"/>
  <c r="R178" i="60"/>
  <c r="N178" i="60"/>
  <c r="N169" i="60" s="1"/>
  <c r="L178" i="60"/>
  <c r="J178" i="60"/>
  <c r="H178" i="60"/>
  <c r="F178" i="60"/>
  <c r="P178" i="60" s="1"/>
  <c r="E178" i="60"/>
  <c r="P177" i="60"/>
  <c r="R176" i="60"/>
  <c r="N176" i="60"/>
  <c r="L176" i="60"/>
  <c r="J176" i="60"/>
  <c r="H176" i="60"/>
  <c r="H169" i="60" s="1"/>
  <c r="F176" i="60"/>
  <c r="E176" i="60"/>
  <c r="P175" i="60"/>
  <c r="R174" i="60"/>
  <c r="R169" i="60" s="1"/>
  <c r="N174" i="60"/>
  <c r="L174" i="60"/>
  <c r="J174" i="60"/>
  <c r="J169" i="60" s="1"/>
  <c r="H174" i="60"/>
  <c r="F174" i="60"/>
  <c r="E174" i="60"/>
  <c r="P174" i="60" s="1"/>
  <c r="P173" i="60"/>
  <c r="R172" i="60"/>
  <c r="N172" i="60"/>
  <c r="L172" i="60"/>
  <c r="L169" i="60" s="1"/>
  <c r="J172" i="60"/>
  <c r="H172" i="60"/>
  <c r="F172" i="60"/>
  <c r="E172" i="60"/>
  <c r="P171" i="60"/>
  <c r="R170" i="60"/>
  <c r="N170" i="60"/>
  <c r="L170" i="60"/>
  <c r="J170" i="60"/>
  <c r="H170" i="60"/>
  <c r="F170" i="60"/>
  <c r="P170" i="60" s="1"/>
  <c r="E170" i="60"/>
  <c r="F169" i="60"/>
  <c r="P168" i="60"/>
  <c r="R167" i="60"/>
  <c r="N167" i="60"/>
  <c r="L167" i="60"/>
  <c r="J167" i="60"/>
  <c r="H167" i="60"/>
  <c r="P167" i="60" s="1"/>
  <c r="F167" i="60"/>
  <c r="E167" i="60"/>
  <c r="P166" i="60"/>
  <c r="P165" i="60"/>
  <c r="R164" i="60"/>
  <c r="N164" i="60"/>
  <c r="N160" i="60" s="1"/>
  <c r="L164" i="60"/>
  <c r="L160" i="60" s="1"/>
  <c r="J164" i="60"/>
  <c r="H164" i="60"/>
  <c r="F164" i="60"/>
  <c r="F160" i="60" s="1"/>
  <c r="E164" i="60"/>
  <c r="P163" i="60"/>
  <c r="P162" i="60"/>
  <c r="R161" i="60"/>
  <c r="N161" i="60"/>
  <c r="L161" i="60"/>
  <c r="J161" i="60"/>
  <c r="H161" i="60"/>
  <c r="H160" i="60" s="1"/>
  <c r="F161" i="60"/>
  <c r="E161" i="60"/>
  <c r="R160" i="60"/>
  <c r="J160" i="60"/>
  <c r="P159" i="60"/>
  <c r="P158" i="60"/>
  <c r="R157" i="60"/>
  <c r="N157" i="60"/>
  <c r="L157" i="60"/>
  <c r="L154" i="60" s="1"/>
  <c r="J157" i="60"/>
  <c r="H157" i="60"/>
  <c r="F157" i="60"/>
  <c r="E157" i="60"/>
  <c r="P156" i="60"/>
  <c r="R155" i="60"/>
  <c r="N155" i="60"/>
  <c r="N154" i="60" s="1"/>
  <c r="L155" i="60"/>
  <c r="J155" i="60"/>
  <c r="H155" i="60"/>
  <c r="F155" i="60"/>
  <c r="P155" i="60" s="1"/>
  <c r="E155" i="60"/>
  <c r="R154" i="60"/>
  <c r="J154" i="60"/>
  <c r="H154" i="60"/>
  <c r="F154" i="60"/>
  <c r="P153" i="60"/>
  <c r="P152" i="60"/>
  <c r="R151" i="60"/>
  <c r="R148" i="60" s="1"/>
  <c r="N151" i="60"/>
  <c r="L151" i="60"/>
  <c r="J151" i="60"/>
  <c r="J148" i="60" s="1"/>
  <c r="J147" i="60" s="1"/>
  <c r="H151" i="60"/>
  <c r="F151" i="60"/>
  <c r="E151" i="60"/>
  <c r="P150" i="60"/>
  <c r="R149" i="60"/>
  <c r="N149" i="60"/>
  <c r="L149" i="60"/>
  <c r="L148" i="60" s="1"/>
  <c r="L147" i="60" s="1"/>
  <c r="J149" i="60"/>
  <c r="H149" i="60"/>
  <c r="F149" i="60"/>
  <c r="E149" i="60"/>
  <c r="P149" i="60" s="1"/>
  <c r="N148" i="60"/>
  <c r="H148" i="60"/>
  <c r="F148" i="60"/>
  <c r="E148" i="60"/>
  <c r="P146" i="60"/>
  <c r="P145" i="60"/>
  <c r="P144" i="60"/>
  <c r="R143" i="60"/>
  <c r="N143" i="60"/>
  <c r="L143" i="60"/>
  <c r="J143" i="60"/>
  <c r="H143" i="60"/>
  <c r="P143" i="60" s="1"/>
  <c r="F143" i="60"/>
  <c r="E143" i="60"/>
  <c r="P142" i="60"/>
  <c r="R141" i="60"/>
  <c r="N141" i="60"/>
  <c r="L141" i="60"/>
  <c r="J141" i="60"/>
  <c r="H141" i="60"/>
  <c r="F141" i="60"/>
  <c r="E141" i="60"/>
  <c r="P141" i="60" s="1"/>
  <c r="P140" i="60"/>
  <c r="P139" i="60"/>
  <c r="R138" i="60"/>
  <c r="N138" i="60"/>
  <c r="L138" i="60"/>
  <c r="J138" i="60"/>
  <c r="H138" i="60"/>
  <c r="F138" i="60"/>
  <c r="P138" i="60" s="1"/>
  <c r="E138" i="60"/>
  <c r="P137" i="60"/>
  <c r="R136" i="60"/>
  <c r="N136" i="60"/>
  <c r="L136" i="60"/>
  <c r="J136" i="60"/>
  <c r="H136" i="60"/>
  <c r="P136" i="60" s="1"/>
  <c r="F136" i="60"/>
  <c r="E136" i="60"/>
  <c r="P135" i="60"/>
  <c r="P134" i="60"/>
  <c r="P133" i="60"/>
  <c r="R132" i="60"/>
  <c r="N132" i="60"/>
  <c r="L132" i="60"/>
  <c r="J132" i="60"/>
  <c r="H132" i="60"/>
  <c r="F132" i="60"/>
  <c r="P132" i="60" s="1"/>
  <c r="E132" i="60"/>
  <c r="P131" i="60"/>
  <c r="R130" i="60"/>
  <c r="N130" i="60"/>
  <c r="L130" i="60"/>
  <c r="J130" i="60"/>
  <c r="H130" i="60"/>
  <c r="P130" i="60" s="1"/>
  <c r="F130" i="60"/>
  <c r="E130" i="60"/>
  <c r="P129" i="60"/>
  <c r="R128" i="60"/>
  <c r="N128" i="60"/>
  <c r="N123" i="60" s="1"/>
  <c r="L128" i="60"/>
  <c r="L123" i="60" s="1"/>
  <c r="J128" i="60"/>
  <c r="J123" i="60" s="1"/>
  <c r="H128" i="60"/>
  <c r="F128" i="60"/>
  <c r="F123" i="60" s="1"/>
  <c r="E128" i="60"/>
  <c r="P127" i="60"/>
  <c r="P126" i="60"/>
  <c r="P125" i="60"/>
  <c r="R124" i="60"/>
  <c r="P124" i="60"/>
  <c r="N124" i="60"/>
  <c r="L124" i="60"/>
  <c r="J124" i="60"/>
  <c r="H124" i="60"/>
  <c r="F124" i="60"/>
  <c r="E124" i="60"/>
  <c r="H123" i="60"/>
  <c r="P122" i="60"/>
  <c r="R121" i="60"/>
  <c r="N121" i="60"/>
  <c r="L121" i="60"/>
  <c r="J121" i="60"/>
  <c r="H121" i="60"/>
  <c r="F121" i="60"/>
  <c r="E121" i="60"/>
  <c r="P121" i="60" s="1"/>
  <c r="P120" i="60"/>
  <c r="R119" i="60"/>
  <c r="N119" i="60"/>
  <c r="L119" i="60"/>
  <c r="J119" i="60"/>
  <c r="H119" i="60"/>
  <c r="F119" i="60"/>
  <c r="E119" i="60"/>
  <c r="P119" i="60" s="1"/>
  <c r="P118" i="60"/>
  <c r="R117" i="60"/>
  <c r="N117" i="60"/>
  <c r="L117" i="60"/>
  <c r="J117" i="60"/>
  <c r="H117" i="60"/>
  <c r="F117" i="60"/>
  <c r="P117" i="60" s="1"/>
  <c r="E117" i="60"/>
  <c r="R115" i="60"/>
  <c r="N115" i="60"/>
  <c r="L115" i="60"/>
  <c r="J115" i="60"/>
  <c r="H115" i="60"/>
  <c r="F115" i="60"/>
  <c r="P115" i="60" s="1"/>
  <c r="E115" i="60"/>
  <c r="P114" i="60"/>
  <c r="P113" i="60"/>
  <c r="R112" i="60"/>
  <c r="R103" i="60" s="1"/>
  <c r="N112" i="60"/>
  <c r="L112" i="60"/>
  <c r="L103" i="60" s="1"/>
  <c r="L102" i="60" s="1"/>
  <c r="J112" i="60"/>
  <c r="J103" i="60" s="1"/>
  <c r="H112" i="60"/>
  <c r="F112" i="60"/>
  <c r="E112" i="60"/>
  <c r="P112" i="60" s="1"/>
  <c r="P111" i="60"/>
  <c r="P110" i="60"/>
  <c r="R109" i="60"/>
  <c r="N109" i="60"/>
  <c r="N103" i="60" s="1"/>
  <c r="N102" i="60" s="1"/>
  <c r="L109" i="60"/>
  <c r="J109" i="60"/>
  <c r="H109" i="60"/>
  <c r="F109" i="60"/>
  <c r="P109" i="60" s="1"/>
  <c r="E109" i="60"/>
  <c r="P108" i="60"/>
  <c r="P107" i="60"/>
  <c r="P106" i="60"/>
  <c r="P105" i="60"/>
  <c r="R104" i="60"/>
  <c r="N104" i="60"/>
  <c r="L104" i="60"/>
  <c r="J104" i="60"/>
  <c r="H104" i="60"/>
  <c r="F104" i="60"/>
  <c r="P104" i="60" s="1"/>
  <c r="E104" i="60"/>
  <c r="H103" i="60"/>
  <c r="P101" i="60"/>
  <c r="R100" i="60"/>
  <c r="N100" i="60"/>
  <c r="L100" i="60"/>
  <c r="J100" i="60"/>
  <c r="H100" i="60"/>
  <c r="P100" i="60" s="1"/>
  <c r="F100" i="60"/>
  <c r="E100" i="60"/>
  <c r="P99" i="60"/>
  <c r="R98" i="60"/>
  <c r="N98" i="60"/>
  <c r="L98" i="60"/>
  <c r="J98" i="60"/>
  <c r="H98" i="60"/>
  <c r="F98" i="60"/>
  <c r="E98" i="60"/>
  <c r="P98" i="60" s="1"/>
  <c r="P97" i="60"/>
  <c r="R96" i="60"/>
  <c r="N96" i="60"/>
  <c r="L96" i="60"/>
  <c r="J96" i="60"/>
  <c r="H96" i="60"/>
  <c r="F96" i="60"/>
  <c r="E96" i="60"/>
  <c r="P96" i="60" s="1"/>
  <c r="P95" i="60"/>
  <c r="P94" i="60"/>
  <c r="R93" i="60"/>
  <c r="N93" i="60"/>
  <c r="L93" i="60"/>
  <c r="J93" i="60"/>
  <c r="J89" i="60" s="1"/>
  <c r="H93" i="60"/>
  <c r="F93" i="60"/>
  <c r="E93" i="60"/>
  <c r="P92" i="60"/>
  <c r="P91" i="60"/>
  <c r="R90" i="60"/>
  <c r="N90" i="60"/>
  <c r="L90" i="60"/>
  <c r="L89" i="60" s="1"/>
  <c r="J90" i="60"/>
  <c r="H90" i="60"/>
  <c r="F90" i="60"/>
  <c r="F89" i="60" s="1"/>
  <c r="E90" i="60"/>
  <c r="P90" i="60" s="1"/>
  <c r="N89" i="60"/>
  <c r="E89" i="60"/>
  <c r="P88" i="60"/>
  <c r="R87" i="60"/>
  <c r="N87" i="60"/>
  <c r="L87" i="60"/>
  <c r="J87" i="60"/>
  <c r="H87" i="60"/>
  <c r="F87" i="60"/>
  <c r="P87" i="60" s="1"/>
  <c r="E87" i="60"/>
  <c r="P86" i="60"/>
  <c r="R85" i="60"/>
  <c r="N85" i="60"/>
  <c r="L85" i="60"/>
  <c r="J85" i="60"/>
  <c r="H85" i="60"/>
  <c r="P85" i="60" s="1"/>
  <c r="F85" i="60"/>
  <c r="E85" i="60"/>
  <c r="P84" i="60"/>
  <c r="R83" i="60"/>
  <c r="N83" i="60"/>
  <c r="L83" i="60"/>
  <c r="J83" i="60"/>
  <c r="H83" i="60"/>
  <c r="F83" i="60"/>
  <c r="E83" i="60"/>
  <c r="P82" i="60"/>
  <c r="R81" i="60"/>
  <c r="N81" i="60"/>
  <c r="L81" i="60"/>
  <c r="L74" i="60" s="1"/>
  <c r="J81" i="60"/>
  <c r="H81" i="60"/>
  <c r="F81" i="60"/>
  <c r="E81" i="60"/>
  <c r="P80" i="60"/>
  <c r="R79" i="60"/>
  <c r="N79" i="60"/>
  <c r="N74" i="60" s="1"/>
  <c r="L79" i="60"/>
  <c r="J79" i="60"/>
  <c r="H79" i="60"/>
  <c r="F79" i="60"/>
  <c r="E79" i="60"/>
  <c r="P78" i="60"/>
  <c r="R77" i="60"/>
  <c r="N77" i="60"/>
  <c r="L77" i="60"/>
  <c r="J77" i="60"/>
  <c r="H77" i="60"/>
  <c r="H74" i="60" s="1"/>
  <c r="F77" i="60"/>
  <c r="E77" i="60"/>
  <c r="P76" i="60"/>
  <c r="R75" i="60"/>
  <c r="R74" i="60" s="1"/>
  <c r="N75" i="60"/>
  <c r="L75" i="60"/>
  <c r="J75" i="60"/>
  <c r="H75" i="60"/>
  <c r="F75" i="60"/>
  <c r="E75" i="60"/>
  <c r="P75" i="60" s="1"/>
  <c r="J74" i="60"/>
  <c r="P73" i="60"/>
  <c r="R72" i="60"/>
  <c r="N72" i="60"/>
  <c r="L72" i="60"/>
  <c r="J72" i="60"/>
  <c r="H72" i="60"/>
  <c r="F72" i="60"/>
  <c r="E72" i="60"/>
  <c r="P72" i="60" s="1"/>
  <c r="P71" i="60"/>
  <c r="R70" i="60"/>
  <c r="N70" i="60"/>
  <c r="L70" i="60"/>
  <c r="J70" i="60"/>
  <c r="H70" i="60"/>
  <c r="F70" i="60"/>
  <c r="P70" i="60" s="1"/>
  <c r="E70" i="60"/>
  <c r="P69" i="60"/>
  <c r="R68" i="60"/>
  <c r="N68" i="60"/>
  <c r="L68" i="60"/>
  <c r="J68" i="60"/>
  <c r="H68" i="60"/>
  <c r="P68" i="60" s="1"/>
  <c r="F68" i="60"/>
  <c r="E68" i="60"/>
  <c r="P67" i="60"/>
  <c r="R66" i="60"/>
  <c r="N66" i="60"/>
  <c r="L66" i="60"/>
  <c r="L56" i="60" s="1"/>
  <c r="J66" i="60"/>
  <c r="H66" i="60"/>
  <c r="F66" i="60"/>
  <c r="E66" i="60"/>
  <c r="P66" i="60" s="1"/>
  <c r="P65" i="60"/>
  <c r="P64" i="60"/>
  <c r="R63" i="60"/>
  <c r="N63" i="60"/>
  <c r="L63" i="60"/>
  <c r="J63" i="60"/>
  <c r="H63" i="60"/>
  <c r="P63" i="60" s="1"/>
  <c r="F63" i="60"/>
  <c r="E63" i="60"/>
  <c r="P62" i="60"/>
  <c r="R61" i="60"/>
  <c r="N61" i="60"/>
  <c r="L61" i="60"/>
  <c r="J61" i="60"/>
  <c r="H61" i="60"/>
  <c r="F61" i="60"/>
  <c r="E61" i="60"/>
  <c r="P60" i="60"/>
  <c r="R59" i="60"/>
  <c r="N59" i="60"/>
  <c r="L59" i="60"/>
  <c r="J59" i="60"/>
  <c r="J56" i="60" s="1"/>
  <c r="H59" i="60"/>
  <c r="F59" i="60"/>
  <c r="E59" i="60"/>
  <c r="P58" i="60"/>
  <c r="R57" i="60"/>
  <c r="N57" i="60"/>
  <c r="N56" i="60" s="1"/>
  <c r="L57" i="60"/>
  <c r="J57" i="60"/>
  <c r="H57" i="60"/>
  <c r="F57" i="60"/>
  <c r="E57" i="60"/>
  <c r="F56" i="60"/>
  <c r="P55" i="60"/>
  <c r="R54" i="60"/>
  <c r="N54" i="60"/>
  <c r="L54" i="60"/>
  <c r="J54" i="60"/>
  <c r="H54" i="60"/>
  <c r="P54" i="60" s="1"/>
  <c r="F54" i="60"/>
  <c r="E54" i="60"/>
  <c r="P53" i="60"/>
  <c r="R52" i="60"/>
  <c r="N52" i="60"/>
  <c r="L52" i="60"/>
  <c r="J52" i="60"/>
  <c r="H52" i="60"/>
  <c r="F52" i="60"/>
  <c r="E52" i="60"/>
  <c r="P51" i="60"/>
  <c r="R50" i="60"/>
  <c r="N50" i="60"/>
  <c r="L50" i="60"/>
  <c r="J50" i="60"/>
  <c r="J47" i="60" s="1"/>
  <c r="H50" i="60"/>
  <c r="F50" i="60"/>
  <c r="E50" i="60"/>
  <c r="P49" i="60"/>
  <c r="R48" i="60"/>
  <c r="N48" i="60"/>
  <c r="L48" i="60"/>
  <c r="J48" i="60"/>
  <c r="H48" i="60"/>
  <c r="F48" i="60"/>
  <c r="F47" i="60" s="1"/>
  <c r="E48" i="60"/>
  <c r="N47" i="60"/>
  <c r="L47" i="60"/>
  <c r="E47" i="60"/>
  <c r="P46" i="60"/>
  <c r="R45" i="60"/>
  <c r="N45" i="60"/>
  <c r="N40" i="60" s="1"/>
  <c r="L45" i="60"/>
  <c r="J45" i="60"/>
  <c r="H45" i="60"/>
  <c r="P45" i="60" s="1"/>
  <c r="F45" i="60"/>
  <c r="F40" i="60" s="1"/>
  <c r="E45" i="60"/>
  <c r="P44" i="60"/>
  <c r="R43" i="60"/>
  <c r="N43" i="60"/>
  <c r="L43" i="60"/>
  <c r="J43" i="60"/>
  <c r="H43" i="60"/>
  <c r="F43" i="60"/>
  <c r="E43" i="60"/>
  <c r="P42" i="60"/>
  <c r="R41" i="60"/>
  <c r="N41" i="60"/>
  <c r="L41" i="60"/>
  <c r="J41" i="60"/>
  <c r="H41" i="60"/>
  <c r="F41" i="60"/>
  <c r="E41" i="60"/>
  <c r="R40" i="60"/>
  <c r="L40" i="60"/>
  <c r="J40" i="60"/>
  <c r="E40" i="60"/>
  <c r="P39" i="60"/>
  <c r="R38" i="60"/>
  <c r="N38" i="60"/>
  <c r="L38" i="60"/>
  <c r="J38" i="60"/>
  <c r="H38" i="60"/>
  <c r="F38" i="60"/>
  <c r="E38" i="60"/>
  <c r="P37" i="60"/>
  <c r="P36" i="60"/>
  <c r="R35" i="60"/>
  <c r="N35" i="60"/>
  <c r="L35" i="60"/>
  <c r="J35" i="60"/>
  <c r="H35" i="60"/>
  <c r="H30" i="60" s="1"/>
  <c r="F35" i="60"/>
  <c r="E35" i="60"/>
  <c r="P34" i="60"/>
  <c r="R33" i="60"/>
  <c r="N33" i="60"/>
  <c r="L33" i="60"/>
  <c r="J33" i="60"/>
  <c r="J30" i="60" s="1"/>
  <c r="H33" i="60"/>
  <c r="F33" i="60"/>
  <c r="E33" i="60"/>
  <c r="P32" i="60"/>
  <c r="R31" i="60"/>
  <c r="N31" i="60"/>
  <c r="L31" i="60"/>
  <c r="J31" i="60"/>
  <c r="H31" i="60"/>
  <c r="F31" i="60"/>
  <c r="F30" i="60" s="1"/>
  <c r="E31" i="60"/>
  <c r="N30" i="60"/>
  <c r="L30" i="60"/>
  <c r="E30" i="60"/>
  <c r="P29" i="60"/>
  <c r="R28" i="60"/>
  <c r="N28" i="60"/>
  <c r="L28" i="60"/>
  <c r="J28" i="60"/>
  <c r="H28" i="60"/>
  <c r="P28" i="60" s="1"/>
  <c r="F28" i="60"/>
  <c r="E28" i="60"/>
  <c r="R27" i="60"/>
  <c r="N27" i="60"/>
  <c r="L27" i="60"/>
  <c r="J27" i="60"/>
  <c r="H27" i="60"/>
  <c r="P27" i="60" s="1"/>
  <c r="F27" i="60"/>
  <c r="E27" i="60"/>
  <c r="P26" i="60"/>
  <c r="R25" i="60"/>
  <c r="N25" i="60"/>
  <c r="L25" i="60"/>
  <c r="J25" i="60"/>
  <c r="H25" i="60"/>
  <c r="P25" i="60" s="1"/>
  <c r="F25" i="60"/>
  <c r="E25" i="60"/>
  <c r="E24" i="60" s="1"/>
  <c r="R24" i="60"/>
  <c r="N24" i="60"/>
  <c r="L24" i="60"/>
  <c r="H24" i="60"/>
  <c r="F24" i="60"/>
  <c r="P24" i="60" s="1"/>
  <c r="P23" i="60"/>
  <c r="R22" i="60"/>
  <c r="N22" i="60"/>
  <c r="L22" i="60"/>
  <c r="J22" i="60"/>
  <c r="H22" i="60"/>
  <c r="P22" i="60" s="1"/>
  <c r="F22" i="60"/>
  <c r="E22" i="60"/>
  <c r="P21" i="60"/>
  <c r="R20" i="60"/>
  <c r="N20" i="60"/>
  <c r="L20" i="60"/>
  <c r="J20" i="60"/>
  <c r="H20" i="60"/>
  <c r="F20" i="60"/>
  <c r="E20" i="60"/>
  <c r="P20" i="60" s="1"/>
  <c r="P19" i="60"/>
  <c r="R18" i="60"/>
  <c r="N18" i="60"/>
  <c r="L18" i="60"/>
  <c r="J18" i="60"/>
  <c r="H18" i="60"/>
  <c r="F18" i="60"/>
  <c r="E18" i="60"/>
  <c r="P17" i="60"/>
  <c r="P16" i="60"/>
  <c r="R15" i="60"/>
  <c r="N15" i="60"/>
  <c r="L15" i="60"/>
  <c r="J15" i="60"/>
  <c r="J11" i="60" s="1"/>
  <c r="H15" i="60"/>
  <c r="H11" i="60" s="1"/>
  <c r="F15" i="60"/>
  <c r="E15" i="60"/>
  <c r="P14" i="60"/>
  <c r="P13" i="60"/>
  <c r="R12" i="60"/>
  <c r="N12" i="60"/>
  <c r="L12" i="60"/>
  <c r="L11" i="60" s="1"/>
  <c r="J12" i="60"/>
  <c r="H12" i="60"/>
  <c r="F12" i="60"/>
  <c r="E12" i="60"/>
  <c r="N11" i="60"/>
  <c r="N10" i="60" s="1"/>
  <c r="F11" i="60"/>
  <c r="L10" i="60" l="1"/>
  <c r="L416" i="60" s="1"/>
  <c r="P18" i="60"/>
  <c r="F74" i="60"/>
  <c r="F10" i="60" s="1"/>
  <c r="F416" i="60" s="1"/>
  <c r="P79" i="60"/>
  <c r="P161" i="60"/>
  <c r="E11" i="60"/>
  <c r="P12" i="60"/>
  <c r="J10" i="60"/>
  <c r="R11" i="60"/>
  <c r="P30" i="60"/>
  <c r="P31" i="60"/>
  <c r="P33" i="60"/>
  <c r="H40" i="60"/>
  <c r="H10" i="60" s="1"/>
  <c r="P43" i="60"/>
  <c r="P48" i="60"/>
  <c r="P50" i="60"/>
  <c r="R56" i="60"/>
  <c r="H56" i="60"/>
  <c r="P61" i="60"/>
  <c r="F103" i="60"/>
  <c r="F102" i="60" s="1"/>
  <c r="P128" i="60"/>
  <c r="E154" i="60"/>
  <c r="P154" i="60" s="1"/>
  <c r="P157" i="60"/>
  <c r="P180" i="60"/>
  <c r="F219" i="60"/>
  <c r="P220" i="60"/>
  <c r="E244" i="60"/>
  <c r="P269" i="60"/>
  <c r="E262" i="60"/>
  <c r="P164" i="60"/>
  <c r="E160" i="60"/>
  <c r="P160" i="60" s="1"/>
  <c r="E198" i="60"/>
  <c r="P198" i="60" s="1"/>
  <c r="P203" i="60"/>
  <c r="H89" i="60"/>
  <c r="P93" i="60"/>
  <c r="H102" i="60"/>
  <c r="P148" i="60"/>
  <c r="N147" i="60"/>
  <c r="N416" i="60" s="1"/>
  <c r="P176" i="60"/>
  <c r="E189" i="60"/>
  <c r="R261" i="60"/>
  <c r="H261" i="60"/>
  <c r="P265" i="60"/>
  <c r="F262" i="60"/>
  <c r="F261" i="60" s="1"/>
  <c r="P267" i="60"/>
  <c r="N261" i="60"/>
  <c r="P15" i="60"/>
  <c r="P77" i="60"/>
  <c r="P89" i="60"/>
  <c r="E169" i="60"/>
  <c r="P169" i="60" s="1"/>
  <c r="P172" i="60"/>
  <c r="E219" i="60"/>
  <c r="P222" i="60"/>
  <c r="P354" i="60"/>
  <c r="J30" i="13"/>
  <c r="R30" i="60"/>
  <c r="P35" i="60"/>
  <c r="P38" i="60"/>
  <c r="P40" i="60"/>
  <c r="P41" i="60"/>
  <c r="R47" i="60"/>
  <c r="H47" i="60"/>
  <c r="P47" i="60" s="1"/>
  <c r="P52" i="60"/>
  <c r="E56" i="60"/>
  <c r="P56" i="60" s="1"/>
  <c r="P57" i="60"/>
  <c r="P59" i="60"/>
  <c r="E74" i="60"/>
  <c r="P74" i="60" s="1"/>
  <c r="P81" i="60"/>
  <c r="P83" i="60"/>
  <c r="R89" i="60"/>
  <c r="J102" i="60"/>
  <c r="R123" i="60"/>
  <c r="R102" i="60" s="1"/>
  <c r="F147" i="60"/>
  <c r="P151" i="60"/>
  <c r="P193" i="60"/>
  <c r="F189" i="60"/>
  <c r="P195" i="60"/>
  <c r="P225" i="60"/>
  <c r="F227" i="60"/>
  <c r="E123" i="60"/>
  <c r="P123" i="60" s="1"/>
  <c r="P209" i="60"/>
  <c r="H235" i="60"/>
  <c r="E235" i="60"/>
  <c r="P235" i="60" s="1"/>
  <c r="P238" i="60"/>
  <c r="P240" i="60"/>
  <c r="P256" i="60"/>
  <c r="P259" i="60"/>
  <c r="P263" i="60"/>
  <c r="P313" i="60"/>
  <c r="P335" i="60"/>
  <c r="J343" i="60"/>
  <c r="J49" i="26"/>
  <c r="L43" i="10"/>
  <c r="I23" i="30"/>
  <c r="P212" i="60"/>
  <c r="J43" i="20"/>
  <c r="E103" i="60"/>
  <c r="E208" i="60"/>
  <c r="P208" i="60" s="1"/>
  <c r="E227" i="60"/>
  <c r="P227" i="60" s="1"/>
  <c r="P230" i="60"/>
  <c r="H244" i="60"/>
  <c r="H147" i="60" s="1"/>
  <c r="P248" i="60"/>
  <c r="P252" i="60"/>
  <c r="P253" i="60"/>
  <c r="P323" i="60"/>
  <c r="P344" i="60"/>
  <c r="P372" i="60"/>
  <c r="E343" i="60"/>
  <c r="P343" i="60" s="1"/>
  <c r="P295" i="60"/>
  <c r="P326" i="60"/>
  <c r="P362" i="60"/>
  <c r="P370" i="60"/>
  <c r="P387" i="60"/>
  <c r="P389" i="60"/>
  <c r="P283" i="60"/>
  <c r="P375" i="60"/>
  <c r="H416" i="60" l="1"/>
  <c r="P219" i="60"/>
  <c r="R10" i="60"/>
  <c r="R416" i="60" s="1"/>
  <c r="E102" i="60"/>
  <c r="P102" i="60" s="1"/>
  <c r="P103" i="60"/>
  <c r="P262" i="60"/>
  <c r="E261" i="60"/>
  <c r="P261" i="60" s="1"/>
  <c r="P189" i="60"/>
  <c r="E147" i="60"/>
  <c r="P147" i="60" s="1"/>
  <c r="P244" i="60"/>
  <c r="J416" i="60"/>
  <c r="P11" i="60"/>
  <c r="E10" i="60"/>
  <c r="E416" i="60" l="1"/>
  <c r="P416" i="60" s="1"/>
  <c r="P10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<sst xmlns="http://schemas.openxmlformats.org/spreadsheetml/2006/main" count="825" uniqueCount="300">
  <si>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</si>
  <si>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</si>
  <si>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</si>
  <si>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</si>
  <si>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</si>
  <si>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</si>
  <si>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</si>
  <si>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</si>
  <si>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</si>
  <si>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</si>
  <si>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</si>
  <si>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</si>
  <si>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</si>
  <si>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</si>
  <si>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</si>
  <si>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</si>
  <si>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</si>
  <si>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</si>
  <si>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</si>
  <si>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</si>
  <si>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</si>
  <si>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</si>
  <si>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</si>
  <si>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</si>
  <si>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</si>
  <si>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</si>
  <si>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</si>
  <si>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</si>
  <si>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</si>
  <si>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</si>
  <si>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</si>
  <si>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</si>
  <si>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</si>
  <si>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</si>
  <si>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</si>
  <si>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</si>
  <si>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</si>
  <si>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</si>
  <si>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</si>
  <si>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</si>
  <si>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</si>
  <si>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</si>
  <si>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</si>
  <si>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</si>
  <si>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</si>
  <si>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</si>
  <si>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</si>
  <si>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</si>
  <si>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</si>
  <si>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</si>
  <si>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</si>
  <si>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</si>
  <si>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</si>
  <si>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</si>
  <si>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</si>
  <si>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</si>
  <si>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</si>
  <si>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</si>
  <si>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</si>
  <si>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</si>
  <si>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</si>
  <si>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</si>
  <si>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</si>
  <si>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</si>
  <si>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</si>
  <si>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</si>
  <si>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</si>
  <si>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</si>
  <si>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</si>
  <si>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</si>
  <si>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</si>
  <si>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</si>
  <si>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</si>
  <si>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</si>
  <si>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</si>
  <si>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</si>
  <si>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</si>
  <si>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</si>
  <si>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</si>
  <si>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</si>
  <si>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</si>
  <si>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</si>
  <si>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</si>
  <si>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</si>
  <si>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t>Road Rehabilitation and Maintenance Program</t>
  </si>
  <si>
    <t>COVID-19 Emergency Response</t>
  </si>
  <si>
    <t>Railway Sector Development Program</t>
  </si>
  <si>
    <t xml:space="preserve">COVID-19 Emergency Response </t>
  </si>
  <si>
    <t>Naryn Program Readiness</t>
  </si>
  <si>
    <t>COVID-19 Pandemic Emergency</t>
  </si>
  <si>
    <t>Punjab Water Resources Management Projects</t>
  </si>
  <si>
    <t>Sindh Secondary Education Improvement</t>
  </si>
  <si>
    <t>Trade and Competitiveness Program (Subprogram 2)</t>
  </si>
  <si>
    <t>Karachi Bus Rapid Transit Red Line</t>
  </si>
  <si>
    <t>Punjab Urban Development Projects</t>
  </si>
  <si>
    <t>Skills and Employability Enhancement</t>
  </si>
  <si>
    <t>Power Sector Development Program</t>
  </si>
  <si>
    <t xml:space="preserve">Road Network Sustainability </t>
  </si>
  <si>
    <t>Sustainable Hydropower</t>
  </si>
  <si>
    <t>Power Sector Reform Program (Subprogram 1)</t>
  </si>
  <si>
    <t>Sustainable Solid-Waste Management</t>
  </si>
  <si>
    <t>People's Republic of China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</si>
  <si>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</si>
  <si>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</si>
  <si>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</si>
  <si>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</si>
  <si>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</si>
  <si>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</si>
  <si>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</si>
  <si>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</si>
  <si>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</si>
  <si>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</si>
  <si>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</si>
  <si>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</si>
  <si>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</si>
  <si>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</si>
  <si>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</si>
  <si>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</si>
  <si>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</si>
  <si>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</si>
  <si>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</si>
  <si>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</si>
  <si>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</si>
  <si>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t xml:space="preserve">Outer Islands Transport Infrastructure Investment </t>
  </si>
  <si>
    <t>South Tarawa Water Supply</t>
  </si>
  <si>
    <t>Improving Public Investment Management Program</t>
  </si>
  <si>
    <t>Niue</t>
  </si>
  <si>
    <t>Disaster Resilient Clean Energy Financing</t>
  </si>
  <si>
    <t>Transport Sector Preparatory Project</t>
  </si>
  <si>
    <t>Republic of Marshall Islands</t>
  </si>
  <si>
    <t>Health Expenditure and Livelihoods Support Progam</t>
  </si>
  <si>
    <t xml:space="preserve">Ebeye Solid Waste Management </t>
  </si>
  <si>
    <t>Preparing Urban Service Improvement Projects</t>
  </si>
  <si>
    <t xml:space="preserve">Central Cross Island Road Upgrading </t>
  </si>
  <si>
    <t>Strengthening Macroeconomic Resilience Program</t>
  </si>
  <si>
    <t>Funafuti Water and Sanitation</t>
  </si>
  <si>
    <t>COVID-19 Fiscal Response Program</t>
  </si>
  <si>
    <t xml:space="preserve">Greater Port Vila Urban Resilience </t>
  </si>
  <si>
    <t>Rural Connectivity Improvement – Additional Financing</t>
  </si>
  <si>
    <t>Microenterprise Development – Additional Financing</t>
  </si>
  <si>
    <t>COVID-19 Response Emergency Assistance</t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</si>
  <si>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</si>
  <si>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</si>
  <si>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</si>
  <si>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</si>
  <si>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</si>
  <si>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</si>
  <si>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</si>
  <si>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</si>
  <si>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</si>
  <si>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</si>
  <si>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</si>
  <si>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</si>
  <si>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</si>
  <si>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</si>
  <si>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</si>
  <si>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</si>
  <si>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</si>
  <si>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</si>
  <si>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</si>
  <si>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</si>
  <si>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</si>
  <si>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</si>
  <si>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</si>
  <si>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</si>
  <si>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</si>
  <si>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</si>
  <si>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</si>
  <si>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</si>
  <si>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</si>
  <si>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</si>
  <si>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Agriculture, Natural Resources, and Rural Development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</si>
  <si>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</si>
  <si>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Arghandab Integrated Water Resources Development</t>
  </si>
  <si>
    <t>Urban Water Supply and Sanitation Sector</t>
  </si>
  <si>
    <t>Skills for Competitiveness</t>
  </si>
  <si>
    <t>Lao People's Democratic Republic</t>
  </si>
  <si>
    <t>Sustainable Rural Infrastructure and Watershed 
   Management Sector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</si>
  <si>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primary sector.</t>
    </r>
  </si>
  <si>
    <t>COVID-19 Response</t>
  </si>
  <si>
    <t>Panj-Amu River Basin Sector – Additional Financing</t>
  </si>
  <si>
    <t>COVID-19 Food Security Emergency Response</t>
  </si>
  <si>
    <t xml:space="preserve">Viet Nam Tropical Storms Response </t>
  </si>
  <si>
    <t>Energy Supply Improvement Investment Program – 
   Tranche 6</t>
  </si>
  <si>
    <t>Energy Supply Improvement Investment Program – 
   Tranche 7</t>
  </si>
  <si>
    <t>Emergency Assistance for COVID-19 Pandemic 
   Response</t>
  </si>
  <si>
    <t>COVID-19 Active Response and Expenditure 
   Support Program</t>
  </si>
  <si>
    <t>Modern Skills for Better Jobs Sector Development 
   Program (Subprogram 1)</t>
  </si>
  <si>
    <t>Fiscal Resilience and Social Protection Support 
   Program (Subprogram 1)</t>
  </si>
  <si>
    <t>Sustainable Water Supply and Sanitation Sector 
   Development Program</t>
  </si>
  <si>
    <t>COVID-19 Active Response and Expenditure Support 
   Program</t>
  </si>
  <si>
    <t>Central Asia Regional Economic Cooperation 
   Corridors 1 and 6 Connector Road 
   (Aktobe–Kandyagash) Reconstruction</t>
  </si>
  <si>
    <t xml:space="preserve">Yunnan Sayu River Basin Rural Water Pollution Management and Eco-Compensation Demonstration </t>
  </si>
  <si>
    <t>Chongqing Innovation and Human Capital Development</t>
  </si>
  <si>
    <t xml:space="preserve">Bank of Xingtai Green Finance Development </t>
  </si>
  <si>
    <t>Multimodal Passenger Hub and Railway Maintenance</t>
  </si>
  <si>
    <t>Jilin Yanji Low-Carbon Climate-Resilient Healthy City</t>
  </si>
  <si>
    <t>Vegetable Production and Irrigated Agriculture</t>
  </si>
  <si>
    <t>Supporting Irrigation Scheme in Central Mongolia</t>
  </si>
  <si>
    <t>Support for Inclusive Education</t>
  </si>
  <si>
    <t>First Utility-Scale Energy Storage</t>
  </si>
  <si>
    <t>Fifth Health Sector Development – Additional Financing</t>
  </si>
  <si>
    <t>COVID-19 Emergency Response (Phase 2)</t>
  </si>
  <si>
    <t>Developing the Economic Cooperation Zone</t>
  </si>
  <si>
    <t>COVID-19 Rapid Response Program</t>
  </si>
  <si>
    <t>Shock-Responsive Social Protection</t>
  </si>
  <si>
    <t>Improving Transport Services in Ger Areas</t>
  </si>
  <si>
    <t>Ulaanbaatar Community Food Waste Recycling</t>
  </si>
  <si>
    <t>Managing Solid Waste in Secondary Cities</t>
  </si>
  <si>
    <t>Disaster Resilience Program (Phase 2)</t>
  </si>
  <si>
    <t>Tropical Cyclone Harold Emergency Response</t>
  </si>
  <si>
    <t>Federal States of Micronesia</t>
  </si>
  <si>
    <t>Pacific Disaster Resilience Program (Phase 3)</t>
  </si>
  <si>
    <t>Health Expenditure and Livelihoods Support Program</t>
  </si>
  <si>
    <t xml:space="preserve">Chuuk Water Supply and Sanitation </t>
  </si>
  <si>
    <t xml:space="preserve">South Tarawa Renewable Energy </t>
  </si>
  <si>
    <t>Ulaanbaatar Urban Services and Ger Areas 
   Development Investment Program – Tranche 3</t>
  </si>
  <si>
    <t>COVID-19 Active Response and Economic 
   Support Program</t>
  </si>
  <si>
    <t>Sustained Private Sector-Led Growth Reform Program 
   (Subprogram 3)</t>
  </si>
  <si>
    <t>Palau Public Utilities Corporation Reform Program 
   (Subprogram 1)</t>
  </si>
  <si>
    <t>Health Services Sector Development Program 
   (Subprogram 3)</t>
  </si>
  <si>
    <t>State-Owned Enterprises Reform Program 
   (Subprogram 1)</t>
  </si>
  <si>
    <t>Highlands Region Road Improvement Investment 
   Program – Project 3 (Additional Financing)</t>
  </si>
  <si>
    <t>Ebeye Water Supply and Sanitation – 
   Additional Financing</t>
  </si>
  <si>
    <t>Outer Islands Renewable Energy – 
   Fourth Additional Financing</t>
  </si>
  <si>
    <t>Bangladesh Power System Enhancement and 
   Efficiency Improvement – Additional Financing</t>
  </si>
  <si>
    <t>Transport Connectivity Improvement Preparatory Facility</t>
  </si>
  <si>
    <t xml:space="preserve">Khulna Sewerage System Development </t>
  </si>
  <si>
    <t>Alternative Renewable Energy Pilot</t>
  </si>
  <si>
    <t>Financial Market Development Program (Subprogram 2)</t>
  </si>
  <si>
    <t xml:space="preserve">Rural Finance Development </t>
  </si>
  <si>
    <t>Assam Power Sector Investment Program – Tranche 3</t>
  </si>
  <si>
    <t xml:space="preserve">Meghalaya Power Distribution Sector Improvement </t>
  </si>
  <si>
    <t xml:space="preserve">Bengaluru Smart Energy Efficient Power Distribution </t>
  </si>
  <si>
    <t>Maharashtra State Road Improvement</t>
  </si>
  <si>
    <t>Rajasthan Secondary Towns Development Sector</t>
  </si>
  <si>
    <t xml:space="preserve">Tripura Urban and Tourism Development </t>
  </si>
  <si>
    <t>Greater Malé Waste-to-Energy</t>
  </si>
  <si>
    <t xml:space="preserve">Priority River Basins Flood Risk Management </t>
  </si>
  <si>
    <t>Electricity Grid Modernization</t>
  </si>
  <si>
    <t>Civil Aviation Sector Improvement Program</t>
  </si>
  <si>
    <t>Secondary Education Sector Improvement Program</t>
  </si>
  <si>
    <t>Enhancing Productivity of Tea Smallholders</t>
  </si>
  <si>
    <t>Grid Reinforcement</t>
  </si>
  <si>
    <t>Geothermal Power Generation</t>
  </si>
  <si>
    <t>Disaster Resilience Improvement Program</t>
  </si>
  <si>
    <t xml:space="preserve">Accelerated Rural Electrification </t>
  </si>
  <si>
    <t>Yangon City Water Resilience</t>
  </si>
  <si>
    <t>Expanded Social Assistance</t>
  </si>
  <si>
    <t>Social Protection Support – Second Additional Financing</t>
  </si>
  <si>
    <t>Local Governance Reform</t>
  </si>
  <si>
    <t xml:space="preserve">Epifanio de los Santos Avenue Greenways </t>
  </si>
  <si>
    <t>Coffee and Agroforestry Livelihood Improvement</t>
  </si>
  <si>
    <t>Agricultural Value Chain Competitiveness and 
   Safety Enhancement</t>
  </si>
  <si>
    <t>Second Decentralized Public Service and Financial 
   Management Sector Development Program 
   (Subprogram 1)</t>
  </si>
  <si>
    <t>Sustainable Energy Access in Eastern Indonesia — 
   Electricity Grid Development Program (Phase 2)</t>
  </si>
  <si>
    <t>Enhancing Access to Electricity Through Community 
   Scale Renewable Systems</t>
  </si>
  <si>
    <t>Sustainable and Equitable Energy Access in 
   Eastern Indonesia</t>
  </si>
  <si>
    <t>Promoting Innovative Financial Inclusion Program 
   (Subprogram 1)</t>
  </si>
  <si>
    <t>Greater Mekong Subregion Health Security – 
   Additional Financing</t>
  </si>
  <si>
    <t>Third Greater Mekong Subregion Corridor Towns 
   Development</t>
  </si>
  <si>
    <t>Competitive and Inclusive Agriculture Development 
   Program (Subprogram 1)</t>
  </si>
  <si>
    <t>Osh–Plotina Water Treatment Plant Chlorine 
   Neutralization Unit</t>
  </si>
  <si>
    <t>Third Capital Market Development Program 
   (Subprogram 1)</t>
  </si>
  <si>
    <t>Emergency Assistance for Fighting the COVID-19 
   Pandemic</t>
  </si>
  <si>
    <t>Water Resources Management in the 
   Pyanj River Basin – Second Additional Financing</t>
  </si>
  <si>
    <t>Financial Sector and Fiscal Management Improvement 
   Program (Subprogram 1)</t>
  </si>
  <si>
    <t>Central Asia Regional Economic Cooperation 
   Corridor 2 Karakalpakstan Road 
   (A380 Kungrad to Daut-Ata Section)</t>
  </si>
  <si>
    <t>Heilongjiang Green Urban and Economic 
   Revitalization – Additional Financing</t>
  </si>
  <si>
    <t>Henan Dengzhou Integrated River Restoration 
   and Ecological Protection</t>
  </si>
  <si>
    <t>Anhui Huangshan Xin'an River Ecological Protection 
   and Green Development</t>
  </si>
  <si>
    <t>Jiangxi Shangrao Early Childhood Education 
   Demonstration Program</t>
  </si>
  <si>
    <t>Air Quality Improvement in the Greater 
   Beijing–Tianjin–Hebei Region–Henan 
   Cleaner Fuel Switch Investment Program</t>
  </si>
  <si>
    <t>Xiangtan Low-Carbon Transformation Sector 
   Development Program</t>
  </si>
  <si>
    <t>Inner Mongolia Sustainable Cross-Border 
   Development Investment Program – Tranche 1</t>
  </si>
  <si>
    <t>Community Vegetable Farming for Livelihood 
   Improvement – Additional Financing</t>
  </si>
  <si>
    <t>Inclusive Finance Development Program 
   (Subprogram 2)</t>
  </si>
  <si>
    <t>Support to Capital Market-Generated Infrastructure 
   Financing Program (Subprogram 1)</t>
  </si>
  <si>
    <t>Health System Enhancement to Address and 
   Limit COVID-19</t>
  </si>
  <si>
    <t>Angat Water Transmission Improvement – 
   Additional Financing</t>
  </si>
  <si>
    <t>COVID-19 Relief for Women-Led Small and 
   Medium-Sized Enterprises</t>
  </si>
  <si>
    <t>Sovereign Commitments, 2020</t>
  </si>
  <si>
    <t>- = nil, ADB = Asian Development Bank, ADF = Asian Development Fund, COL = concessional ordinary capital resources, COVID-19 = coronavirus, disease, OCR = regular ordinary capital resources.</t>
  </si>
  <si>
    <t>Total 
ADB Commitments</t>
  </si>
  <si>
    <t xml:space="preserve">Second Greater Mekong Subregion Highway 
   Modernization </t>
  </si>
  <si>
    <t>Strengthening Bangladesh Infrastructure Finance 
   Fund Limited</t>
  </si>
  <si>
    <t>South Asia Subregional Economic Cooperation 
   Dhaka–Northwest Corridor Road (Phase 2) – 
   Tranche 2</t>
  </si>
  <si>
    <t>Phuentsholing Township Development – 
   Additional Financing</t>
  </si>
  <si>
    <t xml:space="preserve">Himachal Pradesh Subtropical Horticulture, Irrigation, 
   and Value Addition Readiness </t>
  </si>
  <si>
    <t>Improving Community Resilience and Ecosystem 
   Management in Kopili River (Assam)</t>
  </si>
  <si>
    <t>Maharashtra Rural High Voltage Distribution System 
   Expansion Program</t>
  </si>
  <si>
    <t>Uttar Pradesh Power Distribution Network 
   Rehabilitation – Tranche 1</t>
  </si>
  <si>
    <t>West Bengal Public Finance Management Reforms 
   Program</t>
  </si>
  <si>
    <t>Delhi–Meerut Regional Rapid Transit System 
   Investment – Tranche 1</t>
  </si>
  <si>
    <t>Addressing Urban Transport Needs of Vulnerable 
   Women and Differently Abled</t>
  </si>
  <si>
    <t>Madhya Pradesh Urban Services Improvement – 
   Additional Financing</t>
  </si>
  <si>
    <t>Preparing Outer Islands for Sustainable Energy 
   Development – Additional Financing</t>
  </si>
  <si>
    <t>South Asia Subregional Economic Cooperation 
   Power Transmission and Distribution System 
   Strengthening</t>
  </si>
  <si>
    <t xml:space="preserve">South Asia Subregional Economic Cooperation 
   Airport Capacity Enhancement </t>
  </si>
  <si>
    <t>Small and Medium-Sized Enterprises Line of Credit – 
   Third Additional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</si>
</sst>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indexed="12"/>
      <name val="Arial"/>
      <family val="2"/>
    </font>
    <font>
      <u/>
      <sz val="11"/>
      <color indexed="2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60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43" fontId="34" fillId="0" borderId="1" xfId="3" applyFont="1" applyBorder="1" applyAlignment="1">
      <alignment horizontal="center"/>
    </xf>
    <xf numFmtId="0" fontId="6" fillId="8" borderId="0" xfId="20" applyFont="1" applyFill="1" applyAlignment="1">
      <alignment horizontal="left"/>
    </xf>
    <xf numFmtId="0" fontId="6" fillId="8" borderId="0" xfId="20" applyFont="1" applyFill="1" applyAlignment="1">
      <alignment vertical="center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6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6" fillId="8" borderId="0" xfId="20" applyFont="1" applyFill="1" applyAlignment="1">
      <alignment vertical="top" wrapText="1"/>
    </xf>
    <xf numFmtId="43" fontId="32" fillId="8" borderId="0" xfId="3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43" fontId="6" fillId="8" borderId="0" xfId="3" applyFont="1" applyFill="1" applyAlignment="1">
      <alignment horizontal="center"/>
    </xf>
    <xf numFmtId="165" fontId="6" fillId="8" borderId="0" xfId="3" applyNumberFormat="1" applyFont="1" applyFill="1" applyAlignment="1">
      <alignment horizontal="center"/>
    </xf>
    <xf numFmtId="0" fontId="6" fillId="8" borderId="0" xfId="20" applyFont="1" applyFill="1"/>
    <xf numFmtId="43" fontId="34" fillId="0" borderId="9" xfId="3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165" fontId="34" fillId="0" borderId="1" xfId="3" applyNumberFormat="1" applyFont="1" applyBorder="1" applyAlignment="1">
      <alignment horizontal="center" wrapText="1"/>
    </xf>
    <xf numFmtId="43" fontId="34" fillId="0" borderId="1" xfId="3" applyFont="1" applyBorder="1" applyAlignment="1">
      <alignment horizontal="center" wrapText="1"/>
    </xf>
    <xf numFmtId="43" fontId="34" fillId="0" borderId="1" xfId="3" applyFont="1" applyBorder="1" applyAlignment="1">
      <alignment wrapText="1"/>
    </xf>
    <xf numFmtId="0" fontId="0" fillId="0" borderId="9" xfId="0" applyBorder="1"/>
    <xf numFmtId="0" fontId="34" fillId="0" borderId="0" xfId="20" applyFont="1" applyFill="1" applyAlignment="1">
      <alignment horizontal="left" vertical="center"/>
    </xf>
    <xf numFmtId="0" fontId="34" fillId="0" borderId="0" xfId="20" applyFont="1" applyFill="1" applyAlignment="1">
      <alignment vertical="center"/>
    </xf>
    <xf numFmtId="0" fontId="34" fillId="0" borderId="0" xfId="20" applyFont="1" applyFill="1" applyAlignment="1">
      <alignment vertical="center" wrapText="1"/>
    </xf>
    <xf numFmtId="0" fontId="35" fillId="0" borderId="0" xfId="20" applyFont="1" applyFill="1" applyAlignment="1">
      <alignment horizontal="left" vertical="center"/>
    </xf>
    <xf numFmtId="0" fontId="35" fillId="0" borderId="0" xfId="20" applyFont="1" applyFill="1" applyAlignment="1">
      <alignment horizontal="left" vertical="top"/>
    </xf>
    <xf numFmtId="0" fontId="35" fillId="0" borderId="0" xfId="20" applyFont="1" applyFill="1" applyAlignment="1">
      <alignment vertical="top" wrapText="1"/>
    </xf>
    <xf numFmtId="0" fontId="35" fillId="0" borderId="0" xfId="20" applyFont="1" applyFill="1" applyAlignment="1">
      <alignment vertical="top"/>
    </xf>
    <xf numFmtId="0" fontId="35" fillId="0" borderId="0" xfId="20" applyFont="1" applyFill="1" applyAlignment="1">
      <alignment horizontal="left"/>
    </xf>
    <xf numFmtId="0" fontId="35" fillId="0" borderId="0" xfId="20" applyFont="1" applyFill="1" applyAlignment="1">
      <alignment vertical="center"/>
    </xf>
    <xf numFmtId="0" fontId="35" fillId="0" borderId="0" xfId="20" applyFont="1" applyFill="1" applyAlignment="1">
      <alignment vertical="center" wrapText="1"/>
    </xf>
    <xf numFmtId="0" fontId="35" fillId="0" borderId="0" xfId="20" applyFont="1" applyFill="1" applyAlignment="1">
      <alignment wrapText="1"/>
    </xf>
    <xf numFmtId="165" fontId="35" fillId="0" borderId="0" xfId="3" applyNumberFormat="1" applyFont="1" applyFill="1" applyAlignment="1">
      <alignment horizontal="center" vertical="top"/>
    </xf>
    <xf numFmtId="0" fontId="35" fillId="0" borderId="0" xfId="20" applyFont="1" applyFill="1"/>
    <xf numFmtId="0" fontId="34" fillId="0" borderId="11" xfId="20" applyFont="1" applyFill="1" applyBorder="1" applyAlignment="1">
      <alignment horizontal="left" vertical="center"/>
    </xf>
    <xf numFmtId="0" fontId="34" fillId="0" borderId="11" xfId="20" applyFont="1" applyFill="1" applyBorder="1" applyAlignment="1">
      <alignment vertical="center"/>
    </xf>
    <xf numFmtId="0" fontId="34" fillId="0" borderId="11" xfId="20" applyFont="1" applyFill="1" applyBorder="1" applyAlignment="1">
      <alignment vertical="center" wrapText="1"/>
    </xf>
    <xf numFmtId="165" fontId="34" fillId="0" borderId="11" xfId="3" applyNumberFormat="1" applyFont="1" applyFill="1" applyBorder="1" applyAlignment="1">
      <alignment horizontal="center" vertical="center"/>
    </xf>
    <xf numFmtId="165" fontId="34" fillId="0" borderId="0" xfId="3" applyNumberFormat="1" applyFont="1" applyFill="1" applyAlignment="1">
      <alignment horizontal="center" vertical="top"/>
    </xf>
    <xf numFmtId="43" fontId="34" fillId="0" borderId="0" xfId="1" applyFont="1" applyFill="1" applyAlignment="1">
      <alignment horizontal="right" vertical="top"/>
    </xf>
    <xf numFmtId="165" fontId="34" fillId="0" borderId="0" xfId="20" applyNumberFormat="1" applyFont="1" applyFill="1" applyAlignment="1">
      <alignment vertical="top"/>
    </xf>
    <xf numFmtId="165" fontId="34" fillId="0" borderId="0" xfId="3" applyNumberFormat="1" applyFont="1" applyFill="1" applyAlignment="1">
      <alignment horizontal="left" vertical="top"/>
    </xf>
    <xf numFmtId="165" fontId="35" fillId="0" borderId="0" xfId="3" applyNumberFormat="1" applyFont="1" applyFill="1" applyAlignment="1">
      <alignment horizontal="left" vertical="top"/>
    </xf>
    <xf numFmtId="165" fontId="34" fillId="0" borderId="11" xfId="3" applyNumberFormat="1" applyFont="1" applyFill="1" applyBorder="1" applyAlignment="1">
      <alignment horizontal="left" vertical="center"/>
    </xf>
    <xf numFmtId="165" fontId="34" fillId="0" borderId="12" xfId="3" applyNumberFormat="1" applyFont="1" applyFill="1" applyBorder="1" applyAlignment="1">
      <alignment horizontal="left" vertical="center"/>
    </xf>
    <xf numFmtId="165" fontId="34" fillId="0" borderId="0" xfId="1" applyNumberFormat="1" applyFont="1" applyFill="1" applyAlignment="1">
      <alignment horizontal="right" vertical="top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0" fontId="6" fillId="8" borderId="9" xfId="20" quotePrefix="1" applyFont="1" applyFill="1" applyBorder="1" applyAlignment="1">
      <alignment horizontal="left" wrapText="1"/>
    </xf>
    <xf numFmtId="165" fontId="34" fillId="0" borderId="13" xfId="3" applyNumberFormat="1" applyFont="1" applyBorder="1" applyAlignment="1">
      <alignment horizontal="center" wrapText="1"/>
    </xf>
    <xf numFmtId="165" fontId="34" fillId="0" borderId="1" xfId="3" applyNumberFormat="1" applyFont="1" applyBorder="1" applyAlignment="1">
      <alignment horizontal="center" wrapText="1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43" fontId="34" fillId="0" borderId="8" xfId="3" applyFont="1" applyBorder="1" applyAlignment="1">
      <alignment horizontal="center"/>
    </xf>
    <xf numFmtId="43" fontId="34" fillId="0" borderId="1" xfId="3" applyFont="1" applyBorder="1" applyAlignment="1">
      <alignment horizontal="center"/>
    </xf>
    <xf numFmtId="165" fontId="34" fillId="0" borderId="10" xfId="3" applyNumberFormat="1" applyFont="1" applyBorder="1" applyAlignment="1">
      <alignment horizontal="center"/>
    </xf>
  </cellXfs>
  <cellStyles count="34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Grey" xfId="16" xr:uid="{00000000-0005-0000-0000-00000A000000}"/>
    <cellStyle name="Hyperlink" xfId="32" builtinId="8" hidden="1"/>
    <cellStyle name="Input [yellow]" xfId="17" xr:uid="{00000000-0005-0000-0000-00000C000000}"/>
    <cellStyle name="Normal" xfId="0" builtinId="0"/>
    <cellStyle name="Normal - Style1" xfId="18" xr:uid="{00000000-0005-0000-0000-00000E000000}"/>
    <cellStyle name="Normal 2" xfId="5" xr:uid="{00000000-0005-0000-0000-00000F000000}"/>
    <cellStyle name="Normal 2 2" xfId="6" xr:uid="{00000000-0005-0000-0000-000010000000}"/>
    <cellStyle name="Normal 2 2 2" xfId="19" xr:uid="{00000000-0005-0000-0000-000011000000}"/>
    <cellStyle name="Normal 2 3" xfId="20" xr:uid="{00000000-0005-0000-0000-000012000000}"/>
    <cellStyle name="Normal 3" xfId="7" xr:uid="{00000000-0005-0000-0000-000013000000}"/>
    <cellStyle name="Normal 4" xfId="8" xr:uid="{00000000-0005-0000-0000-000014000000}"/>
    <cellStyle name="Normal 4 2" xfId="21" xr:uid="{00000000-0005-0000-0000-000015000000}"/>
    <cellStyle name="Normal 4 3" xfId="22" xr:uid="{00000000-0005-0000-0000-000016000000}"/>
    <cellStyle name="Normal 5" xfId="9" xr:uid="{00000000-0005-0000-0000-000017000000}"/>
    <cellStyle name="Normal 6" xfId="10" xr:uid="{00000000-0005-0000-0000-000018000000}"/>
    <cellStyle name="Normal 6 2" xfId="23" xr:uid="{00000000-0005-0000-0000-000019000000}"/>
    <cellStyle name="Normal 6 3" xfId="29" xr:uid="{00000000-0005-0000-0000-00001A000000}"/>
    <cellStyle name="Normal 7" xfId="24" xr:uid="{00000000-0005-0000-0000-00001B000000}"/>
    <cellStyle name="Normal 7 2" xfId="25" xr:uid="{00000000-0005-0000-0000-00001C000000}"/>
    <cellStyle name="Normal 8" xfId="26" xr:uid="{00000000-0005-0000-0000-00001D000000}"/>
    <cellStyle name="Normal 9" xfId="30" xr:uid="{00000000-0005-0000-0000-00001E000000}"/>
    <cellStyle name="Percent [2]" xfId="27" xr:uid="{00000000-0005-0000-0000-00001F000000}"/>
    <cellStyle name="Percent 2" xfId="11" xr:uid="{00000000-0005-0000-0000-000020000000}"/>
    <cellStyle name="Percent 2 2" xfId="28" xr:uid="{00000000-0005-0000-0000-00002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213554</xdr:colOff>
      <xdr:row>0</xdr:row>
      <xdr:rowOff>0</xdr:rowOff>
    </xdr:from>
    <xdr:to>
      <xdr:col>3</xdr:col>
      <xdr:colOff>1696914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3445" y="0"/>
          <a:ext cx="1938904" cy="6330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31060</xdr:colOff>
      <xdr:row>0</xdr:row>
      <xdr:rowOff>20706</xdr:rowOff>
    </xdr:from>
    <xdr:to>
      <xdr:col>2</xdr:col>
      <xdr:colOff>144837</xdr:colOff>
      <xdr:row>2</xdr:row>
      <xdr:rowOff>165285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60" y="20706"/>
          <a:ext cx="403668" cy="52765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119</v>
      </c>
      <c r="B1" s="3"/>
      <c r="C1" s="3"/>
      <c r="D1" s="3"/>
      <c r="E1" s="3"/>
    </row>
    <row r="2" spans="1:12" x14ac:dyDescent="0.25">
      <c r="A2" s="4" t="s">
        <v>43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16</v>
      </c>
      <c r="J4" s="70" t="s">
        <v>38</v>
      </c>
      <c r="K4" s="76"/>
      <c r="L4" s="73"/>
    </row>
    <row r="5" spans="1:12" x14ac:dyDescent="0.25">
      <c r="A5" s="17" t="s">
        <v>45</v>
      </c>
      <c r="B5" s="17"/>
      <c r="C5" s="17"/>
      <c r="D5" s="17"/>
      <c r="E5" s="17"/>
      <c r="F5" s="15"/>
      <c r="G5" s="72" t="s">
        <v>39</v>
      </c>
      <c r="H5" s="72" t="s">
        <v>40</v>
      </c>
      <c r="I5" s="18" t="s">
        <v>17</v>
      </c>
      <c r="J5" s="72" t="s">
        <v>18</v>
      </c>
      <c r="K5" s="72" t="s">
        <v>80</v>
      </c>
      <c r="L5" s="72" t="s">
        <v>42</v>
      </c>
    </row>
    <row r="6" spans="1:12" x14ac:dyDescent="0.25">
      <c r="A6" s="3" t="s">
        <v>144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145</v>
      </c>
      <c r="C7" s="4"/>
      <c r="D7" s="3" t="s">
        <v>106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146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147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107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108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109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110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111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112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113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114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42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78</v>
      </c>
      <c r="B44" s="14"/>
      <c r="C44" s="14"/>
    </row>
    <row r="46" spans="1:13" x14ac:dyDescent="0.25">
      <c r="A46" s="79" t="s">
        <v>102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103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22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104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105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30</v>
      </c>
      <c r="B1" s="3"/>
      <c r="C1" s="3"/>
    </row>
    <row r="2" spans="1:10" x14ac:dyDescent="0.25">
      <c r="A2" s="4" t="s">
        <v>43</v>
      </c>
    </row>
    <row r="4" spans="1:10" x14ac:dyDescent="0.25">
      <c r="A4" s="16"/>
      <c r="B4" s="16"/>
      <c r="C4" s="16"/>
      <c r="D4" s="16"/>
      <c r="E4" s="16"/>
      <c r="F4" s="16"/>
      <c r="G4" s="75" t="s">
        <v>16</v>
      </c>
      <c r="H4" s="71" t="s">
        <v>38</v>
      </c>
      <c r="I4" s="74"/>
      <c r="J4" s="16"/>
    </row>
    <row r="5" spans="1:10" x14ac:dyDescent="0.25">
      <c r="A5" s="17" t="s">
        <v>45</v>
      </c>
      <c r="B5" s="17"/>
      <c r="C5" s="17"/>
      <c r="D5" s="15"/>
      <c r="E5" s="18" t="s">
        <v>39</v>
      </c>
      <c r="F5" s="18" t="s">
        <v>40</v>
      </c>
      <c r="G5" s="18" t="s">
        <v>17</v>
      </c>
      <c r="H5" s="72" t="s">
        <v>18</v>
      </c>
      <c r="I5" s="72" t="s">
        <v>80</v>
      </c>
      <c r="J5" s="18" t="s">
        <v>42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106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35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36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107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35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36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108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35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36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109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35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36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110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35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36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42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83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31</v>
      </c>
      <c r="B1" s="3"/>
    </row>
    <row r="2" spans="1:8" x14ac:dyDescent="0.25">
      <c r="A2" s="4" t="s">
        <v>43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39</v>
      </c>
      <c r="D5" s="137"/>
      <c r="E5" s="137"/>
      <c r="F5" s="138" t="s">
        <v>38</v>
      </c>
      <c r="G5" s="138"/>
      <c r="H5" s="16"/>
    </row>
    <row r="6" spans="1:8" ht="30" x14ac:dyDescent="0.25">
      <c r="A6" s="17" t="s">
        <v>45</v>
      </c>
      <c r="B6" s="15"/>
      <c r="C6" s="18" t="s">
        <v>35</v>
      </c>
      <c r="D6" s="18" t="s">
        <v>37</v>
      </c>
      <c r="E6" s="19" t="s">
        <v>79</v>
      </c>
      <c r="F6" s="18" t="s">
        <v>41</v>
      </c>
      <c r="G6" s="18" t="s">
        <v>80</v>
      </c>
      <c r="H6" s="18" t="s">
        <v>42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42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0</v>
      </c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32</v>
      </c>
    </row>
    <row r="2" spans="1:14" ht="17.25" x14ac:dyDescent="0.25">
      <c r="A2" s="35" t="s">
        <v>118</v>
      </c>
    </row>
    <row r="3" spans="1:14" x14ac:dyDescent="0.25">
      <c r="A3" s="49" t="s">
        <v>43</v>
      </c>
    </row>
    <row r="5" spans="1:14" x14ac:dyDescent="0.25">
      <c r="A5" s="52" t="s">
        <v>45</v>
      </c>
      <c r="B5" s="50"/>
      <c r="C5" s="53" t="s">
        <v>54</v>
      </c>
      <c r="D5" s="53" t="s">
        <v>44</v>
      </c>
    </row>
    <row r="6" spans="1:14" x14ac:dyDescent="0.25">
      <c r="A6" s="49" t="s">
        <v>64</v>
      </c>
      <c r="C6" s="59"/>
      <c r="D6" s="146" t="s">
        <v>15</v>
      </c>
      <c r="N6" s="60"/>
    </row>
    <row r="7" spans="1:14" x14ac:dyDescent="0.25">
      <c r="A7" s="49" t="s">
        <v>65</v>
      </c>
      <c r="C7" s="59"/>
      <c r="D7" s="147"/>
      <c r="N7" s="60"/>
    </row>
    <row r="8" spans="1:14" x14ac:dyDescent="0.25">
      <c r="A8" s="49" t="s">
        <v>66</v>
      </c>
      <c r="C8" s="59"/>
      <c r="D8" s="147"/>
      <c r="N8" s="60"/>
    </row>
    <row r="9" spans="1:14" x14ac:dyDescent="0.25">
      <c r="A9" s="49" t="s">
        <v>67</v>
      </c>
      <c r="C9" s="59"/>
      <c r="D9" s="147"/>
      <c r="N9" s="60"/>
    </row>
    <row r="10" spans="1:14" x14ac:dyDescent="0.25">
      <c r="A10" s="49" t="s">
        <v>68</v>
      </c>
      <c r="C10" s="59"/>
      <c r="D10" s="147"/>
      <c r="N10" s="60"/>
    </row>
    <row r="11" spans="1:14" x14ac:dyDescent="0.25">
      <c r="A11" s="49" t="s">
        <v>69</v>
      </c>
      <c r="C11" s="59"/>
      <c r="D11" s="147"/>
      <c r="N11" s="60"/>
    </row>
    <row r="12" spans="1:14" x14ac:dyDescent="0.25">
      <c r="C12" s="59"/>
      <c r="D12" s="59"/>
    </row>
    <row r="13" spans="1:14" x14ac:dyDescent="0.25">
      <c r="A13" s="52" t="s">
        <v>42</v>
      </c>
      <c r="B13" s="52"/>
      <c r="C13" s="63">
        <f>SUM(C6:C12)</f>
        <v>0</v>
      </c>
      <c r="D13" s="63"/>
    </row>
    <row r="14" spans="1:14" x14ac:dyDescent="0.25">
      <c r="A14" s="54" t="s">
        <v>3</v>
      </c>
    </row>
    <row r="15" spans="1:14" x14ac:dyDescent="0.25">
      <c r="A15" s="54" t="s">
        <v>4</v>
      </c>
    </row>
    <row r="18" spans="1:6" x14ac:dyDescent="0.25">
      <c r="A18" s="35" t="s">
        <v>33</v>
      </c>
    </row>
    <row r="19" spans="1:6" x14ac:dyDescent="0.25">
      <c r="A19" s="35" t="s">
        <v>116</v>
      </c>
    </row>
    <row r="20" spans="1:6" x14ac:dyDescent="0.25">
      <c r="A20" s="49" t="s">
        <v>43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45</v>
      </c>
      <c r="B22" s="55"/>
      <c r="C22" s="2" t="s">
        <v>40</v>
      </c>
      <c r="D22" s="2" t="s">
        <v>75</v>
      </c>
      <c r="E22" s="2" t="s">
        <v>19</v>
      </c>
      <c r="F22" s="2" t="s">
        <v>42</v>
      </c>
    </row>
    <row r="23" spans="1:6" s="56" customFormat="1" x14ac:dyDescent="0.25">
      <c r="A23" s="49" t="s">
        <v>64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65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66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67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68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69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42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21</v>
      </c>
    </row>
  </sheetData>
  <mergeCells count="1">
    <mergeCell ref="D6:D11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34</v>
      </c>
      <c r="B1" s="3"/>
      <c r="C1" s="3"/>
    </row>
    <row r="2" spans="1:10" x14ac:dyDescent="0.25">
      <c r="A2" s="4" t="s">
        <v>43</v>
      </c>
    </row>
    <row r="4" spans="1:10" x14ac:dyDescent="0.25">
      <c r="A4" s="16"/>
      <c r="B4" s="16"/>
      <c r="C4" s="16"/>
      <c r="D4" s="16"/>
      <c r="E4" s="73"/>
      <c r="F4" s="73"/>
      <c r="G4" s="75" t="s">
        <v>16</v>
      </c>
      <c r="H4" s="71" t="s">
        <v>38</v>
      </c>
      <c r="I4" s="74"/>
      <c r="J4" s="73"/>
    </row>
    <row r="5" spans="1:10" x14ac:dyDescent="0.25">
      <c r="A5" s="17" t="s">
        <v>45</v>
      </c>
      <c r="B5" s="17"/>
      <c r="C5" s="17"/>
      <c r="D5" s="15"/>
      <c r="E5" s="72" t="s">
        <v>39</v>
      </c>
      <c r="F5" s="72" t="s">
        <v>40</v>
      </c>
      <c r="G5" s="18" t="s">
        <v>17</v>
      </c>
      <c r="H5" s="72" t="s">
        <v>18</v>
      </c>
      <c r="I5" s="72" t="s">
        <v>80</v>
      </c>
      <c r="J5" s="72" t="s">
        <v>42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106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35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36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107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35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36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108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35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36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109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35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36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110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35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36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111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35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36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42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83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141</v>
      </c>
      <c r="B1" s="3"/>
    </row>
    <row r="2" spans="1:8" x14ac:dyDescent="0.25">
      <c r="A2" s="4" t="s">
        <v>43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39</v>
      </c>
      <c r="D5" s="137"/>
      <c r="E5" s="137"/>
      <c r="F5" s="138" t="s">
        <v>38</v>
      </c>
      <c r="G5" s="138"/>
      <c r="H5" s="16"/>
    </row>
    <row r="6" spans="1:8" ht="30" x14ac:dyDescent="0.25">
      <c r="A6" s="17" t="s">
        <v>45</v>
      </c>
      <c r="B6" s="15"/>
      <c r="C6" s="18" t="s">
        <v>35</v>
      </c>
      <c r="D6" s="18" t="s">
        <v>37</v>
      </c>
      <c r="E6" s="19" t="s">
        <v>79</v>
      </c>
      <c r="F6" s="18" t="s">
        <v>1</v>
      </c>
      <c r="G6" s="18" t="s">
        <v>80</v>
      </c>
      <c r="H6" s="18" t="s">
        <v>42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106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107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42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0</v>
      </c>
    </row>
    <row r="17" spans="1:1" s="45" customFormat="1" ht="14.25" x14ac:dyDescent="0.2">
      <c r="A17" s="45" t="s">
        <v>2</v>
      </c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142</v>
      </c>
    </row>
    <row r="2" spans="1:16" ht="17.25" x14ac:dyDescent="0.25">
      <c r="A2" s="35" t="s">
        <v>115</v>
      </c>
    </row>
    <row r="3" spans="1:16" x14ac:dyDescent="0.25">
      <c r="A3" s="49" t="s">
        <v>43</v>
      </c>
    </row>
    <row r="5" spans="1:16" x14ac:dyDescent="0.25">
      <c r="A5" s="52" t="s">
        <v>45</v>
      </c>
      <c r="B5" s="50"/>
      <c r="C5" s="53" t="s">
        <v>54</v>
      </c>
      <c r="D5" s="53" t="s">
        <v>44</v>
      </c>
    </row>
    <row r="6" spans="1:16" x14ac:dyDescent="0.25">
      <c r="A6" s="49" t="s">
        <v>70</v>
      </c>
      <c r="C6" s="57"/>
      <c r="D6" s="148" t="s">
        <v>15</v>
      </c>
      <c r="P6" s="64"/>
    </row>
    <row r="7" spans="1:16" x14ac:dyDescent="0.25">
      <c r="A7" s="49" t="s">
        <v>10</v>
      </c>
      <c r="C7" s="57"/>
      <c r="D7" s="149"/>
      <c r="P7" s="64"/>
    </row>
    <row r="8" spans="1:16" x14ac:dyDescent="0.25">
      <c r="A8" s="49" t="s">
        <v>11</v>
      </c>
      <c r="C8" s="57"/>
      <c r="D8" s="149"/>
      <c r="P8" s="64"/>
    </row>
    <row r="9" spans="1:16" x14ac:dyDescent="0.25">
      <c r="A9" s="49" t="s">
        <v>12</v>
      </c>
      <c r="C9" s="57"/>
      <c r="D9" s="149"/>
      <c r="P9" s="64"/>
    </row>
    <row r="10" spans="1:16" x14ac:dyDescent="0.25">
      <c r="A10" s="49" t="s">
        <v>13</v>
      </c>
      <c r="C10" s="57"/>
      <c r="D10" s="149"/>
      <c r="P10" s="64"/>
    </row>
    <row r="11" spans="1:16" x14ac:dyDescent="0.25">
      <c r="A11" s="49" t="s">
        <v>72</v>
      </c>
      <c r="C11" s="57"/>
      <c r="D11" s="149"/>
      <c r="P11" s="64"/>
    </row>
    <row r="12" spans="1:16" x14ac:dyDescent="0.25">
      <c r="A12" s="49" t="s">
        <v>73</v>
      </c>
      <c r="C12" s="57"/>
      <c r="D12" s="149"/>
      <c r="P12" s="64"/>
    </row>
    <row r="13" spans="1:16" x14ac:dyDescent="0.25">
      <c r="A13" s="49" t="s">
        <v>76</v>
      </c>
      <c r="C13" s="57"/>
      <c r="D13" s="149"/>
      <c r="P13" s="64"/>
    </row>
    <row r="14" spans="1:16" x14ac:dyDescent="0.25">
      <c r="C14" s="57"/>
      <c r="D14" s="51"/>
      <c r="P14" s="64"/>
    </row>
    <row r="15" spans="1:16" x14ac:dyDescent="0.25">
      <c r="A15" s="52" t="s">
        <v>42</v>
      </c>
      <c r="B15" s="52"/>
      <c r="C15" s="62">
        <f>SUM(C6:C14)</f>
        <v>0</v>
      </c>
      <c r="P15" s="64"/>
    </row>
    <row r="16" spans="1:16" x14ac:dyDescent="0.25">
      <c r="A16" s="54" t="s">
        <v>3</v>
      </c>
      <c r="D16" s="67"/>
      <c r="P16" s="64"/>
    </row>
    <row r="17" spans="1:14" x14ac:dyDescent="0.25">
      <c r="A17" s="54" t="s">
        <v>4</v>
      </c>
    </row>
    <row r="20" spans="1:14" x14ac:dyDescent="0.25">
      <c r="A20" s="35" t="s">
        <v>143</v>
      </c>
    </row>
    <row r="21" spans="1:14" x14ac:dyDescent="0.25">
      <c r="A21" s="35" t="s">
        <v>116</v>
      </c>
    </row>
    <row r="22" spans="1:14" x14ac:dyDescent="0.25">
      <c r="A22" s="49" t="s">
        <v>43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45</v>
      </c>
      <c r="B24" s="55"/>
      <c r="C24" s="2" t="s">
        <v>40</v>
      </c>
      <c r="D24" s="2" t="s">
        <v>75</v>
      </c>
      <c r="E24" s="2" t="s">
        <v>19</v>
      </c>
      <c r="F24" s="2" t="s">
        <v>42</v>
      </c>
    </row>
    <row r="25" spans="1:14" x14ac:dyDescent="0.25">
      <c r="A25" s="49" t="s">
        <v>70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71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11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12</v>
      </c>
      <c r="C28" s="59"/>
      <c r="D28" s="59"/>
      <c r="E28" s="59"/>
      <c r="F28" s="59"/>
      <c r="G28" s="59"/>
    </row>
    <row r="29" spans="1:14" x14ac:dyDescent="0.25">
      <c r="A29" s="49" t="s">
        <v>13</v>
      </c>
      <c r="C29" s="59"/>
      <c r="D29" s="59"/>
      <c r="E29" s="59"/>
      <c r="F29" s="59"/>
      <c r="G29" s="59"/>
    </row>
    <row r="30" spans="1:14" x14ac:dyDescent="0.25">
      <c r="A30" s="49" t="s">
        <v>72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73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76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63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42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21</v>
      </c>
    </row>
  </sheetData>
  <mergeCells count="1">
    <mergeCell ref="D6:D13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6" tint="-0.249977111117893"/>
  </sheetPr>
  <dimension ref="A5:R419"/>
  <sheetViews>
    <sheetView tabSelected="1" zoomScaleNormal="184" zoomScalePageLayoutView="184" workbookViewId="0">
      <selection activeCell="D5" sqref="D5"/>
    </sheetView>
  </sheetViews>
  <sheetFormatPr defaultColWidth="9" defaultRowHeight="15" x14ac:dyDescent="0.25"/>
  <cols>
    <col min="1" max="1" width="1.875" style="84" customWidth="1"/>
    <col min="2" max="2" width="1.875" style="85" customWidth="1"/>
    <col min="3" max="3" width="6" style="91" customWidth="1"/>
    <col min="4" max="4" width="40.375" style="94" customWidth="1"/>
    <col min="5" max="6" width="8.625" style="97" customWidth="1"/>
    <col min="7" max="7" width="0.875" style="97" customWidth="1"/>
    <col min="8" max="8" width="8.625" style="97" customWidth="1"/>
    <col min="9" max="9" width="0.875" style="97" customWidth="1"/>
    <col min="10" max="10" width="8.625" style="97" customWidth="1"/>
    <col min="11" max="11" width="0.875" style="97" customWidth="1"/>
    <col min="12" max="12" width="8.625" style="98" customWidth="1"/>
    <col min="13" max="13" width="0.875" style="98" customWidth="1"/>
    <col min="14" max="14" width="8.625" style="98" customWidth="1"/>
    <col min="15" max="15" width="0.875" style="98" customWidth="1"/>
    <col min="16" max="16" width="9.25" style="98" customWidth="1"/>
    <col min="17" max="17" width="1.375" style="98" customWidth="1"/>
    <col min="18" max="18" width="8.625" style="98" customWidth="1"/>
    <col min="19" max="16384" width="9" style="85"/>
  </cols>
  <sheetData>
    <row r="5" spans="1:18" s="83" customFormat="1" ht="21" x14ac:dyDescent="0.35">
      <c r="A5" s="86" t="s">
        <v>281</v>
      </c>
      <c r="C5" s="92"/>
      <c r="D5" s="95"/>
      <c r="E5" s="99"/>
      <c r="F5" s="99"/>
      <c r="G5" s="99"/>
      <c r="H5" s="99"/>
      <c r="I5" s="99"/>
      <c r="J5" s="99"/>
      <c r="K5" s="99"/>
      <c r="L5" s="100"/>
      <c r="M5" s="100"/>
      <c r="N5" s="100"/>
      <c r="O5" s="100"/>
      <c r="P5" s="100"/>
      <c r="Q5" s="100"/>
      <c r="R5" s="100"/>
    </row>
    <row r="6" spans="1:18" x14ac:dyDescent="0.25">
      <c r="A6" s="87" t="s">
        <v>43</v>
      </c>
    </row>
    <row r="7" spans="1:18" x14ac:dyDescent="0.25">
      <c r="E7" s="150"/>
      <c r="F7" s="150"/>
      <c r="G7" s="101"/>
      <c r="H7" s="101"/>
      <c r="I7" s="101"/>
      <c r="J7" s="101"/>
      <c r="K7" s="101"/>
      <c r="L7" s="151"/>
      <c r="M7" s="151"/>
      <c r="N7" s="151"/>
      <c r="O7" s="102"/>
    </row>
    <row r="8" spans="1:18" ht="15" customHeight="1" x14ac:dyDescent="0.2">
      <c r="A8" s="155" t="s">
        <v>172</v>
      </c>
      <c r="B8" s="155"/>
      <c r="C8" s="155"/>
      <c r="D8" s="155"/>
      <c r="E8" s="157" t="s">
        <v>154</v>
      </c>
      <c r="F8" s="157"/>
      <c r="G8" s="106"/>
      <c r="H8" s="157" t="s">
        <v>155</v>
      </c>
      <c r="I8" s="157"/>
      <c r="J8" s="157"/>
      <c r="K8" s="106"/>
      <c r="L8" s="159" t="s">
        <v>153</v>
      </c>
      <c r="M8" s="159"/>
      <c r="N8" s="159"/>
      <c r="O8" s="111"/>
      <c r="P8" s="153" t="s">
        <v>283</v>
      </c>
      <c r="Q8" s="153"/>
      <c r="R8" s="153" t="s">
        <v>179</v>
      </c>
    </row>
    <row r="9" spans="1:18" ht="36" x14ac:dyDescent="0.2">
      <c r="A9" s="156"/>
      <c r="B9" s="156"/>
      <c r="C9" s="156"/>
      <c r="D9" s="156"/>
      <c r="E9" s="88" t="s">
        <v>39</v>
      </c>
      <c r="F9" s="88" t="s">
        <v>170</v>
      </c>
      <c r="G9" s="88"/>
      <c r="H9" s="158" t="s">
        <v>40</v>
      </c>
      <c r="I9" s="158"/>
      <c r="J9" s="109" t="s">
        <v>75</v>
      </c>
      <c r="K9" s="110"/>
      <c r="L9" s="159" t="s">
        <v>154</v>
      </c>
      <c r="M9" s="159"/>
      <c r="N9" s="107" t="s">
        <v>155</v>
      </c>
      <c r="O9" s="108"/>
      <c r="P9" s="154"/>
      <c r="Q9" s="154"/>
      <c r="R9" s="154"/>
    </row>
    <row r="10" spans="1:18" s="91" customFormat="1" x14ac:dyDescent="0.2">
      <c r="A10" s="112" t="s">
        <v>160</v>
      </c>
      <c r="B10" s="113"/>
      <c r="C10" s="113"/>
      <c r="D10" s="114"/>
      <c r="E10" s="129">
        <f t="shared" ref="E10:N10" si="0">E11+E24+E27+E30+E40+E47+E56+E74+E89</f>
        <v>3888.6970724299999</v>
      </c>
      <c r="F10" s="129">
        <f t="shared" si="0"/>
        <v>834.524</v>
      </c>
      <c r="G10" s="129"/>
      <c r="H10" s="129">
        <f t="shared" si="0"/>
        <v>672.17000000000007</v>
      </c>
      <c r="I10" s="129"/>
      <c r="J10" s="129">
        <f t="shared" si="0"/>
        <v>15</v>
      </c>
      <c r="K10" s="129"/>
      <c r="L10" s="129">
        <f t="shared" si="0"/>
        <v>2570.7935998100002</v>
      </c>
      <c r="M10" s="129"/>
      <c r="N10" s="129">
        <f t="shared" si="0"/>
        <v>376.58076865999999</v>
      </c>
      <c r="O10" s="129"/>
      <c r="P10" s="132">
        <f t="shared" ref="P10:P65" si="1">SUM(E10:N10)</f>
        <v>8357.7654409000006</v>
      </c>
      <c r="Q10" s="132"/>
      <c r="R10" s="129">
        <f>R11+R24+R27+R30+R40+R47+R56+R74+R89</f>
        <v>5183.0144788199996</v>
      </c>
    </row>
    <row r="11" spans="1:18" s="91" customFormat="1" x14ac:dyDescent="0.2">
      <c r="A11" s="112"/>
      <c r="B11" s="113" t="s">
        <v>46</v>
      </c>
      <c r="C11" s="113"/>
      <c r="D11" s="114"/>
      <c r="E11" s="129">
        <f>E12+E15+E18+E20+E22</f>
        <v>0</v>
      </c>
      <c r="F11" s="129">
        <f t="shared" ref="F11:R11" si="2">F12+F15+F18+F20+F22</f>
        <v>0</v>
      </c>
      <c r="G11" s="129"/>
      <c r="H11" s="129">
        <f t="shared" si="2"/>
        <v>316.68</v>
      </c>
      <c r="I11" s="129"/>
      <c r="J11" s="129">
        <f t="shared" si="2"/>
        <v>0</v>
      </c>
      <c r="K11" s="129"/>
      <c r="L11" s="129">
        <f t="shared" si="2"/>
        <v>0</v>
      </c>
      <c r="M11" s="129"/>
      <c r="N11" s="129">
        <f t="shared" si="2"/>
        <v>358</v>
      </c>
      <c r="O11" s="129"/>
      <c r="P11" s="132">
        <f t="shared" si="1"/>
        <v>674.68000000000006</v>
      </c>
      <c r="Q11" s="132"/>
      <c r="R11" s="129">
        <f t="shared" si="2"/>
        <v>140</v>
      </c>
    </row>
    <row r="12" spans="1:18" s="91" customFormat="1" x14ac:dyDescent="0.2">
      <c r="A12" s="112"/>
      <c r="B12" s="113"/>
      <c r="C12" s="113" t="s">
        <v>171</v>
      </c>
      <c r="D12" s="114"/>
      <c r="E12" s="129">
        <f>SUM(E13:E14)</f>
        <v>0</v>
      </c>
      <c r="F12" s="129">
        <f t="shared" ref="F12:R12" si="3">SUM(F13:F14)</f>
        <v>0</v>
      </c>
      <c r="G12" s="129"/>
      <c r="H12" s="129">
        <f t="shared" si="3"/>
        <v>18.28</v>
      </c>
      <c r="I12" s="129"/>
      <c r="J12" s="129">
        <f t="shared" si="3"/>
        <v>0</v>
      </c>
      <c r="K12" s="129"/>
      <c r="L12" s="129">
        <f t="shared" si="3"/>
        <v>0</v>
      </c>
      <c r="M12" s="129"/>
      <c r="N12" s="129">
        <f t="shared" si="3"/>
        <v>240</v>
      </c>
      <c r="O12" s="129"/>
      <c r="P12" s="132">
        <f t="shared" si="1"/>
        <v>258.27999999999997</v>
      </c>
      <c r="Q12" s="132"/>
      <c r="R12" s="129">
        <f t="shared" si="3"/>
        <v>0</v>
      </c>
    </row>
    <row r="13" spans="1:18" s="91" customFormat="1" x14ac:dyDescent="0.2">
      <c r="A13" s="115"/>
      <c r="B13" s="120"/>
      <c r="C13" s="116">
        <v>48042</v>
      </c>
      <c r="D13" s="117" t="s">
        <v>180</v>
      </c>
      <c r="E13" s="123">
        <v>0</v>
      </c>
      <c r="F13" s="123">
        <v>0</v>
      </c>
      <c r="G13" s="123"/>
      <c r="H13" s="123">
        <v>18.28</v>
      </c>
      <c r="I13" s="123"/>
      <c r="J13" s="123">
        <v>0</v>
      </c>
      <c r="K13" s="123"/>
      <c r="L13" s="123">
        <v>0</v>
      </c>
      <c r="M13" s="123"/>
      <c r="N13" s="123">
        <v>0</v>
      </c>
      <c r="O13" s="123"/>
      <c r="P13" s="133">
        <f t="shared" si="1"/>
        <v>18.28</v>
      </c>
      <c r="Q13" s="133"/>
      <c r="R13" s="123">
        <v>0</v>
      </c>
    </row>
    <row r="14" spans="1:18" s="91" customFormat="1" x14ac:dyDescent="0.2">
      <c r="A14" s="115"/>
      <c r="B14" s="120"/>
      <c r="C14" s="116">
        <v>48096</v>
      </c>
      <c r="D14" s="117" t="s">
        <v>173</v>
      </c>
      <c r="E14" s="123">
        <v>0</v>
      </c>
      <c r="F14" s="123">
        <v>0</v>
      </c>
      <c r="G14" s="123"/>
      <c r="H14" s="123">
        <v>0</v>
      </c>
      <c r="I14" s="123"/>
      <c r="J14" s="123">
        <v>0</v>
      </c>
      <c r="K14" s="123"/>
      <c r="L14" s="123">
        <v>0</v>
      </c>
      <c r="M14" s="123"/>
      <c r="N14" s="123">
        <v>240</v>
      </c>
      <c r="O14" s="123"/>
      <c r="P14" s="133">
        <f t="shared" si="1"/>
        <v>240</v>
      </c>
      <c r="Q14" s="133"/>
      <c r="R14" s="123">
        <v>0</v>
      </c>
    </row>
    <row r="15" spans="1:18" s="91" customFormat="1" x14ac:dyDescent="0.2">
      <c r="A15" s="112"/>
      <c r="B15" s="113"/>
      <c r="C15" s="113" t="s">
        <v>149</v>
      </c>
      <c r="D15" s="114"/>
      <c r="E15" s="129">
        <f>SUM(E16:E17)</f>
        <v>0</v>
      </c>
      <c r="F15" s="129">
        <f t="shared" ref="F15" si="4">SUM(F16:F17)</f>
        <v>0</v>
      </c>
      <c r="G15" s="129"/>
      <c r="H15" s="129">
        <f t="shared" ref="H15" si="5">SUM(H16:H17)</f>
        <v>146.4</v>
      </c>
      <c r="I15" s="129"/>
      <c r="J15" s="129">
        <f t="shared" ref="J15" si="6">SUM(J16:J17)</f>
        <v>0</v>
      </c>
      <c r="K15" s="129"/>
      <c r="L15" s="129">
        <f t="shared" ref="L15" si="7">SUM(L16:L17)</f>
        <v>0</v>
      </c>
      <c r="M15" s="129"/>
      <c r="N15" s="129">
        <f t="shared" ref="N15:R15" si="8">SUM(N16:N17)</f>
        <v>118</v>
      </c>
      <c r="O15" s="129"/>
      <c r="P15" s="132">
        <f t="shared" si="1"/>
        <v>264.39999999999998</v>
      </c>
      <c r="Q15" s="132"/>
      <c r="R15" s="129">
        <f t="shared" si="8"/>
        <v>0</v>
      </c>
    </row>
    <row r="16" spans="1:18" s="91" customFormat="1" ht="24" x14ac:dyDescent="0.2">
      <c r="A16" s="115"/>
      <c r="B16" s="120"/>
      <c r="C16" s="116">
        <v>47282</v>
      </c>
      <c r="D16" s="117" t="s">
        <v>183</v>
      </c>
      <c r="E16" s="123">
        <v>0</v>
      </c>
      <c r="F16" s="123">
        <v>0</v>
      </c>
      <c r="G16" s="123"/>
      <c r="H16" s="123">
        <v>110</v>
      </c>
      <c r="I16" s="123"/>
      <c r="J16" s="123">
        <v>0</v>
      </c>
      <c r="K16" s="123"/>
      <c r="L16" s="123">
        <v>0</v>
      </c>
      <c r="M16" s="123"/>
      <c r="N16" s="123">
        <v>0</v>
      </c>
      <c r="O16" s="123"/>
      <c r="P16" s="133">
        <f t="shared" si="1"/>
        <v>110</v>
      </c>
      <c r="Q16" s="133"/>
      <c r="R16" s="123">
        <v>0</v>
      </c>
    </row>
    <row r="17" spans="1:18" s="91" customFormat="1" ht="24" x14ac:dyDescent="0.2">
      <c r="A17" s="115"/>
      <c r="B17" s="120"/>
      <c r="C17" s="116">
        <v>47282</v>
      </c>
      <c r="D17" s="117" t="s">
        <v>184</v>
      </c>
      <c r="E17" s="123">
        <v>0</v>
      </c>
      <c r="F17" s="123">
        <v>0</v>
      </c>
      <c r="G17" s="123"/>
      <c r="H17" s="123">
        <v>36.4</v>
      </c>
      <c r="I17" s="123"/>
      <c r="J17" s="123">
        <v>0</v>
      </c>
      <c r="K17" s="123"/>
      <c r="L17" s="123">
        <v>0</v>
      </c>
      <c r="M17" s="123"/>
      <c r="N17" s="123">
        <v>118</v>
      </c>
      <c r="O17" s="123"/>
      <c r="P17" s="133">
        <f t="shared" si="1"/>
        <v>154.4</v>
      </c>
      <c r="Q17" s="133"/>
      <c r="R17" s="123">
        <v>0</v>
      </c>
    </row>
    <row r="18" spans="1:18" s="91" customFormat="1" x14ac:dyDescent="0.2">
      <c r="A18" s="112"/>
      <c r="B18" s="113"/>
      <c r="C18" s="113" t="s">
        <v>167</v>
      </c>
      <c r="D18" s="114"/>
      <c r="E18" s="129">
        <f>SUM(E19)</f>
        <v>0</v>
      </c>
      <c r="F18" s="129">
        <f t="shared" ref="F18:R22" si="9">SUM(F19)</f>
        <v>0</v>
      </c>
      <c r="G18" s="129"/>
      <c r="H18" s="129">
        <f t="shared" si="9"/>
        <v>40</v>
      </c>
      <c r="I18" s="129"/>
      <c r="J18" s="129">
        <f t="shared" si="9"/>
        <v>0</v>
      </c>
      <c r="K18" s="129"/>
      <c r="L18" s="129">
        <f t="shared" si="9"/>
        <v>0</v>
      </c>
      <c r="M18" s="129"/>
      <c r="N18" s="129">
        <f t="shared" si="9"/>
        <v>0</v>
      </c>
      <c r="O18" s="129"/>
      <c r="P18" s="132">
        <f t="shared" si="1"/>
        <v>40</v>
      </c>
      <c r="Q18" s="132"/>
      <c r="R18" s="129">
        <f t="shared" si="9"/>
        <v>40</v>
      </c>
    </row>
    <row r="19" spans="1:18" s="91" customFormat="1" ht="24" x14ac:dyDescent="0.2">
      <c r="A19" s="115"/>
      <c r="B19" s="120"/>
      <c r="C19" s="116">
        <v>54190</v>
      </c>
      <c r="D19" s="117" t="s">
        <v>185</v>
      </c>
      <c r="E19" s="123">
        <v>0</v>
      </c>
      <c r="F19" s="123">
        <v>0</v>
      </c>
      <c r="G19" s="123"/>
      <c r="H19" s="123">
        <v>40</v>
      </c>
      <c r="I19" s="123"/>
      <c r="J19" s="123">
        <v>0</v>
      </c>
      <c r="K19" s="123"/>
      <c r="L19" s="123">
        <v>0</v>
      </c>
      <c r="M19" s="123"/>
      <c r="N19" s="123">
        <v>0</v>
      </c>
      <c r="O19" s="123"/>
      <c r="P19" s="133">
        <f t="shared" si="1"/>
        <v>40</v>
      </c>
      <c r="Q19" s="133"/>
      <c r="R19" s="123">
        <v>40</v>
      </c>
    </row>
    <row r="20" spans="1:18" s="91" customFormat="1" x14ac:dyDescent="0.2">
      <c r="A20" s="112"/>
      <c r="B20" s="113"/>
      <c r="C20" s="113" t="s">
        <v>152</v>
      </c>
      <c r="D20" s="114"/>
      <c r="E20" s="129">
        <f>SUM(E21)</f>
        <v>0</v>
      </c>
      <c r="F20" s="129">
        <f t="shared" si="9"/>
        <v>0</v>
      </c>
      <c r="G20" s="129"/>
      <c r="H20" s="129">
        <f t="shared" si="9"/>
        <v>100</v>
      </c>
      <c r="I20" s="129"/>
      <c r="J20" s="129">
        <f t="shared" si="9"/>
        <v>0</v>
      </c>
      <c r="K20" s="129"/>
      <c r="L20" s="129">
        <f t="shared" si="9"/>
        <v>0</v>
      </c>
      <c r="M20" s="129"/>
      <c r="N20" s="129">
        <f t="shared" si="9"/>
        <v>0</v>
      </c>
      <c r="O20" s="129"/>
      <c r="P20" s="132">
        <f t="shared" si="1"/>
        <v>100</v>
      </c>
      <c r="Q20" s="132"/>
      <c r="R20" s="129">
        <f t="shared" si="9"/>
        <v>100</v>
      </c>
    </row>
    <row r="21" spans="1:18" s="91" customFormat="1" ht="24" x14ac:dyDescent="0.2">
      <c r="A21" s="115"/>
      <c r="B21" s="120"/>
      <c r="C21" s="116">
        <v>54192</v>
      </c>
      <c r="D21" s="117" t="s">
        <v>186</v>
      </c>
      <c r="E21" s="123">
        <v>0</v>
      </c>
      <c r="F21" s="123">
        <v>0</v>
      </c>
      <c r="G21" s="123"/>
      <c r="H21" s="123">
        <v>100</v>
      </c>
      <c r="I21" s="123"/>
      <c r="J21" s="123">
        <v>0</v>
      </c>
      <c r="K21" s="123"/>
      <c r="L21" s="123">
        <v>0</v>
      </c>
      <c r="M21" s="123"/>
      <c r="N21" s="123">
        <v>0</v>
      </c>
      <c r="O21" s="123"/>
      <c r="P21" s="133">
        <f t="shared" si="1"/>
        <v>100</v>
      </c>
      <c r="Q21" s="133"/>
      <c r="R21" s="123">
        <v>100</v>
      </c>
    </row>
    <row r="22" spans="1:18" s="91" customFormat="1" x14ac:dyDescent="0.2">
      <c r="A22" s="112"/>
      <c r="B22" s="113"/>
      <c r="C22" s="113" t="s">
        <v>165</v>
      </c>
      <c r="D22" s="114"/>
      <c r="E22" s="129">
        <f>SUM(E23)</f>
        <v>0</v>
      </c>
      <c r="F22" s="129">
        <f t="shared" si="9"/>
        <v>0</v>
      </c>
      <c r="G22" s="129"/>
      <c r="H22" s="129">
        <f t="shared" si="9"/>
        <v>12</v>
      </c>
      <c r="I22" s="129"/>
      <c r="J22" s="129">
        <f t="shared" si="9"/>
        <v>0</v>
      </c>
      <c r="K22" s="129"/>
      <c r="L22" s="129">
        <f t="shared" si="9"/>
        <v>0</v>
      </c>
      <c r="M22" s="129"/>
      <c r="N22" s="129">
        <f t="shared" si="9"/>
        <v>0</v>
      </c>
      <c r="O22" s="129"/>
      <c r="P22" s="132">
        <f t="shared" si="1"/>
        <v>12</v>
      </c>
      <c r="Q22" s="132"/>
      <c r="R22" s="129">
        <f t="shared" si="9"/>
        <v>0</v>
      </c>
    </row>
    <row r="23" spans="1:18" s="91" customFormat="1" x14ac:dyDescent="0.2">
      <c r="A23" s="115"/>
      <c r="B23" s="120"/>
      <c r="C23" s="116">
        <v>53026</v>
      </c>
      <c r="D23" s="117" t="s">
        <v>84</v>
      </c>
      <c r="E23" s="123">
        <v>0</v>
      </c>
      <c r="F23" s="123">
        <v>0</v>
      </c>
      <c r="G23" s="123"/>
      <c r="H23" s="123">
        <v>12</v>
      </c>
      <c r="I23" s="123"/>
      <c r="J23" s="123">
        <v>0</v>
      </c>
      <c r="K23" s="123"/>
      <c r="L23" s="123">
        <v>0</v>
      </c>
      <c r="M23" s="123"/>
      <c r="N23" s="123">
        <v>0</v>
      </c>
      <c r="O23" s="123"/>
      <c r="P23" s="133">
        <f t="shared" si="1"/>
        <v>12</v>
      </c>
      <c r="Q23" s="133"/>
      <c r="R23" s="123">
        <v>0</v>
      </c>
    </row>
    <row r="24" spans="1:18" s="91" customFormat="1" x14ac:dyDescent="0.2">
      <c r="A24" s="112"/>
      <c r="B24" s="113" t="s">
        <v>47</v>
      </c>
      <c r="C24" s="113"/>
      <c r="D24" s="114"/>
      <c r="E24" s="129">
        <f>E25</f>
        <v>0</v>
      </c>
      <c r="F24" s="130">
        <f t="shared" ref="F24:R24" si="10">F25</f>
        <v>0</v>
      </c>
      <c r="G24" s="130"/>
      <c r="H24" s="130">
        <f t="shared" si="10"/>
        <v>0</v>
      </c>
      <c r="I24" s="130"/>
      <c r="J24" s="136">
        <v>2</v>
      </c>
      <c r="K24" s="130"/>
      <c r="L24" s="130">
        <f t="shared" si="10"/>
        <v>0</v>
      </c>
      <c r="M24" s="130"/>
      <c r="N24" s="130">
        <f t="shared" si="10"/>
        <v>0</v>
      </c>
      <c r="O24" s="130"/>
      <c r="P24" s="132">
        <f t="shared" si="1"/>
        <v>2</v>
      </c>
      <c r="Q24" s="132"/>
      <c r="R24" s="136">
        <f t="shared" si="10"/>
        <v>2</v>
      </c>
    </row>
    <row r="25" spans="1:18" s="91" customFormat="1" x14ac:dyDescent="0.2">
      <c r="A25" s="112"/>
      <c r="B25" s="113"/>
      <c r="C25" s="113" t="s">
        <v>167</v>
      </c>
      <c r="D25" s="114"/>
      <c r="E25" s="129">
        <f>SUM(E26)</f>
        <v>0</v>
      </c>
      <c r="F25" s="129">
        <f t="shared" ref="F25:R25" si="11">SUM(F26)</f>
        <v>0</v>
      </c>
      <c r="G25" s="129"/>
      <c r="H25" s="129">
        <f t="shared" si="11"/>
        <v>0</v>
      </c>
      <c r="I25" s="129"/>
      <c r="J25" s="129">
        <f t="shared" si="11"/>
        <v>2</v>
      </c>
      <c r="K25" s="129"/>
      <c r="L25" s="129">
        <f t="shared" si="11"/>
        <v>0</v>
      </c>
      <c r="M25" s="129"/>
      <c r="N25" s="129">
        <f t="shared" si="11"/>
        <v>0</v>
      </c>
      <c r="O25" s="129"/>
      <c r="P25" s="132">
        <f t="shared" si="1"/>
        <v>2</v>
      </c>
      <c r="Q25" s="132"/>
      <c r="R25" s="129">
        <f t="shared" si="11"/>
        <v>2</v>
      </c>
    </row>
    <row r="26" spans="1:18" s="91" customFormat="1" x14ac:dyDescent="0.2">
      <c r="A26" s="115"/>
      <c r="B26" s="120"/>
      <c r="C26" s="116">
        <v>54338</v>
      </c>
      <c r="D26" s="117" t="s">
        <v>85</v>
      </c>
      <c r="E26" s="123">
        <v>0</v>
      </c>
      <c r="F26" s="123">
        <v>0</v>
      </c>
      <c r="G26" s="123"/>
      <c r="H26" s="123">
        <v>0</v>
      </c>
      <c r="I26" s="123"/>
      <c r="J26" s="123">
        <v>2</v>
      </c>
      <c r="K26" s="123"/>
      <c r="L26" s="123">
        <v>0</v>
      </c>
      <c r="M26" s="123"/>
      <c r="N26" s="123">
        <v>0</v>
      </c>
      <c r="O26" s="123"/>
      <c r="P26" s="133">
        <f t="shared" si="1"/>
        <v>2</v>
      </c>
      <c r="Q26" s="133"/>
      <c r="R26" s="123">
        <v>2</v>
      </c>
    </row>
    <row r="27" spans="1:18" s="91" customFormat="1" x14ac:dyDescent="0.2">
      <c r="A27" s="112"/>
      <c r="B27" s="113" t="s">
        <v>48</v>
      </c>
      <c r="C27" s="113"/>
      <c r="D27" s="114"/>
      <c r="E27" s="129">
        <f>E28</f>
        <v>0</v>
      </c>
      <c r="F27" s="129">
        <f t="shared" ref="F27:R27" si="12">F28</f>
        <v>0</v>
      </c>
      <c r="G27" s="129"/>
      <c r="H27" s="129">
        <f t="shared" si="12"/>
        <v>0</v>
      </c>
      <c r="I27" s="129"/>
      <c r="J27" s="129">
        <f t="shared" si="12"/>
        <v>0</v>
      </c>
      <c r="K27" s="129"/>
      <c r="L27" s="129">
        <f t="shared" si="12"/>
        <v>75</v>
      </c>
      <c r="M27" s="129"/>
      <c r="N27" s="129">
        <f t="shared" si="12"/>
        <v>0</v>
      </c>
      <c r="O27" s="129"/>
      <c r="P27" s="132">
        <f t="shared" si="1"/>
        <v>75</v>
      </c>
      <c r="Q27" s="132"/>
      <c r="R27" s="129">
        <f t="shared" si="12"/>
        <v>0</v>
      </c>
    </row>
    <row r="28" spans="1:18" s="91" customFormat="1" x14ac:dyDescent="0.2">
      <c r="A28" s="112"/>
      <c r="B28" s="113"/>
      <c r="C28" s="113" t="s">
        <v>165</v>
      </c>
      <c r="D28" s="114"/>
      <c r="E28" s="129">
        <f>SUM(E29)</f>
        <v>0</v>
      </c>
      <c r="F28" s="129">
        <f t="shared" ref="F28:R28" si="13">SUM(F29)</f>
        <v>0</v>
      </c>
      <c r="G28" s="129"/>
      <c r="H28" s="129">
        <f t="shared" si="13"/>
        <v>0</v>
      </c>
      <c r="I28" s="129"/>
      <c r="J28" s="129">
        <f t="shared" si="13"/>
        <v>0</v>
      </c>
      <c r="K28" s="129"/>
      <c r="L28" s="129">
        <f t="shared" si="13"/>
        <v>75</v>
      </c>
      <c r="M28" s="129"/>
      <c r="N28" s="129">
        <f t="shared" si="13"/>
        <v>0</v>
      </c>
      <c r="O28" s="129"/>
      <c r="P28" s="132">
        <f t="shared" si="1"/>
        <v>75</v>
      </c>
      <c r="Q28" s="132"/>
      <c r="R28" s="129">
        <f t="shared" si="13"/>
        <v>0</v>
      </c>
    </row>
    <row r="29" spans="1:18" s="91" customFormat="1" x14ac:dyDescent="0.2">
      <c r="A29" s="115"/>
      <c r="B29" s="120"/>
      <c r="C29" s="116">
        <v>48386</v>
      </c>
      <c r="D29" s="117" t="s">
        <v>86</v>
      </c>
      <c r="E29" s="123">
        <v>0</v>
      </c>
      <c r="F29" s="123">
        <v>0</v>
      </c>
      <c r="G29" s="123"/>
      <c r="H29" s="123">
        <v>0</v>
      </c>
      <c r="I29" s="123"/>
      <c r="J29" s="123">
        <v>0</v>
      </c>
      <c r="K29" s="123"/>
      <c r="L29" s="123">
        <v>75</v>
      </c>
      <c r="M29" s="123"/>
      <c r="N29" s="123">
        <v>0</v>
      </c>
      <c r="O29" s="123"/>
      <c r="P29" s="133">
        <f t="shared" si="1"/>
        <v>75</v>
      </c>
      <c r="Q29" s="133"/>
      <c r="R29" s="123">
        <v>0</v>
      </c>
    </row>
    <row r="30" spans="1:18" s="91" customFormat="1" x14ac:dyDescent="0.2">
      <c r="A30" s="112"/>
      <c r="B30" s="113" t="s">
        <v>49</v>
      </c>
      <c r="C30" s="113"/>
      <c r="D30" s="114"/>
      <c r="E30" s="131">
        <f>E31+E33+E35+E38</f>
        <v>533.13425784000003</v>
      </c>
      <c r="F30" s="131">
        <f t="shared" ref="F30:N30" si="14">F31+F33+F35+F38</f>
        <v>0</v>
      </c>
      <c r="G30" s="131"/>
      <c r="H30" s="131">
        <f t="shared" si="14"/>
        <v>0</v>
      </c>
      <c r="I30" s="131"/>
      <c r="J30" s="131">
        <f t="shared" si="14"/>
        <v>2.5</v>
      </c>
      <c r="K30" s="131"/>
      <c r="L30" s="131">
        <f t="shared" si="14"/>
        <v>0</v>
      </c>
      <c r="M30" s="131"/>
      <c r="N30" s="131">
        <f t="shared" si="14"/>
        <v>0</v>
      </c>
      <c r="O30" s="131"/>
      <c r="P30" s="132">
        <f t="shared" si="1"/>
        <v>535.63425784000003</v>
      </c>
      <c r="Q30" s="132"/>
      <c r="R30" s="131">
        <f>R31+R33+R35+R38</f>
        <v>306.48484485</v>
      </c>
    </row>
    <row r="31" spans="1:18" s="91" customFormat="1" x14ac:dyDescent="0.2">
      <c r="A31" s="112"/>
      <c r="B31" s="113"/>
      <c r="C31" s="113" t="s">
        <v>148</v>
      </c>
      <c r="D31" s="114"/>
      <c r="E31" s="129">
        <f>SUM(E32)</f>
        <v>71.977445230000001</v>
      </c>
      <c r="F31" s="129">
        <f>SUM(F32:F32)</f>
        <v>0</v>
      </c>
      <c r="G31" s="129"/>
      <c r="H31" s="129">
        <f>SUM(H32:H32)</f>
        <v>0</v>
      </c>
      <c r="I31" s="129"/>
      <c r="J31" s="129">
        <f>SUM(J32:J32)</f>
        <v>0</v>
      </c>
      <c r="K31" s="129"/>
      <c r="L31" s="129">
        <f>SUM(L32:L32)</f>
        <v>0</v>
      </c>
      <c r="M31" s="129"/>
      <c r="N31" s="129">
        <f>SUM(N32:N32)</f>
        <v>0</v>
      </c>
      <c r="O31" s="129"/>
      <c r="P31" s="132">
        <f t="shared" si="1"/>
        <v>71.977445230000001</v>
      </c>
      <c r="Q31" s="132"/>
      <c r="R31" s="129">
        <f>SUM(R32:R32)</f>
        <v>0</v>
      </c>
    </row>
    <row r="32" spans="1:18" s="91" customFormat="1" ht="24" x14ac:dyDescent="0.2">
      <c r="A32" s="115"/>
      <c r="B32" s="120"/>
      <c r="C32" s="116">
        <v>52339</v>
      </c>
      <c r="D32" s="117" t="s">
        <v>187</v>
      </c>
      <c r="E32" s="123">
        <v>71.977445230000001</v>
      </c>
      <c r="F32" s="123">
        <v>0</v>
      </c>
      <c r="G32" s="123"/>
      <c r="H32" s="123">
        <v>0</v>
      </c>
      <c r="I32" s="123"/>
      <c r="J32" s="123">
        <v>0</v>
      </c>
      <c r="K32" s="123"/>
      <c r="L32" s="123">
        <v>0</v>
      </c>
      <c r="M32" s="123"/>
      <c r="N32" s="123">
        <v>0</v>
      </c>
      <c r="O32" s="123"/>
      <c r="P32" s="133">
        <f t="shared" si="1"/>
        <v>71.977445230000001</v>
      </c>
      <c r="Q32" s="133"/>
      <c r="R32" s="123">
        <v>0</v>
      </c>
    </row>
    <row r="33" spans="1:18" s="91" customFormat="1" x14ac:dyDescent="0.2">
      <c r="A33" s="112"/>
      <c r="B33" s="113"/>
      <c r="C33" s="113" t="s">
        <v>167</v>
      </c>
      <c r="D33" s="114"/>
      <c r="E33" s="129">
        <f>SUM(E34)</f>
        <v>0</v>
      </c>
      <c r="F33" s="129">
        <f t="shared" ref="F33:R33" si="15">SUM(F34)</f>
        <v>0</v>
      </c>
      <c r="G33" s="129"/>
      <c r="H33" s="129">
        <f t="shared" si="15"/>
        <v>0</v>
      </c>
      <c r="I33" s="129"/>
      <c r="J33" s="129">
        <f t="shared" si="15"/>
        <v>2.5</v>
      </c>
      <c r="K33" s="129"/>
      <c r="L33" s="129">
        <f t="shared" si="15"/>
        <v>0</v>
      </c>
      <c r="M33" s="129"/>
      <c r="N33" s="129">
        <f t="shared" si="15"/>
        <v>0</v>
      </c>
      <c r="O33" s="129"/>
      <c r="P33" s="132">
        <f t="shared" si="1"/>
        <v>2.5</v>
      </c>
      <c r="Q33" s="132"/>
      <c r="R33" s="129">
        <f t="shared" si="15"/>
        <v>2.5</v>
      </c>
    </row>
    <row r="34" spans="1:18" s="91" customFormat="1" x14ac:dyDescent="0.2">
      <c r="A34" s="115"/>
      <c r="B34" s="120"/>
      <c r="C34" s="116">
        <v>54457</v>
      </c>
      <c r="D34" s="117" t="s">
        <v>87</v>
      </c>
      <c r="E34" s="123">
        <v>0</v>
      </c>
      <c r="F34" s="123">
        <v>0</v>
      </c>
      <c r="G34" s="123"/>
      <c r="H34" s="123">
        <v>0</v>
      </c>
      <c r="I34" s="123"/>
      <c r="J34" s="123">
        <v>2.5</v>
      </c>
      <c r="K34" s="123"/>
      <c r="L34" s="123">
        <v>0</v>
      </c>
      <c r="M34" s="123"/>
      <c r="N34" s="123">
        <v>0</v>
      </c>
      <c r="O34" s="123"/>
      <c r="P34" s="133">
        <f t="shared" si="1"/>
        <v>2.5</v>
      </c>
      <c r="Q34" s="133"/>
      <c r="R34" s="123">
        <v>2.5</v>
      </c>
    </row>
    <row r="35" spans="1:18" s="91" customFormat="1" x14ac:dyDescent="0.2">
      <c r="A35" s="112"/>
      <c r="B35" s="113"/>
      <c r="C35" s="113" t="s">
        <v>152</v>
      </c>
      <c r="D35" s="114"/>
      <c r="E35" s="129">
        <f>SUM(E36:E37)</f>
        <v>303.98484485</v>
      </c>
      <c r="F35" s="129">
        <f t="shared" ref="F35:N35" si="16">SUM(F36:F37)</f>
        <v>0</v>
      </c>
      <c r="G35" s="129"/>
      <c r="H35" s="129">
        <f t="shared" si="16"/>
        <v>0</v>
      </c>
      <c r="I35" s="129"/>
      <c r="J35" s="129">
        <f t="shared" si="16"/>
        <v>0</v>
      </c>
      <c r="K35" s="129"/>
      <c r="L35" s="129">
        <f t="shared" si="16"/>
        <v>0</v>
      </c>
      <c r="M35" s="129"/>
      <c r="N35" s="129">
        <f t="shared" si="16"/>
        <v>0</v>
      </c>
      <c r="O35" s="129"/>
      <c r="P35" s="132">
        <f t="shared" si="1"/>
        <v>303.98484485</v>
      </c>
      <c r="Q35" s="132"/>
      <c r="R35" s="129">
        <f>SUM(R36:R37)</f>
        <v>303.98484485</v>
      </c>
    </row>
    <row r="36" spans="1:18" s="91" customFormat="1" ht="24" x14ac:dyDescent="0.2">
      <c r="A36" s="115"/>
      <c r="B36" s="120"/>
      <c r="C36" s="116">
        <v>54191</v>
      </c>
      <c r="D36" s="117" t="s">
        <v>186</v>
      </c>
      <c r="E36" s="123">
        <v>102.24286973999999</v>
      </c>
      <c r="F36" s="123">
        <v>0</v>
      </c>
      <c r="G36" s="123"/>
      <c r="H36" s="123">
        <v>0</v>
      </c>
      <c r="I36" s="123"/>
      <c r="J36" s="123">
        <v>0</v>
      </c>
      <c r="K36" s="123"/>
      <c r="L36" s="123">
        <v>0</v>
      </c>
      <c r="M36" s="123"/>
      <c r="N36" s="123">
        <v>0</v>
      </c>
      <c r="O36" s="123"/>
      <c r="P36" s="133">
        <f t="shared" si="1"/>
        <v>102.24286973999999</v>
      </c>
      <c r="Q36" s="133"/>
      <c r="R36" s="123">
        <v>102.24286973999999</v>
      </c>
    </row>
    <row r="37" spans="1:18" s="91" customFormat="1" ht="24" x14ac:dyDescent="0.2">
      <c r="A37" s="115"/>
      <c r="B37" s="120"/>
      <c r="C37" s="116">
        <v>54271</v>
      </c>
      <c r="D37" s="117" t="s">
        <v>188</v>
      </c>
      <c r="E37" s="123">
        <v>201.74197511000003</v>
      </c>
      <c r="F37" s="123">
        <v>0</v>
      </c>
      <c r="G37" s="123"/>
      <c r="H37" s="123">
        <v>0</v>
      </c>
      <c r="I37" s="123"/>
      <c r="J37" s="123">
        <v>0</v>
      </c>
      <c r="K37" s="123"/>
      <c r="L37" s="123">
        <v>0</v>
      </c>
      <c r="M37" s="123"/>
      <c r="N37" s="123">
        <v>0</v>
      </c>
      <c r="O37" s="123"/>
      <c r="P37" s="133">
        <f t="shared" si="1"/>
        <v>201.74197511000003</v>
      </c>
      <c r="Q37" s="133"/>
      <c r="R37" s="123">
        <v>201.74197511000003</v>
      </c>
    </row>
    <row r="38" spans="1:18" s="91" customFormat="1" x14ac:dyDescent="0.2">
      <c r="A38" s="112"/>
      <c r="B38" s="113"/>
      <c r="C38" s="113" t="s">
        <v>166</v>
      </c>
      <c r="D38" s="114"/>
      <c r="E38" s="129">
        <f>SUM(E39)</f>
        <v>157.17196776</v>
      </c>
      <c r="F38" s="129">
        <f t="shared" ref="F38:R38" si="17">SUM(F39)</f>
        <v>0</v>
      </c>
      <c r="G38" s="129"/>
      <c r="H38" s="129">
        <f t="shared" si="17"/>
        <v>0</v>
      </c>
      <c r="I38" s="129"/>
      <c r="J38" s="129">
        <f t="shared" si="17"/>
        <v>0</v>
      </c>
      <c r="K38" s="129"/>
      <c r="L38" s="129">
        <f t="shared" si="17"/>
        <v>0</v>
      </c>
      <c r="M38" s="129"/>
      <c r="N38" s="129">
        <f t="shared" si="17"/>
        <v>0</v>
      </c>
      <c r="O38" s="129"/>
      <c r="P38" s="132">
        <f t="shared" si="1"/>
        <v>157.17196776</v>
      </c>
      <c r="Q38" s="132"/>
      <c r="R38" s="129">
        <f t="shared" si="17"/>
        <v>0</v>
      </c>
    </row>
    <row r="39" spans="1:18" s="91" customFormat="1" ht="24" x14ac:dyDescent="0.2">
      <c r="A39" s="115"/>
      <c r="B39" s="120"/>
      <c r="C39" s="116">
        <v>51132</v>
      </c>
      <c r="D39" s="117" t="s">
        <v>189</v>
      </c>
      <c r="E39" s="123">
        <v>157.17196776</v>
      </c>
      <c r="F39" s="123">
        <v>0</v>
      </c>
      <c r="G39" s="123"/>
      <c r="H39" s="123">
        <v>0</v>
      </c>
      <c r="I39" s="123"/>
      <c r="J39" s="123">
        <v>0</v>
      </c>
      <c r="K39" s="123"/>
      <c r="L39" s="123">
        <v>0</v>
      </c>
      <c r="M39" s="123"/>
      <c r="N39" s="123">
        <v>0</v>
      </c>
      <c r="O39" s="123"/>
      <c r="P39" s="133">
        <f t="shared" si="1"/>
        <v>157.17196776</v>
      </c>
      <c r="Q39" s="133"/>
      <c r="R39" s="123">
        <v>0</v>
      </c>
    </row>
    <row r="40" spans="1:18" s="91" customFormat="1" x14ac:dyDescent="0.2">
      <c r="A40" s="112"/>
      <c r="B40" s="113" t="s">
        <v>50</v>
      </c>
      <c r="C40" s="113"/>
      <c r="D40" s="114"/>
      <c r="E40" s="129">
        <f>E41+E43+E45</f>
        <v>1227.5668145900001</v>
      </c>
      <c r="F40" s="129">
        <f t="shared" ref="F40:N40" si="18">F41+F43+F45</f>
        <v>0</v>
      </c>
      <c r="G40" s="129"/>
      <c r="H40" s="129">
        <f t="shared" si="18"/>
        <v>0</v>
      </c>
      <c r="I40" s="129"/>
      <c r="J40" s="129">
        <f t="shared" si="18"/>
        <v>3</v>
      </c>
      <c r="K40" s="129"/>
      <c r="L40" s="129">
        <f t="shared" si="18"/>
        <v>750</v>
      </c>
      <c r="M40" s="129"/>
      <c r="N40" s="129">
        <f t="shared" si="18"/>
        <v>0</v>
      </c>
      <c r="O40" s="129"/>
      <c r="P40" s="132">
        <f t="shared" si="1"/>
        <v>1980.5668145900001</v>
      </c>
      <c r="Q40" s="132"/>
      <c r="R40" s="129">
        <f>R41+R43+R45</f>
        <v>1830.5952655000001</v>
      </c>
    </row>
    <row r="41" spans="1:18" s="91" customFormat="1" x14ac:dyDescent="0.2">
      <c r="A41" s="112"/>
      <c r="B41" s="113"/>
      <c r="C41" s="113" t="s">
        <v>167</v>
      </c>
      <c r="D41" s="114"/>
      <c r="E41" s="129">
        <f t="shared" ref="E41:R45" si="19">SUM(E42)</f>
        <v>0</v>
      </c>
      <c r="F41" s="129">
        <f t="shared" si="19"/>
        <v>0</v>
      </c>
      <c r="G41" s="129"/>
      <c r="H41" s="129">
        <f t="shared" si="19"/>
        <v>0</v>
      </c>
      <c r="I41" s="129"/>
      <c r="J41" s="129">
        <f t="shared" si="19"/>
        <v>3</v>
      </c>
      <c r="K41" s="129"/>
      <c r="L41" s="129">
        <f t="shared" si="19"/>
        <v>0</v>
      </c>
      <c r="M41" s="129"/>
      <c r="N41" s="129">
        <f t="shared" si="19"/>
        <v>0</v>
      </c>
      <c r="O41" s="129"/>
      <c r="P41" s="132">
        <f t="shared" si="1"/>
        <v>3</v>
      </c>
      <c r="Q41" s="132"/>
      <c r="R41" s="129">
        <f t="shared" si="19"/>
        <v>3</v>
      </c>
    </row>
    <row r="42" spans="1:18" s="91" customFormat="1" x14ac:dyDescent="0.2">
      <c r="A42" s="115"/>
      <c r="B42" s="120"/>
      <c r="C42" s="116">
        <v>54370</v>
      </c>
      <c r="D42" s="117" t="s">
        <v>85</v>
      </c>
      <c r="E42" s="123">
        <v>0</v>
      </c>
      <c r="F42" s="123">
        <v>0</v>
      </c>
      <c r="G42" s="123"/>
      <c r="H42" s="123">
        <v>0</v>
      </c>
      <c r="I42" s="123"/>
      <c r="J42" s="123">
        <v>3</v>
      </c>
      <c r="K42" s="123"/>
      <c r="L42" s="123">
        <v>0</v>
      </c>
      <c r="M42" s="123"/>
      <c r="N42" s="123">
        <v>0</v>
      </c>
      <c r="O42" s="123"/>
      <c r="P42" s="133">
        <f t="shared" si="1"/>
        <v>3</v>
      </c>
      <c r="Q42" s="133"/>
      <c r="R42" s="123">
        <v>3</v>
      </c>
    </row>
    <row r="43" spans="1:18" s="91" customFormat="1" x14ac:dyDescent="0.2">
      <c r="A43" s="115"/>
      <c r="B43" s="120"/>
      <c r="C43" s="113" t="s">
        <v>152</v>
      </c>
      <c r="D43" s="114"/>
      <c r="E43" s="129">
        <f t="shared" si="19"/>
        <v>1077.5952655000001</v>
      </c>
      <c r="F43" s="129">
        <f t="shared" si="19"/>
        <v>0</v>
      </c>
      <c r="G43" s="129"/>
      <c r="H43" s="129">
        <f t="shared" si="19"/>
        <v>0</v>
      </c>
      <c r="I43" s="129"/>
      <c r="J43" s="129">
        <f t="shared" si="19"/>
        <v>0</v>
      </c>
      <c r="K43" s="129"/>
      <c r="L43" s="129">
        <f t="shared" si="19"/>
        <v>750</v>
      </c>
      <c r="M43" s="129"/>
      <c r="N43" s="129">
        <f t="shared" si="19"/>
        <v>0</v>
      </c>
      <c r="O43" s="129"/>
      <c r="P43" s="132">
        <f t="shared" si="1"/>
        <v>1827.5952655000001</v>
      </c>
      <c r="Q43" s="132"/>
      <c r="R43" s="129">
        <f t="shared" si="19"/>
        <v>1827.5952655000001</v>
      </c>
    </row>
    <row r="44" spans="1:18" s="91" customFormat="1" ht="24" x14ac:dyDescent="0.2">
      <c r="A44" s="115"/>
      <c r="B44" s="120"/>
      <c r="C44" s="116">
        <v>54188</v>
      </c>
      <c r="D44" s="117" t="s">
        <v>190</v>
      </c>
      <c r="E44" s="123">
        <v>1077.5952655000001</v>
      </c>
      <c r="F44" s="123">
        <v>0</v>
      </c>
      <c r="G44" s="123"/>
      <c r="H44" s="123">
        <v>0</v>
      </c>
      <c r="I44" s="123"/>
      <c r="J44" s="123">
        <v>0</v>
      </c>
      <c r="K44" s="123"/>
      <c r="L44" s="123">
        <v>750</v>
      </c>
      <c r="M44" s="123"/>
      <c r="N44" s="123">
        <v>0</v>
      </c>
      <c r="O44" s="123"/>
      <c r="P44" s="133">
        <f t="shared" si="1"/>
        <v>1827.5952655000001</v>
      </c>
      <c r="Q44" s="133"/>
      <c r="R44" s="123">
        <v>1827.5952655000001</v>
      </c>
    </row>
    <row r="45" spans="1:18" s="91" customFormat="1" x14ac:dyDescent="0.2">
      <c r="A45" s="115"/>
      <c r="B45" s="120"/>
      <c r="C45" s="113" t="s">
        <v>165</v>
      </c>
      <c r="D45" s="114"/>
      <c r="E45" s="129">
        <f t="shared" si="19"/>
        <v>149.97154909</v>
      </c>
      <c r="F45" s="129">
        <f t="shared" si="19"/>
        <v>0</v>
      </c>
      <c r="G45" s="129"/>
      <c r="H45" s="129">
        <f t="shared" si="19"/>
        <v>0</v>
      </c>
      <c r="I45" s="129"/>
      <c r="J45" s="129">
        <f t="shared" si="19"/>
        <v>0</v>
      </c>
      <c r="K45" s="129"/>
      <c r="L45" s="129">
        <f t="shared" si="19"/>
        <v>0</v>
      </c>
      <c r="M45" s="129"/>
      <c r="N45" s="129">
        <f t="shared" si="19"/>
        <v>0</v>
      </c>
      <c r="O45" s="129"/>
      <c r="P45" s="132">
        <f t="shared" si="1"/>
        <v>149.97154909</v>
      </c>
      <c r="Q45" s="132"/>
      <c r="R45" s="129">
        <f t="shared" si="19"/>
        <v>0</v>
      </c>
    </row>
    <row r="46" spans="1:18" s="91" customFormat="1" ht="36" x14ac:dyDescent="0.2">
      <c r="A46" s="115"/>
      <c r="B46" s="120"/>
      <c r="C46" s="116">
        <v>52286</v>
      </c>
      <c r="D46" s="117" t="s">
        <v>191</v>
      </c>
      <c r="E46" s="123">
        <v>149.97154909</v>
      </c>
      <c r="F46" s="123">
        <v>0</v>
      </c>
      <c r="G46" s="123"/>
      <c r="H46" s="123">
        <v>0</v>
      </c>
      <c r="I46" s="123"/>
      <c r="J46" s="123">
        <v>0</v>
      </c>
      <c r="K46" s="123"/>
      <c r="L46" s="123">
        <v>0</v>
      </c>
      <c r="M46" s="123"/>
      <c r="N46" s="123">
        <v>0</v>
      </c>
      <c r="O46" s="123"/>
      <c r="P46" s="133">
        <f t="shared" si="1"/>
        <v>149.97154909</v>
      </c>
      <c r="Q46" s="133"/>
      <c r="R46" s="123">
        <v>0</v>
      </c>
    </row>
    <row r="47" spans="1:18" s="91" customFormat="1" x14ac:dyDescent="0.2">
      <c r="A47" s="112"/>
      <c r="B47" s="113" t="s">
        <v>51</v>
      </c>
      <c r="C47" s="113"/>
      <c r="D47" s="114"/>
      <c r="E47" s="129">
        <f>E48+E50+E52+E54</f>
        <v>0</v>
      </c>
      <c r="F47" s="129">
        <f t="shared" ref="F47:N47" si="20">F48+F50+F52+F54</f>
        <v>35</v>
      </c>
      <c r="G47" s="129"/>
      <c r="H47" s="129">
        <f t="shared" si="20"/>
        <v>38</v>
      </c>
      <c r="I47" s="129"/>
      <c r="J47" s="129">
        <f t="shared" si="20"/>
        <v>0</v>
      </c>
      <c r="K47" s="129"/>
      <c r="L47" s="129">
        <f t="shared" si="20"/>
        <v>0</v>
      </c>
      <c r="M47" s="129"/>
      <c r="N47" s="129">
        <f t="shared" si="20"/>
        <v>0</v>
      </c>
      <c r="O47" s="129"/>
      <c r="P47" s="132">
        <f t="shared" si="1"/>
        <v>73</v>
      </c>
      <c r="Q47" s="132"/>
      <c r="R47" s="129">
        <f>R48+R50+R52+R54</f>
        <v>70</v>
      </c>
    </row>
    <row r="48" spans="1:18" s="91" customFormat="1" x14ac:dyDescent="0.2">
      <c r="A48" s="112"/>
      <c r="B48" s="113"/>
      <c r="C48" s="113" t="s">
        <v>171</v>
      </c>
      <c r="D48" s="114"/>
      <c r="E48" s="129">
        <f>SUM(E49)</f>
        <v>0</v>
      </c>
      <c r="F48" s="129">
        <f t="shared" ref="F48:R48" si="21">SUM(F49)</f>
        <v>0</v>
      </c>
      <c r="G48" s="129"/>
      <c r="H48" s="129">
        <f t="shared" si="21"/>
        <v>2.5</v>
      </c>
      <c r="I48" s="129"/>
      <c r="J48" s="129">
        <f t="shared" si="21"/>
        <v>0</v>
      </c>
      <c r="K48" s="129"/>
      <c r="L48" s="129">
        <f t="shared" si="21"/>
        <v>0</v>
      </c>
      <c r="M48" s="129"/>
      <c r="N48" s="129">
        <f t="shared" si="21"/>
        <v>0</v>
      </c>
      <c r="O48" s="129"/>
      <c r="P48" s="132">
        <f t="shared" si="1"/>
        <v>2.5</v>
      </c>
      <c r="Q48" s="132"/>
      <c r="R48" s="129">
        <f t="shared" si="21"/>
        <v>0</v>
      </c>
    </row>
    <row r="49" spans="1:18" s="91" customFormat="1" x14ac:dyDescent="0.2">
      <c r="A49" s="115"/>
      <c r="B49" s="120"/>
      <c r="C49" s="116">
        <v>52256</v>
      </c>
      <c r="D49" s="117" t="s">
        <v>88</v>
      </c>
      <c r="E49" s="123">
        <v>0</v>
      </c>
      <c r="F49" s="123">
        <v>0</v>
      </c>
      <c r="G49" s="123"/>
      <c r="H49" s="123">
        <v>2.5</v>
      </c>
      <c r="I49" s="123"/>
      <c r="J49" s="123">
        <v>0</v>
      </c>
      <c r="K49" s="123"/>
      <c r="L49" s="123">
        <v>0</v>
      </c>
      <c r="M49" s="123"/>
      <c r="N49" s="123">
        <v>0</v>
      </c>
      <c r="O49" s="123"/>
      <c r="P49" s="133">
        <f t="shared" si="1"/>
        <v>2.5</v>
      </c>
      <c r="Q49" s="133"/>
      <c r="R49" s="123">
        <v>0</v>
      </c>
    </row>
    <row r="50" spans="1:18" s="91" customFormat="1" x14ac:dyDescent="0.2">
      <c r="A50" s="112"/>
      <c r="B50" s="113"/>
      <c r="C50" s="113" t="s">
        <v>167</v>
      </c>
      <c r="D50" s="114"/>
      <c r="E50" s="129">
        <f>SUM(E51)</f>
        <v>0</v>
      </c>
      <c r="F50" s="129">
        <f t="shared" ref="F50:R50" si="22">SUM(F51)</f>
        <v>10</v>
      </c>
      <c r="G50" s="129"/>
      <c r="H50" s="129">
        <f t="shared" si="22"/>
        <v>10</v>
      </c>
      <c r="I50" s="129"/>
      <c r="J50" s="129">
        <f t="shared" si="22"/>
        <v>0</v>
      </c>
      <c r="K50" s="129"/>
      <c r="L50" s="129">
        <f t="shared" si="22"/>
        <v>0</v>
      </c>
      <c r="M50" s="129"/>
      <c r="N50" s="129">
        <f t="shared" si="22"/>
        <v>0</v>
      </c>
      <c r="O50" s="129"/>
      <c r="P50" s="132">
        <f t="shared" si="1"/>
        <v>20</v>
      </c>
      <c r="Q50" s="132"/>
      <c r="R50" s="129">
        <f t="shared" si="22"/>
        <v>20</v>
      </c>
    </row>
    <row r="51" spans="1:18" s="91" customFormat="1" x14ac:dyDescent="0.2">
      <c r="A51" s="115"/>
      <c r="B51" s="120"/>
      <c r="C51" s="116">
        <v>54175</v>
      </c>
      <c r="D51" s="117" t="s">
        <v>89</v>
      </c>
      <c r="E51" s="123">
        <v>0</v>
      </c>
      <c r="F51" s="123">
        <v>10</v>
      </c>
      <c r="G51" s="123"/>
      <c r="H51" s="123">
        <v>10</v>
      </c>
      <c r="I51" s="123"/>
      <c r="J51" s="123">
        <v>0</v>
      </c>
      <c r="K51" s="123"/>
      <c r="L51" s="123">
        <v>0</v>
      </c>
      <c r="M51" s="123"/>
      <c r="N51" s="123">
        <v>0</v>
      </c>
      <c r="O51" s="123"/>
      <c r="P51" s="133">
        <f t="shared" si="1"/>
        <v>20</v>
      </c>
      <c r="Q51" s="133"/>
      <c r="R51" s="123">
        <v>20</v>
      </c>
    </row>
    <row r="52" spans="1:18" s="91" customFormat="1" x14ac:dyDescent="0.2">
      <c r="A52" s="112"/>
      <c r="B52" s="113"/>
      <c r="C52" s="113" t="s">
        <v>152</v>
      </c>
      <c r="D52" s="114"/>
      <c r="E52" s="129">
        <f>SUM(E53)</f>
        <v>0</v>
      </c>
      <c r="F52" s="129">
        <f t="shared" ref="F52:R52" si="23">SUM(F53)</f>
        <v>25</v>
      </c>
      <c r="G52" s="129"/>
      <c r="H52" s="129">
        <f t="shared" si="23"/>
        <v>25</v>
      </c>
      <c r="I52" s="129"/>
      <c r="J52" s="129">
        <f t="shared" si="23"/>
        <v>0</v>
      </c>
      <c r="K52" s="129"/>
      <c r="L52" s="129">
        <f t="shared" si="23"/>
        <v>0</v>
      </c>
      <c r="M52" s="129"/>
      <c r="N52" s="129">
        <f t="shared" si="23"/>
        <v>0</v>
      </c>
      <c r="O52" s="129"/>
      <c r="P52" s="132">
        <f t="shared" si="1"/>
        <v>50</v>
      </c>
      <c r="Q52" s="132"/>
      <c r="R52" s="129">
        <f t="shared" si="23"/>
        <v>50</v>
      </c>
    </row>
    <row r="53" spans="1:18" s="91" customFormat="1" ht="24" x14ac:dyDescent="0.2">
      <c r="A53" s="115"/>
      <c r="B53" s="120"/>
      <c r="C53" s="116">
        <v>54169</v>
      </c>
      <c r="D53" s="117" t="s">
        <v>190</v>
      </c>
      <c r="E53" s="123">
        <v>0</v>
      </c>
      <c r="F53" s="123">
        <v>25</v>
      </c>
      <c r="G53" s="123"/>
      <c r="H53" s="123">
        <v>25</v>
      </c>
      <c r="I53" s="123"/>
      <c r="J53" s="123">
        <v>0</v>
      </c>
      <c r="K53" s="123"/>
      <c r="L53" s="123">
        <v>0</v>
      </c>
      <c r="M53" s="123"/>
      <c r="N53" s="123">
        <v>0</v>
      </c>
      <c r="O53" s="123"/>
      <c r="P53" s="133">
        <f t="shared" si="1"/>
        <v>50</v>
      </c>
      <c r="Q53" s="133"/>
      <c r="R53" s="123">
        <v>50</v>
      </c>
    </row>
    <row r="54" spans="1:18" s="91" customFormat="1" x14ac:dyDescent="0.2">
      <c r="A54" s="112"/>
      <c r="B54" s="113"/>
      <c r="C54" s="113" t="s">
        <v>166</v>
      </c>
      <c r="D54" s="114"/>
      <c r="E54" s="129">
        <f>SUM(E55)</f>
        <v>0</v>
      </c>
      <c r="F54" s="129">
        <f t="shared" ref="F54:R54" si="24">SUM(F55)</f>
        <v>0</v>
      </c>
      <c r="G54" s="129"/>
      <c r="H54" s="129">
        <f t="shared" si="24"/>
        <v>0.5</v>
      </c>
      <c r="I54" s="129"/>
      <c r="J54" s="129">
        <f t="shared" si="24"/>
        <v>0</v>
      </c>
      <c r="K54" s="129"/>
      <c r="L54" s="129">
        <f t="shared" si="24"/>
        <v>0</v>
      </c>
      <c r="M54" s="129"/>
      <c r="N54" s="129">
        <f t="shared" si="24"/>
        <v>0</v>
      </c>
      <c r="O54" s="129"/>
      <c r="P54" s="132">
        <f t="shared" si="1"/>
        <v>0.5</v>
      </c>
      <c r="Q54" s="132"/>
      <c r="R54" s="129">
        <f t="shared" si="24"/>
        <v>0</v>
      </c>
    </row>
    <row r="55" spans="1:18" s="91" customFormat="1" ht="24" x14ac:dyDescent="0.2">
      <c r="A55" s="115"/>
      <c r="B55" s="120"/>
      <c r="C55" s="116">
        <v>52256</v>
      </c>
      <c r="D55" s="117" t="s">
        <v>262</v>
      </c>
      <c r="E55" s="123">
        <v>0</v>
      </c>
      <c r="F55" s="123">
        <v>0</v>
      </c>
      <c r="G55" s="123"/>
      <c r="H55" s="123">
        <v>0.5</v>
      </c>
      <c r="I55" s="123"/>
      <c r="J55" s="123">
        <v>0</v>
      </c>
      <c r="K55" s="123"/>
      <c r="L55" s="123">
        <v>0</v>
      </c>
      <c r="M55" s="123"/>
      <c r="N55" s="123">
        <v>0</v>
      </c>
      <c r="O55" s="123"/>
      <c r="P55" s="133">
        <f t="shared" si="1"/>
        <v>0.5</v>
      </c>
      <c r="Q55" s="133"/>
      <c r="R55" s="123">
        <v>0</v>
      </c>
    </row>
    <row r="56" spans="1:18" s="91" customFormat="1" x14ac:dyDescent="0.2">
      <c r="A56" s="112"/>
      <c r="B56" s="113" t="s">
        <v>52</v>
      </c>
      <c r="C56" s="113"/>
      <c r="D56" s="114"/>
      <c r="E56" s="129">
        <f>E57+E59+E61+E63+E66+E68+E70+E72</f>
        <v>1059.796</v>
      </c>
      <c r="F56" s="129">
        <f t="shared" ref="F56:N56" si="25">F57+F59+F61+F63+F66+F68+F70+F72</f>
        <v>673.524</v>
      </c>
      <c r="G56" s="129"/>
      <c r="H56" s="129">
        <f t="shared" si="25"/>
        <v>0</v>
      </c>
      <c r="I56" s="129"/>
      <c r="J56" s="129">
        <f t="shared" si="25"/>
        <v>2</v>
      </c>
      <c r="K56" s="129"/>
      <c r="L56" s="129">
        <f t="shared" si="25"/>
        <v>1451.95359981</v>
      </c>
      <c r="M56" s="129"/>
      <c r="N56" s="129">
        <f t="shared" si="25"/>
        <v>17.08076866</v>
      </c>
      <c r="O56" s="129"/>
      <c r="P56" s="132">
        <f t="shared" si="1"/>
        <v>3204.3543684700003</v>
      </c>
      <c r="Q56" s="132"/>
      <c r="R56" s="129">
        <f>R57+R59+R61+R63+R66+R68+R70+R72</f>
        <v>2078.4343684699998</v>
      </c>
    </row>
    <row r="57" spans="1:18" s="91" customFormat="1" x14ac:dyDescent="0.2">
      <c r="A57" s="112"/>
      <c r="B57" s="113"/>
      <c r="C57" s="113" t="s">
        <v>171</v>
      </c>
      <c r="D57" s="114"/>
      <c r="E57" s="129">
        <f>SUM(E58)</f>
        <v>0</v>
      </c>
      <c r="F57" s="129">
        <f t="shared" ref="F57:N57" si="26">SUM(F58)</f>
        <v>8.32</v>
      </c>
      <c r="G57" s="129"/>
      <c r="H57" s="129">
        <f t="shared" si="26"/>
        <v>0</v>
      </c>
      <c r="I57" s="129"/>
      <c r="J57" s="129">
        <f t="shared" si="26"/>
        <v>0</v>
      </c>
      <c r="K57" s="129"/>
      <c r="L57" s="129">
        <f t="shared" si="26"/>
        <v>0</v>
      </c>
      <c r="M57" s="129"/>
      <c r="N57" s="129">
        <f t="shared" si="26"/>
        <v>0</v>
      </c>
      <c r="O57" s="129"/>
      <c r="P57" s="132">
        <f t="shared" si="1"/>
        <v>8.32</v>
      </c>
      <c r="Q57" s="132"/>
      <c r="R57" s="129">
        <f>SUM(R58)</f>
        <v>0</v>
      </c>
    </row>
    <row r="58" spans="1:18" s="91" customFormat="1" x14ac:dyDescent="0.2">
      <c r="A58" s="115"/>
      <c r="B58" s="120"/>
      <c r="C58" s="116">
        <v>51359</v>
      </c>
      <c r="D58" s="117" t="s">
        <v>90</v>
      </c>
      <c r="E58" s="123">
        <v>0</v>
      </c>
      <c r="F58" s="123">
        <v>8.32</v>
      </c>
      <c r="G58" s="123"/>
      <c r="H58" s="123">
        <v>0</v>
      </c>
      <c r="I58" s="123"/>
      <c r="J58" s="123">
        <v>0</v>
      </c>
      <c r="K58" s="123"/>
      <c r="L58" s="123">
        <v>0</v>
      </c>
      <c r="M58" s="123"/>
      <c r="N58" s="123">
        <v>0</v>
      </c>
      <c r="O58" s="123"/>
      <c r="P58" s="133">
        <f t="shared" si="1"/>
        <v>8.32</v>
      </c>
      <c r="Q58" s="133"/>
      <c r="R58" s="123">
        <v>0</v>
      </c>
    </row>
    <row r="59" spans="1:18" s="91" customFormat="1" x14ac:dyDescent="0.2">
      <c r="A59" s="112"/>
      <c r="B59" s="113"/>
      <c r="C59" s="113" t="s">
        <v>148</v>
      </c>
      <c r="D59" s="114"/>
      <c r="E59" s="129">
        <f>SUM(E60)</f>
        <v>0</v>
      </c>
      <c r="F59" s="129">
        <f t="shared" ref="F59:R59" si="27">SUM(F60)</f>
        <v>75</v>
      </c>
      <c r="G59" s="129"/>
      <c r="H59" s="129">
        <f t="shared" si="27"/>
        <v>0</v>
      </c>
      <c r="I59" s="129"/>
      <c r="J59" s="129">
        <f t="shared" si="27"/>
        <v>0</v>
      </c>
      <c r="K59" s="129"/>
      <c r="L59" s="129">
        <f t="shared" si="27"/>
        <v>0</v>
      </c>
      <c r="M59" s="129"/>
      <c r="N59" s="129">
        <f t="shared" si="27"/>
        <v>0</v>
      </c>
      <c r="O59" s="129"/>
      <c r="P59" s="132">
        <f t="shared" si="1"/>
        <v>75</v>
      </c>
      <c r="Q59" s="132"/>
      <c r="R59" s="129">
        <f t="shared" si="27"/>
        <v>0</v>
      </c>
    </row>
    <row r="60" spans="1:18" s="91" customFormat="1" x14ac:dyDescent="0.2">
      <c r="A60" s="115"/>
      <c r="B60" s="120"/>
      <c r="C60" s="116">
        <v>51126</v>
      </c>
      <c r="D60" s="117" t="s">
        <v>91</v>
      </c>
      <c r="E60" s="123">
        <v>0</v>
      </c>
      <c r="F60" s="123">
        <v>75</v>
      </c>
      <c r="G60" s="123"/>
      <c r="H60" s="123">
        <v>0</v>
      </c>
      <c r="I60" s="123"/>
      <c r="J60" s="123">
        <v>0</v>
      </c>
      <c r="K60" s="123"/>
      <c r="L60" s="123">
        <v>0</v>
      </c>
      <c r="M60" s="123"/>
      <c r="N60" s="123">
        <v>0</v>
      </c>
      <c r="O60" s="123"/>
      <c r="P60" s="133">
        <f t="shared" si="1"/>
        <v>75</v>
      </c>
      <c r="Q60" s="133"/>
      <c r="R60" s="123">
        <v>0</v>
      </c>
    </row>
    <row r="61" spans="1:18" s="91" customFormat="1" x14ac:dyDescent="0.2">
      <c r="A61" s="112"/>
      <c r="B61" s="113"/>
      <c r="C61" s="113" t="s">
        <v>150</v>
      </c>
      <c r="D61" s="114"/>
      <c r="E61" s="129">
        <f>SUM(E62)</f>
        <v>9.7959999999999994</v>
      </c>
      <c r="F61" s="129">
        <f t="shared" ref="F61:R61" si="28">SUM(F62)</f>
        <v>290.20400000000001</v>
      </c>
      <c r="G61" s="129"/>
      <c r="H61" s="129">
        <f t="shared" si="28"/>
        <v>0</v>
      </c>
      <c r="I61" s="129"/>
      <c r="J61" s="129">
        <f t="shared" si="28"/>
        <v>0</v>
      </c>
      <c r="K61" s="129"/>
      <c r="L61" s="129">
        <f t="shared" si="28"/>
        <v>0</v>
      </c>
      <c r="M61" s="129"/>
      <c r="N61" s="129">
        <f t="shared" si="28"/>
        <v>0</v>
      </c>
      <c r="O61" s="129"/>
      <c r="P61" s="132">
        <f t="shared" si="1"/>
        <v>300</v>
      </c>
      <c r="Q61" s="132"/>
      <c r="R61" s="129">
        <f t="shared" si="28"/>
        <v>0</v>
      </c>
    </row>
    <row r="62" spans="1:18" s="91" customFormat="1" ht="24" x14ac:dyDescent="0.2">
      <c r="A62" s="115"/>
      <c r="B62" s="120"/>
      <c r="C62" s="116">
        <v>53221</v>
      </c>
      <c r="D62" s="117" t="s">
        <v>263</v>
      </c>
      <c r="E62" s="123">
        <v>9.7959999999999994</v>
      </c>
      <c r="F62" s="123">
        <v>290.20400000000001</v>
      </c>
      <c r="G62" s="123"/>
      <c r="H62" s="123">
        <v>0</v>
      </c>
      <c r="I62" s="123"/>
      <c r="J62" s="123">
        <v>0</v>
      </c>
      <c r="K62" s="123"/>
      <c r="L62" s="123">
        <v>0</v>
      </c>
      <c r="M62" s="123"/>
      <c r="N62" s="123">
        <v>0</v>
      </c>
      <c r="O62" s="123"/>
      <c r="P62" s="133">
        <f t="shared" si="1"/>
        <v>300</v>
      </c>
      <c r="Q62" s="133"/>
      <c r="R62" s="123">
        <v>0</v>
      </c>
    </row>
    <row r="63" spans="1:18" s="91" customFormat="1" x14ac:dyDescent="0.2">
      <c r="A63" s="112"/>
      <c r="B63" s="113"/>
      <c r="C63" s="113" t="s">
        <v>167</v>
      </c>
      <c r="D63" s="114"/>
      <c r="E63" s="129">
        <f>SUM(E64:E65)</f>
        <v>300</v>
      </c>
      <c r="F63" s="129">
        <f t="shared" ref="F63:N63" si="29">SUM(F64:F65)</f>
        <v>0</v>
      </c>
      <c r="G63" s="129"/>
      <c r="H63" s="129">
        <f t="shared" si="29"/>
        <v>0</v>
      </c>
      <c r="I63" s="129"/>
      <c r="J63" s="129">
        <f t="shared" si="29"/>
        <v>2</v>
      </c>
      <c r="K63" s="129"/>
      <c r="L63" s="129">
        <f t="shared" si="29"/>
        <v>221.15359981</v>
      </c>
      <c r="M63" s="129"/>
      <c r="N63" s="129">
        <f t="shared" si="29"/>
        <v>5.2807686600000006</v>
      </c>
      <c r="O63" s="129"/>
      <c r="P63" s="132">
        <f t="shared" si="1"/>
        <v>528.43436847000009</v>
      </c>
      <c r="Q63" s="132"/>
      <c r="R63" s="129">
        <f>SUM(R64:R65)</f>
        <v>528.43436846999998</v>
      </c>
    </row>
    <row r="64" spans="1:18" s="91" customFormat="1" ht="24" x14ac:dyDescent="0.2">
      <c r="A64" s="115"/>
      <c r="B64" s="120"/>
      <c r="C64" s="116">
        <v>54181</v>
      </c>
      <c r="D64" s="117" t="s">
        <v>264</v>
      </c>
      <c r="E64" s="123">
        <v>300</v>
      </c>
      <c r="F64" s="123">
        <v>0</v>
      </c>
      <c r="G64" s="123"/>
      <c r="H64" s="123">
        <v>0</v>
      </c>
      <c r="I64" s="123"/>
      <c r="J64" s="123">
        <v>0</v>
      </c>
      <c r="K64" s="123"/>
      <c r="L64" s="123">
        <v>221.15359981</v>
      </c>
      <c r="M64" s="123"/>
      <c r="N64" s="123">
        <v>5.2807686600000006</v>
      </c>
      <c r="O64" s="123"/>
      <c r="P64" s="133">
        <f t="shared" si="1"/>
        <v>526.43436847000009</v>
      </c>
      <c r="Q64" s="133"/>
      <c r="R64" s="123">
        <v>526.43436846999998</v>
      </c>
    </row>
    <row r="65" spans="1:18" s="91" customFormat="1" x14ac:dyDescent="0.2">
      <c r="A65" s="115"/>
      <c r="B65" s="120"/>
      <c r="C65" s="116">
        <v>54199</v>
      </c>
      <c r="D65" s="117" t="s">
        <v>85</v>
      </c>
      <c r="E65" s="123">
        <v>0</v>
      </c>
      <c r="F65" s="123">
        <v>0</v>
      </c>
      <c r="G65" s="123"/>
      <c r="H65" s="123">
        <v>0</v>
      </c>
      <c r="I65" s="123"/>
      <c r="J65" s="123">
        <v>2</v>
      </c>
      <c r="K65" s="123"/>
      <c r="L65" s="123">
        <v>0</v>
      </c>
      <c r="M65" s="123"/>
      <c r="N65" s="123">
        <v>0</v>
      </c>
      <c r="O65" s="123"/>
      <c r="P65" s="133">
        <f t="shared" si="1"/>
        <v>2</v>
      </c>
      <c r="Q65" s="133"/>
      <c r="R65" s="123">
        <v>2</v>
      </c>
    </row>
    <row r="66" spans="1:18" s="91" customFormat="1" x14ac:dyDescent="0.2">
      <c r="A66" s="112"/>
      <c r="B66" s="113"/>
      <c r="C66" s="113" t="s">
        <v>151</v>
      </c>
      <c r="D66" s="114"/>
      <c r="E66" s="129">
        <f>SUM(E67)</f>
        <v>0</v>
      </c>
      <c r="F66" s="129">
        <f t="shared" ref="F66:N66" si="30">SUM(F67)</f>
        <v>300</v>
      </c>
      <c r="G66" s="129"/>
      <c r="H66" s="129">
        <f t="shared" si="30"/>
        <v>0</v>
      </c>
      <c r="I66" s="129"/>
      <c r="J66" s="129">
        <f t="shared" si="30"/>
        <v>0</v>
      </c>
      <c r="K66" s="129"/>
      <c r="L66" s="129">
        <f t="shared" si="30"/>
        <v>0</v>
      </c>
      <c r="M66" s="129"/>
      <c r="N66" s="129">
        <f t="shared" si="30"/>
        <v>0</v>
      </c>
      <c r="O66" s="129"/>
      <c r="P66" s="132">
        <f>SUM(E66:N66)</f>
        <v>300</v>
      </c>
      <c r="Q66" s="132"/>
      <c r="R66" s="129">
        <f>SUM(R67)</f>
        <v>0</v>
      </c>
    </row>
    <row r="67" spans="1:18" s="91" customFormat="1" x14ac:dyDescent="0.2">
      <c r="A67" s="115"/>
      <c r="B67" s="120"/>
      <c r="C67" s="116">
        <v>52049</v>
      </c>
      <c r="D67" s="117" t="s">
        <v>92</v>
      </c>
      <c r="E67" s="123">
        <v>0</v>
      </c>
      <c r="F67" s="123">
        <v>300</v>
      </c>
      <c r="G67" s="123"/>
      <c r="H67" s="123">
        <v>0</v>
      </c>
      <c r="I67" s="123"/>
      <c r="J67" s="123">
        <v>0</v>
      </c>
      <c r="K67" s="123"/>
      <c r="L67" s="123">
        <v>0</v>
      </c>
      <c r="M67" s="123"/>
      <c r="N67" s="123">
        <v>0</v>
      </c>
      <c r="O67" s="123"/>
      <c r="P67" s="133">
        <f t="shared" ref="P67" si="31">SUM(E67:N67)</f>
        <v>300</v>
      </c>
      <c r="Q67" s="133"/>
      <c r="R67" s="123">
        <v>0</v>
      </c>
    </row>
    <row r="68" spans="1:18" s="91" customFormat="1" x14ac:dyDescent="0.2">
      <c r="A68" s="112"/>
      <c r="B68" s="113"/>
      <c r="C68" s="113" t="s">
        <v>152</v>
      </c>
      <c r="D68" s="114"/>
      <c r="E68" s="129">
        <f>SUM(E69)</f>
        <v>500</v>
      </c>
      <c r="F68" s="129">
        <f t="shared" ref="F68:R68" si="32">SUM(F69)</f>
        <v>0</v>
      </c>
      <c r="G68" s="129"/>
      <c r="H68" s="129">
        <f t="shared" si="32"/>
        <v>0</v>
      </c>
      <c r="I68" s="129"/>
      <c r="J68" s="129">
        <f t="shared" si="32"/>
        <v>0</v>
      </c>
      <c r="K68" s="129"/>
      <c r="L68" s="129">
        <f t="shared" si="32"/>
        <v>1050</v>
      </c>
      <c r="M68" s="129"/>
      <c r="N68" s="129">
        <f t="shared" si="32"/>
        <v>0</v>
      </c>
      <c r="O68" s="129"/>
      <c r="P68" s="132">
        <f>SUM(E68:N68)</f>
        <v>1550</v>
      </c>
      <c r="Q68" s="132"/>
      <c r="R68" s="129">
        <f t="shared" si="32"/>
        <v>1550</v>
      </c>
    </row>
    <row r="69" spans="1:18" s="91" customFormat="1" ht="24" x14ac:dyDescent="0.2">
      <c r="A69" s="115"/>
      <c r="B69" s="120"/>
      <c r="C69" s="116">
        <v>54193</v>
      </c>
      <c r="D69" s="117" t="s">
        <v>186</v>
      </c>
      <c r="E69" s="123">
        <v>500</v>
      </c>
      <c r="F69" s="123">
        <v>0</v>
      </c>
      <c r="G69" s="123"/>
      <c r="H69" s="123">
        <v>0</v>
      </c>
      <c r="I69" s="123"/>
      <c r="J69" s="123">
        <v>0</v>
      </c>
      <c r="K69" s="123"/>
      <c r="L69" s="123">
        <v>1050</v>
      </c>
      <c r="M69" s="123"/>
      <c r="N69" s="123">
        <v>0</v>
      </c>
      <c r="O69" s="123"/>
      <c r="P69" s="133">
        <f>SUM(E69:N69)</f>
        <v>1550</v>
      </c>
      <c r="Q69" s="133"/>
      <c r="R69" s="123">
        <v>1550</v>
      </c>
    </row>
    <row r="70" spans="1:18" s="91" customFormat="1" x14ac:dyDescent="0.2">
      <c r="A70" s="112"/>
      <c r="B70" s="113"/>
      <c r="C70" s="113" t="s">
        <v>165</v>
      </c>
      <c r="D70" s="114"/>
      <c r="E70" s="129">
        <f>SUM(E71)</f>
        <v>235</v>
      </c>
      <c r="F70" s="129">
        <f t="shared" ref="F70:R70" si="33">SUM(F71)</f>
        <v>0</v>
      </c>
      <c r="G70" s="129"/>
      <c r="H70" s="129">
        <f t="shared" si="33"/>
        <v>0</v>
      </c>
      <c r="I70" s="129"/>
      <c r="J70" s="129">
        <f t="shared" si="33"/>
        <v>0</v>
      </c>
      <c r="K70" s="129"/>
      <c r="L70" s="129">
        <f t="shared" si="33"/>
        <v>180.8</v>
      </c>
      <c r="M70" s="129"/>
      <c r="N70" s="129">
        <f t="shared" si="33"/>
        <v>11.8</v>
      </c>
      <c r="O70" s="129"/>
      <c r="P70" s="132">
        <f>SUM(E70:N70)</f>
        <v>427.6</v>
      </c>
      <c r="Q70" s="132"/>
      <c r="R70" s="129">
        <f t="shared" si="33"/>
        <v>0</v>
      </c>
    </row>
    <row r="71" spans="1:18" s="91" customFormat="1" x14ac:dyDescent="0.2">
      <c r="A71" s="115"/>
      <c r="B71" s="120"/>
      <c r="C71" s="116">
        <v>47279</v>
      </c>
      <c r="D71" s="117" t="s">
        <v>93</v>
      </c>
      <c r="E71" s="123">
        <v>235</v>
      </c>
      <c r="F71" s="123">
        <v>0</v>
      </c>
      <c r="G71" s="123"/>
      <c r="H71" s="123">
        <v>0</v>
      </c>
      <c r="I71" s="123"/>
      <c r="J71" s="123">
        <v>0</v>
      </c>
      <c r="K71" s="123"/>
      <c r="L71" s="123">
        <v>180.8</v>
      </c>
      <c r="M71" s="123"/>
      <c r="N71" s="123">
        <v>11.8</v>
      </c>
      <c r="O71" s="123"/>
      <c r="P71" s="133">
        <f t="shared" ref="P71" si="34">SUM(E71:N71)</f>
        <v>427.6</v>
      </c>
      <c r="Q71" s="133"/>
      <c r="R71" s="123">
        <v>0</v>
      </c>
    </row>
    <row r="72" spans="1:18" s="91" customFormat="1" x14ac:dyDescent="0.2">
      <c r="A72" s="112"/>
      <c r="B72" s="113"/>
      <c r="C72" s="113" t="s">
        <v>166</v>
      </c>
      <c r="D72" s="114"/>
      <c r="E72" s="129">
        <f>SUM(E73)</f>
        <v>15</v>
      </c>
      <c r="F72" s="129">
        <f t="shared" ref="F72" si="35">SUM(F73)</f>
        <v>0</v>
      </c>
      <c r="G72" s="129"/>
      <c r="H72" s="129">
        <f t="shared" ref="H72" si="36">SUM(H73)</f>
        <v>0</v>
      </c>
      <c r="I72" s="129"/>
      <c r="J72" s="129">
        <f t="shared" ref="J72" si="37">SUM(J73)</f>
        <v>0</v>
      </c>
      <c r="K72" s="129"/>
      <c r="L72" s="129">
        <f t="shared" ref="L72" si="38">SUM(L73)</f>
        <v>0</v>
      </c>
      <c r="M72" s="129"/>
      <c r="N72" s="129">
        <f t="shared" ref="N72" si="39">SUM(N73)</f>
        <v>0</v>
      </c>
      <c r="O72" s="129"/>
      <c r="P72" s="132">
        <f>SUM(E72:N72)</f>
        <v>15</v>
      </c>
      <c r="Q72" s="132"/>
      <c r="R72" s="129">
        <f>SUM(R73)</f>
        <v>0</v>
      </c>
    </row>
    <row r="73" spans="1:18" s="91" customFormat="1" x14ac:dyDescent="0.2">
      <c r="A73" s="115"/>
      <c r="B73" s="120"/>
      <c r="C73" s="116">
        <v>53128</v>
      </c>
      <c r="D73" s="117" t="s">
        <v>94</v>
      </c>
      <c r="E73" s="123">
        <v>15</v>
      </c>
      <c r="F73" s="123">
        <v>0</v>
      </c>
      <c r="G73" s="123"/>
      <c r="H73" s="123">
        <v>0</v>
      </c>
      <c r="I73" s="123"/>
      <c r="J73" s="123">
        <v>0</v>
      </c>
      <c r="K73" s="123"/>
      <c r="L73" s="123">
        <v>0</v>
      </c>
      <c r="M73" s="123"/>
      <c r="N73" s="123">
        <v>0</v>
      </c>
      <c r="O73" s="123"/>
      <c r="P73" s="133">
        <f t="shared" ref="P73" si="40">SUM(E73:N73)</f>
        <v>15</v>
      </c>
      <c r="Q73" s="133"/>
      <c r="R73" s="123">
        <v>0</v>
      </c>
    </row>
    <row r="74" spans="1:18" s="91" customFormat="1" x14ac:dyDescent="0.2">
      <c r="A74" s="112"/>
      <c r="B74" s="113" t="s">
        <v>156</v>
      </c>
      <c r="C74" s="113"/>
      <c r="D74" s="114"/>
      <c r="E74" s="129">
        <f>E75+E77+E79+E81+E83+E85+E87</f>
        <v>0</v>
      </c>
      <c r="F74" s="129">
        <f t="shared" ref="F74:N74" si="41">F75+F77+F79+F81+F83+F85+F87</f>
        <v>0</v>
      </c>
      <c r="G74" s="129"/>
      <c r="H74" s="129">
        <f t="shared" si="41"/>
        <v>317.49</v>
      </c>
      <c r="I74" s="129"/>
      <c r="J74" s="129">
        <f t="shared" si="41"/>
        <v>2.5</v>
      </c>
      <c r="K74" s="129"/>
      <c r="L74" s="129">
        <f t="shared" si="41"/>
        <v>25</v>
      </c>
      <c r="M74" s="129"/>
      <c r="N74" s="129">
        <f t="shared" si="41"/>
        <v>1.5</v>
      </c>
      <c r="O74" s="129"/>
      <c r="P74" s="132">
        <f>SUM(E74:N74)</f>
        <v>346.49</v>
      </c>
      <c r="Q74" s="132"/>
      <c r="R74" s="129">
        <f>R75+R77+R79+R81+R83+R85+R87</f>
        <v>52.5</v>
      </c>
    </row>
    <row r="75" spans="1:18" s="91" customFormat="1" x14ac:dyDescent="0.2">
      <c r="A75" s="112"/>
      <c r="B75" s="113"/>
      <c r="C75" s="113" t="s">
        <v>171</v>
      </c>
      <c r="D75" s="114"/>
      <c r="E75" s="129">
        <f>SUM(E76)</f>
        <v>0</v>
      </c>
      <c r="F75" s="129">
        <f t="shared" ref="F75:R75" si="42">SUM(F76)</f>
        <v>0</v>
      </c>
      <c r="G75" s="129"/>
      <c r="H75" s="129">
        <f t="shared" si="42"/>
        <v>15</v>
      </c>
      <c r="I75" s="129"/>
      <c r="J75" s="129">
        <f t="shared" si="42"/>
        <v>0</v>
      </c>
      <c r="K75" s="129"/>
      <c r="L75" s="129">
        <f t="shared" si="42"/>
        <v>0</v>
      </c>
      <c r="M75" s="129"/>
      <c r="N75" s="129">
        <f t="shared" si="42"/>
        <v>0</v>
      </c>
      <c r="O75" s="129"/>
      <c r="P75" s="132">
        <f>SUM(E75:N75)</f>
        <v>15</v>
      </c>
      <c r="Q75" s="132"/>
      <c r="R75" s="129">
        <f t="shared" si="42"/>
        <v>0</v>
      </c>
    </row>
    <row r="76" spans="1:18" s="91" customFormat="1" ht="24" x14ac:dyDescent="0.2">
      <c r="A76" s="115"/>
      <c r="B76" s="120"/>
      <c r="C76" s="116">
        <v>47181</v>
      </c>
      <c r="D76" s="117" t="s">
        <v>265</v>
      </c>
      <c r="E76" s="123">
        <v>0</v>
      </c>
      <c r="F76" s="123">
        <v>0</v>
      </c>
      <c r="G76" s="123"/>
      <c r="H76" s="123">
        <v>15</v>
      </c>
      <c r="I76" s="123"/>
      <c r="J76" s="123">
        <v>0</v>
      </c>
      <c r="K76" s="123"/>
      <c r="L76" s="123">
        <v>0</v>
      </c>
      <c r="M76" s="123"/>
      <c r="N76" s="123">
        <v>0</v>
      </c>
      <c r="O76" s="123"/>
      <c r="P76" s="133">
        <f>SUM(E76:N76)</f>
        <v>15</v>
      </c>
      <c r="Q76" s="133"/>
      <c r="R76" s="123">
        <v>0</v>
      </c>
    </row>
    <row r="77" spans="1:18" s="91" customFormat="1" x14ac:dyDescent="0.2">
      <c r="A77" s="112"/>
      <c r="B77" s="113"/>
      <c r="C77" s="113" t="s">
        <v>148</v>
      </c>
      <c r="D77" s="114"/>
      <c r="E77" s="129">
        <f>SUM(E78)</f>
        <v>0</v>
      </c>
      <c r="F77" s="129">
        <f t="shared" ref="F77:R87" si="43">SUM(F78)</f>
        <v>0</v>
      </c>
      <c r="G77" s="129"/>
      <c r="H77" s="129">
        <f t="shared" si="43"/>
        <v>30</v>
      </c>
      <c r="I77" s="129"/>
      <c r="J77" s="129">
        <f t="shared" si="43"/>
        <v>0</v>
      </c>
      <c r="K77" s="129"/>
      <c r="L77" s="129">
        <f t="shared" si="43"/>
        <v>0</v>
      </c>
      <c r="M77" s="129"/>
      <c r="N77" s="129">
        <f t="shared" si="43"/>
        <v>1.5</v>
      </c>
      <c r="O77" s="129"/>
      <c r="P77" s="132">
        <f>SUM(E77:N77)</f>
        <v>31.5</v>
      </c>
      <c r="Q77" s="132"/>
      <c r="R77" s="129">
        <f t="shared" si="43"/>
        <v>0</v>
      </c>
    </row>
    <row r="78" spans="1:18" s="91" customFormat="1" x14ac:dyDescent="0.2">
      <c r="A78" s="115"/>
      <c r="B78" s="120"/>
      <c r="C78" s="116">
        <v>51011</v>
      </c>
      <c r="D78" s="117" t="s">
        <v>95</v>
      </c>
      <c r="E78" s="123">
        <v>0</v>
      </c>
      <c r="F78" s="123">
        <v>0</v>
      </c>
      <c r="G78" s="123"/>
      <c r="H78" s="123">
        <v>30</v>
      </c>
      <c r="I78" s="123"/>
      <c r="J78" s="123">
        <v>0</v>
      </c>
      <c r="K78" s="123"/>
      <c r="L78" s="123">
        <v>0</v>
      </c>
      <c r="M78" s="123"/>
      <c r="N78" s="123">
        <v>1.5</v>
      </c>
      <c r="O78" s="123"/>
      <c r="P78" s="133">
        <f t="shared" ref="P78" si="44">SUM(E78:N78)</f>
        <v>31.5</v>
      </c>
      <c r="Q78" s="133"/>
      <c r="R78" s="123">
        <v>0</v>
      </c>
    </row>
    <row r="79" spans="1:18" s="91" customFormat="1" x14ac:dyDescent="0.2">
      <c r="A79" s="112"/>
      <c r="B79" s="113"/>
      <c r="C79" s="113" t="s">
        <v>149</v>
      </c>
      <c r="D79" s="114"/>
      <c r="E79" s="129">
        <f>SUM(E80)</f>
        <v>0</v>
      </c>
      <c r="F79" s="129">
        <f t="shared" si="43"/>
        <v>0</v>
      </c>
      <c r="G79" s="129"/>
      <c r="H79" s="129">
        <f t="shared" si="43"/>
        <v>105</v>
      </c>
      <c r="I79" s="129"/>
      <c r="J79" s="129">
        <f t="shared" si="43"/>
        <v>0</v>
      </c>
      <c r="K79" s="129"/>
      <c r="L79" s="129">
        <f t="shared" si="43"/>
        <v>25</v>
      </c>
      <c r="M79" s="129"/>
      <c r="N79" s="129">
        <f t="shared" si="43"/>
        <v>0</v>
      </c>
      <c r="O79" s="129"/>
      <c r="P79" s="132">
        <f>SUM(E79:N79)</f>
        <v>130</v>
      </c>
      <c r="Q79" s="132"/>
      <c r="R79" s="129">
        <f t="shared" si="43"/>
        <v>0</v>
      </c>
    </row>
    <row r="80" spans="1:18" s="91" customFormat="1" x14ac:dyDescent="0.2">
      <c r="A80" s="115"/>
      <c r="B80" s="120"/>
      <c r="C80" s="116">
        <v>53315</v>
      </c>
      <c r="D80" s="117" t="s">
        <v>96</v>
      </c>
      <c r="E80" s="123">
        <v>0</v>
      </c>
      <c r="F80" s="123">
        <v>0</v>
      </c>
      <c r="G80" s="123"/>
      <c r="H80" s="123">
        <v>105</v>
      </c>
      <c r="I80" s="123"/>
      <c r="J80" s="123">
        <v>0</v>
      </c>
      <c r="K80" s="123"/>
      <c r="L80" s="123">
        <v>25</v>
      </c>
      <c r="M80" s="123"/>
      <c r="N80" s="123">
        <v>0</v>
      </c>
      <c r="O80" s="123"/>
      <c r="P80" s="133">
        <f t="shared" ref="P80" si="45">SUM(E80:N80)</f>
        <v>130</v>
      </c>
      <c r="Q80" s="133"/>
      <c r="R80" s="123">
        <v>0</v>
      </c>
    </row>
    <row r="81" spans="1:18" s="91" customFormat="1" x14ac:dyDescent="0.2">
      <c r="A81" s="112"/>
      <c r="B81" s="113"/>
      <c r="C81" s="113" t="s">
        <v>150</v>
      </c>
      <c r="D81" s="114"/>
      <c r="E81" s="129">
        <f>SUM(E82)</f>
        <v>0</v>
      </c>
      <c r="F81" s="129">
        <f t="shared" si="43"/>
        <v>0</v>
      </c>
      <c r="G81" s="129"/>
      <c r="H81" s="129">
        <f t="shared" si="43"/>
        <v>50</v>
      </c>
      <c r="I81" s="129"/>
      <c r="J81" s="129">
        <f t="shared" si="43"/>
        <v>0</v>
      </c>
      <c r="K81" s="129"/>
      <c r="L81" s="129">
        <f t="shared" si="43"/>
        <v>0</v>
      </c>
      <c r="M81" s="129"/>
      <c r="N81" s="129">
        <f t="shared" si="43"/>
        <v>0</v>
      </c>
      <c r="O81" s="129"/>
      <c r="P81" s="132">
        <f>SUM(E81:N81)</f>
        <v>50</v>
      </c>
      <c r="Q81" s="132"/>
      <c r="R81" s="129">
        <f t="shared" si="43"/>
        <v>0</v>
      </c>
    </row>
    <row r="82" spans="1:18" s="91" customFormat="1" ht="24" x14ac:dyDescent="0.2">
      <c r="A82" s="115"/>
      <c r="B82" s="120"/>
      <c r="C82" s="116">
        <v>51066</v>
      </c>
      <c r="D82" s="117" t="s">
        <v>266</v>
      </c>
      <c r="E82" s="123">
        <v>0</v>
      </c>
      <c r="F82" s="123">
        <v>0</v>
      </c>
      <c r="G82" s="123"/>
      <c r="H82" s="123">
        <v>50</v>
      </c>
      <c r="I82" s="123"/>
      <c r="J82" s="123">
        <v>0</v>
      </c>
      <c r="K82" s="123"/>
      <c r="L82" s="123">
        <v>0</v>
      </c>
      <c r="M82" s="123"/>
      <c r="N82" s="123">
        <v>0</v>
      </c>
      <c r="O82" s="123"/>
      <c r="P82" s="133">
        <f t="shared" ref="P82" si="46">SUM(E82:N82)</f>
        <v>50</v>
      </c>
      <c r="Q82" s="133"/>
      <c r="R82" s="123">
        <v>0</v>
      </c>
    </row>
    <row r="83" spans="1:18" s="91" customFormat="1" x14ac:dyDescent="0.2">
      <c r="A83" s="112"/>
      <c r="B83" s="113"/>
      <c r="C83" s="113" t="s">
        <v>167</v>
      </c>
      <c r="D83" s="114"/>
      <c r="E83" s="129">
        <f>SUM(E84)</f>
        <v>0</v>
      </c>
      <c r="F83" s="129">
        <f t="shared" si="43"/>
        <v>0</v>
      </c>
      <c r="G83" s="129"/>
      <c r="H83" s="129">
        <f t="shared" si="43"/>
        <v>0</v>
      </c>
      <c r="I83" s="129"/>
      <c r="J83" s="129">
        <f t="shared" si="43"/>
        <v>2.5</v>
      </c>
      <c r="K83" s="129"/>
      <c r="L83" s="129">
        <f t="shared" si="43"/>
        <v>0</v>
      </c>
      <c r="M83" s="129"/>
      <c r="N83" s="129">
        <f t="shared" si="43"/>
        <v>0</v>
      </c>
      <c r="O83" s="129"/>
      <c r="P83" s="132">
        <f>SUM(E83:N83)</f>
        <v>2.5</v>
      </c>
      <c r="Q83" s="132"/>
      <c r="R83" s="129">
        <f t="shared" si="43"/>
        <v>2.5</v>
      </c>
    </row>
    <row r="84" spans="1:18" s="91" customFormat="1" x14ac:dyDescent="0.2">
      <c r="A84" s="115"/>
      <c r="B84" s="120"/>
      <c r="C84" s="116">
        <v>54363</v>
      </c>
      <c r="D84" s="117" t="s">
        <v>85</v>
      </c>
      <c r="E84" s="123">
        <v>0</v>
      </c>
      <c r="F84" s="123">
        <v>0</v>
      </c>
      <c r="G84" s="123"/>
      <c r="H84" s="123">
        <v>0</v>
      </c>
      <c r="I84" s="123"/>
      <c r="J84" s="123">
        <v>2.5</v>
      </c>
      <c r="K84" s="123"/>
      <c r="L84" s="123">
        <v>0</v>
      </c>
      <c r="M84" s="123"/>
      <c r="N84" s="123">
        <v>0</v>
      </c>
      <c r="O84" s="123"/>
      <c r="P84" s="133">
        <f t="shared" ref="P84" si="47">SUM(E84:N84)</f>
        <v>2.5</v>
      </c>
      <c r="Q84" s="133"/>
      <c r="R84" s="123">
        <v>2.5</v>
      </c>
    </row>
    <row r="85" spans="1:18" s="91" customFormat="1" x14ac:dyDescent="0.2">
      <c r="A85" s="112"/>
      <c r="B85" s="113"/>
      <c r="C85" s="113" t="s">
        <v>152</v>
      </c>
      <c r="D85" s="114"/>
      <c r="E85" s="129">
        <f>SUM(E86)</f>
        <v>0</v>
      </c>
      <c r="F85" s="129">
        <f t="shared" si="43"/>
        <v>0</v>
      </c>
      <c r="G85" s="129"/>
      <c r="H85" s="129">
        <f t="shared" si="43"/>
        <v>50</v>
      </c>
      <c r="I85" s="129"/>
      <c r="J85" s="129">
        <f t="shared" si="43"/>
        <v>0</v>
      </c>
      <c r="K85" s="129"/>
      <c r="L85" s="129">
        <f t="shared" si="43"/>
        <v>0</v>
      </c>
      <c r="M85" s="129"/>
      <c r="N85" s="129">
        <f t="shared" si="43"/>
        <v>0</v>
      </c>
      <c r="O85" s="129"/>
      <c r="P85" s="132">
        <f>SUM(E85:N85)</f>
        <v>50</v>
      </c>
      <c r="Q85" s="132"/>
      <c r="R85" s="129">
        <f t="shared" si="43"/>
        <v>50</v>
      </c>
    </row>
    <row r="86" spans="1:18" s="91" customFormat="1" ht="24" x14ac:dyDescent="0.2">
      <c r="A86" s="115"/>
      <c r="B86" s="120"/>
      <c r="C86" s="116">
        <v>54156</v>
      </c>
      <c r="D86" s="117" t="s">
        <v>186</v>
      </c>
      <c r="E86" s="123">
        <v>0</v>
      </c>
      <c r="F86" s="123">
        <v>0</v>
      </c>
      <c r="G86" s="123"/>
      <c r="H86" s="123">
        <v>50</v>
      </c>
      <c r="I86" s="123"/>
      <c r="J86" s="123">
        <v>0</v>
      </c>
      <c r="K86" s="123"/>
      <c r="L86" s="123">
        <v>0</v>
      </c>
      <c r="M86" s="123"/>
      <c r="N86" s="123">
        <v>0</v>
      </c>
      <c r="O86" s="123"/>
      <c r="P86" s="133">
        <f t="shared" ref="P86" si="48">SUM(E86:N86)</f>
        <v>50</v>
      </c>
      <c r="Q86" s="133"/>
      <c r="R86" s="123">
        <v>50</v>
      </c>
    </row>
    <row r="87" spans="1:18" s="91" customFormat="1" x14ac:dyDescent="0.2">
      <c r="A87" s="112"/>
      <c r="B87" s="113"/>
      <c r="C87" s="113" t="s">
        <v>165</v>
      </c>
      <c r="D87" s="114"/>
      <c r="E87" s="129">
        <f>SUM(E88)</f>
        <v>0</v>
      </c>
      <c r="F87" s="129">
        <f t="shared" si="43"/>
        <v>0</v>
      </c>
      <c r="G87" s="129"/>
      <c r="H87" s="129">
        <f t="shared" si="43"/>
        <v>67.489999999999995</v>
      </c>
      <c r="I87" s="129"/>
      <c r="J87" s="129">
        <f t="shared" si="43"/>
        <v>0</v>
      </c>
      <c r="K87" s="129"/>
      <c r="L87" s="129">
        <f t="shared" si="43"/>
        <v>0</v>
      </c>
      <c r="M87" s="129"/>
      <c r="N87" s="129">
        <f t="shared" si="43"/>
        <v>0</v>
      </c>
      <c r="O87" s="129"/>
      <c r="P87" s="132">
        <f>SUM(E87:N87)</f>
        <v>67.489999999999995</v>
      </c>
      <c r="Q87" s="132"/>
      <c r="R87" s="129">
        <f t="shared" si="43"/>
        <v>0</v>
      </c>
    </row>
    <row r="88" spans="1:18" s="91" customFormat="1" x14ac:dyDescent="0.2">
      <c r="A88" s="115"/>
      <c r="B88" s="120"/>
      <c r="C88" s="116">
        <v>54005</v>
      </c>
      <c r="D88" s="117" t="s">
        <v>97</v>
      </c>
      <c r="E88" s="123">
        <v>0</v>
      </c>
      <c r="F88" s="123">
        <v>0</v>
      </c>
      <c r="G88" s="123"/>
      <c r="H88" s="123">
        <v>67.489999999999995</v>
      </c>
      <c r="I88" s="123"/>
      <c r="J88" s="123">
        <v>0</v>
      </c>
      <c r="K88" s="123"/>
      <c r="L88" s="123">
        <v>0</v>
      </c>
      <c r="M88" s="123"/>
      <c r="N88" s="123">
        <v>0</v>
      </c>
      <c r="O88" s="123"/>
      <c r="P88" s="133">
        <f t="shared" ref="P88" si="49">SUM(E88:N88)</f>
        <v>67.489999999999995</v>
      </c>
      <c r="Q88" s="133"/>
      <c r="R88" s="123">
        <v>0</v>
      </c>
    </row>
    <row r="89" spans="1:18" s="91" customFormat="1" x14ac:dyDescent="0.2">
      <c r="A89" s="112"/>
      <c r="B89" s="113" t="s">
        <v>53</v>
      </c>
      <c r="C89" s="113"/>
      <c r="D89" s="114"/>
      <c r="E89" s="129">
        <f>E90+E93+E96+E98+E100</f>
        <v>1068.2</v>
      </c>
      <c r="F89" s="129">
        <f t="shared" ref="F89:N89" si="50">F90+F93+F96+F98+F100</f>
        <v>126</v>
      </c>
      <c r="G89" s="129"/>
      <c r="H89" s="129">
        <f t="shared" si="50"/>
        <v>0</v>
      </c>
      <c r="I89" s="129"/>
      <c r="J89" s="129">
        <f t="shared" si="50"/>
        <v>3</v>
      </c>
      <c r="K89" s="129"/>
      <c r="L89" s="129">
        <f t="shared" si="50"/>
        <v>268.84000000000003</v>
      </c>
      <c r="M89" s="129"/>
      <c r="N89" s="129">
        <f t="shared" si="50"/>
        <v>0</v>
      </c>
      <c r="O89" s="129"/>
      <c r="P89" s="132">
        <f>SUM(E89:N89)</f>
        <v>1466.04</v>
      </c>
      <c r="Q89" s="132"/>
      <c r="R89" s="129">
        <f>R90+R93+R96+R98+R100</f>
        <v>703</v>
      </c>
    </row>
    <row r="90" spans="1:18" s="91" customFormat="1" x14ac:dyDescent="0.2">
      <c r="A90" s="112"/>
      <c r="B90" s="113"/>
      <c r="C90" s="113" t="s">
        <v>149</v>
      </c>
      <c r="D90" s="114"/>
      <c r="E90" s="129">
        <f>SUM(E91:E92)</f>
        <v>260</v>
      </c>
      <c r="F90" s="129">
        <f t="shared" ref="F90:N90" si="51">SUM(F91:F92)</f>
        <v>0</v>
      </c>
      <c r="G90" s="129"/>
      <c r="H90" s="129">
        <f t="shared" si="51"/>
        <v>0</v>
      </c>
      <c r="I90" s="129"/>
      <c r="J90" s="129">
        <f t="shared" si="51"/>
        <v>0</v>
      </c>
      <c r="K90" s="129"/>
      <c r="L90" s="129">
        <f t="shared" si="51"/>
        <v>168.84</v>
      </c>
      <c r="M90" s="129"/>
      <c r="N90" s="129">
        <f t="shared" si="51"/>
        <v>0</v>
      </c>
      <c r="O90" s="129"/>
      <c r="P90" s="132">
        <f>SUM(E90:N90)</f>
        <v>428.84000000000003</v>
      </c>
      <c r="Q90" s="132"/>
      <c r="R90" s="129">
        <f>SUM(R91:R92)</f>
        <v>0</v>
      </c>
    </row>
    <row r="91" spans="1:18" s="91" customFormat="1" x14ac:dyDescent="0.2">
      <c r="A91" s="115"/>
      <c r="B91" s="120"/>
      <c r="C91" s="116">
        <v>50130</v>
      </c>
      <c r="D91" s="117" t="s">
        <v>98</v>
      </c>
      <c r="E91" s="123">
        <v>60</v>
      </c>
      <c r="F91" s="123">
        <v>0</v>
      </c>
      <c r="G91" s="123"/>
      <c r="H91" s="123">
        <v>0</v>
      </c>
      <c r="I91" s="123"/>
      <c r="J91" s="123">
        <v>0</v>
      </c>
      <c r="K91" s="123"/>
      <c r="L91" s="123">
        <v>0</v>
      </c>
      <c r="M91" s="123"/>
      <c r="N91" s="123">
        <v>0</v>
      </c>
      <c r="O91" s="123"/>
      <c r="P91" s="133">
        <f>SUM(E91:N91)</f>
        <v>60</v>
      </c>
      <c r="Q91" s="133"/>
      <c r="R91" s="123">
        <v>0</v>
      </c>
    </row>
    <row r="92" spans="1:18" s="91" customFormat="1" x14ac:dyDescent="0.2">
      <c r="A92" s="115"/>
      <c r="B92" s="120"/>
      <c r="C92" s="116">
        <v>54269</v>
      </c>
      <c r="D92" s="117" t="s">
        <v>99</v>
      </c>
      <c r="E92" s="123">
        <v>200</v>
      </c>
      <c r="F92" s="123">
        <v>0</v>
      </c>
      <c r="G92" s="123"/>
      <c r="H92" s="123">
        <v>0</v>
      </c>
      <c r="I92" s="123"/>
      <c r="J92" s="123">
        <v>0</v>
      </c>
      <c r="K92" s="123"/>
      <c r="L92" s="123">
        <v>168.84</v>
      </c>
      <c r="M92" s="123"/>
      <c r="N92" s="123">
        <v>0</v>
      </c>
      <c r="O92" s="123"/>
      <c r="P92" s="133">
        <f>SUM(E92:N92)</f>
        <v>368.84000000000003</v>
      </c>
      <c r="Q92" s="133"/>
      <c r="R92" s="123">
        <v>0</v>
      </c>
    </row>
    <row r="93" spans="1:18" s="91" customFormat="1" x14ac:dyDescent="0.2">
      <c r="A93" s="112"/>
      <c r="B93" s="113"/>
      <c r="C93" s="113" t="s">
        <v>167</v>
      </c>
      <c r="D93" s="114"/>
      <c r="E93" s="129">
        <f>SUM(E94:E95)</f>
        <v>0</v>
      </c>
      <c r="F93" s="129">
        <f t="shared" ref="F93:N93" si="52">SUM(F94:F95)</f>
        <v>100</v>
      </c>
      <c r="G93" s="129"/>
      <c r="H93" s="129">
        <f t="shared" si="52"/>
        <v>0</v>
      </c>
      <c r="I93" s="129"/>
      <c r="J93" s="129">
        <f t="shared" si="52"/>
        <v>3</v>
      </c>
      <c r="K93" s="129"/>
      <c r="L93" s="129">
        <f t="shared" si="52"/>
        <v>100</v>
      </c>
      <c r="M93" s="129"/>
      <c r="N93" s="129">
        <f t="shared" si="52"/>
        <v>0</v>
      </c>
      <c r="O93" s="129"/>
      <c r="P93" s="132">
        <f>SUM(E93:N93)</f>
        <v>203</v>
      </c>
      <c r="Q93" s="132"/>
      <c r="R93" s="129">
        <f>SUM(R94:R95)</f>
        <v>203</v>
      </c>
    </row>
    <row r="94" spans="1:18" s="91" customFormat="1" x14ac:dyDescent="0.2">
      <c r="A94" s="115"/>
      <c r="B94" s="120"/>
      <c r="C94" s="116">
        <v>54282</v>
      </c>
      <c r="D94" s="117" t="s">
        <v>85</v>
      </c>
      <c r="E94" s="123">
        <v>0</v>
      </c>
      <c r="F94" s="123">
        <v>100</v>
      </c>
      <c r="G94" s="123"/>
      <c r="H94" s="123">
        <v>0</v>
      </c>
      <c r="I94" s="123"/>
      <c r="J94" s="123">
        <v>0</v>
      </c>
      <c r="K94" s="123"/>
      <c r="L94" s="123">
        <v>100</v>
      </c>
      <c r="M94" s="123"/>
      <c r="N94" s="123">
        <v>0</v>
      </c>
      <c r="O94" s="123"/>
      <c r="P94" s="133">
        <f t="shared" ref="P94:P95" si="53">SUM(E94:N94)</f>
        <v>200</v>
      </c>
      <c r="Q94" s="133"/>
      <c r="R94" s="123">
        <v>200</v>
      </c>
    </row>
    <row r="95" spans="1:18" s="91" customFormat="1" x14ac:dyDescent="0.2">
      <c r="A95" s="115"/>
      <c r="B95" s="120"/>
      <c r="C95" s="116">
        <v>54390</v>
      </c>
      <c r="D95" s="117" t="s">
        <v>85</v>
      </c>
      <c r="E95" s="123">
        <v>0</v>
      </c>
      <c r="F95" s="123">
        <v>0</v>
      </c>
      <c r="G95" s="123"/>
      <c r="H95" s="123">
        <v>0</v>
      </c>
      <c r="I95" s="123"/>
      <c r="J95" s="123">
        <v>3</v>
      </c>
      <c r="K95" s="123"/>
      <c r="L95" s="123">
        <v>0</v>
      </c>
      <c r="M95" s="123"/>
      <c r="N95" s="123">
        <v>0</v>
      </c>
      <c r="O95" s="123"/>
      <c r="P95" s="133">
        <f t="shared" si="53"/>
        <v>3</v>
      </c>
      <c r="Q95" s="133"/>
      <c r="R95" s="123">
        <v>3</v>
      </c>
    </row>
    <row r="96" spans="1:18" s="91" customFormat="1" x14ac:dyDescent="0.2">
      <c r="A96" s="112"/>
      <c r="B96" s="113"/>
      <c r="C96" s="113" t="s">
        <v>152</v>
      </c>
      <c r="D96" s="114"/>
      <c r="E96" s="129">
        <f>SUM(E97)</f>
        <v>500</v>
      </c>
      <c r="F96" s="129">
        <f t="shared" ref="F96:N96" si="54">SUM(F97)</f>
        <v>0</v>
      </c>
      <c r="G96" s="129"/>
      <c r="H96" s="129">
        <f t="shared" si="54"/>
        <v>0</v>
      </c>
      <c r="I96" s="129"/>
      <c r="J96" s="129">
        <f t="shared" si="54"/>
        <v>0</v>
      </c>
      <c r="K96" s="129"/>
      <c r="L96" s="129">
        <f t="shared" si="54"/>
        <v>0</v>
      </c>
      <c r="M96" s="129"/>
      <c r="N96" s="129">
        <f t="shared" si="54"/>
        <v>0</v>
      </c>
      <c r="O96" s="129"/>
      <c r="P96" s="132">
        <f>SUM(E96:N96)</f>
        <v>500</v>
      </c>
      <c r="Q96" s="132"/>
      <c r="R96" s="129">
        <f>SUM(R97)</f>
        <v>500</v>
      </c>
    </row>
    <row r="97" spans="1:18" s="91" customFormat="1" ht="24" x14ac:dyDescent="0.2">
      <c r="A97" s="115"/>
      <c r="B97" s="120"/>
      <c r="C97" s="116">
        <v>54160</v>
      </c>
      <c r="D97" s="117" t="s">
        <v>186</v>
      </c>
      <c r="E97" s="123">
        <v>500</v>
      </c>
      <c r="F97" s="123">
        <v>0</v>
      </c>
      <c r="G97" s="123"/>
      <c r="H97" s="123">
        <v>0</v>
      </c>
      <c r="I97" s="123"/>
      <c r="J97" s="123">
        <v>0</v>
      </c>
      <c r="K97" s="123"/>
      <c r="L97" s="123">
        <v>0</v>
      </c>
      <c r="M97" s="123"/>
      <c r="N97" s="123">
        <v>0</v>
      </c>
      <c r="O97" s="123"/>
      <c r="P97" s="133">
        <f t="shared" ref="P97" si="55">SUM(E97:N97)</f>
        <v>500</v>
      </c>
      <c r="Q97" s="133"/>
      <c r="R97" s="123">
        <v>500</v>
      </c>
    </row>
    <row r="98" spans="1:18" s="91" customFormat="1" x14ac:dyDescent="0.2">
      <c r="A98" s="112"/>
      <c r="B98" s="113"/>
      <c r="C98" s="113" t="s">
        <v>165</v>
      </c>
      <c r="D98" s="114"/>
      <c r="E98" s="129">
        <f>SUM(E99)</f>
        <v>248.2</v>
      </c>
      <c r="F98" s="129">
        <f t="shared" ref="F98:R98" si="56">SUM(F99)</f>
        <v>26</v>
      </c>
      <c r="G98" s="129"/>
      <c r="H98" s="129">
        <f t="shared" si="56"/>
        <v>0</v>
      </c>
      <c r="I98" s="129"/>
      <c r="J98" s="129">
        <f t="shared" si="56"/>
        <v>0</v>
      </c>
      <c r="K98" s="129"/>
      <c r="L98" s="129">
        <f t="shared" si="56"/>
        <v>0</v>
      </c>
      <c r="M98" s="129"/>
      <c r="N98" s="129">
        <f t="shared" si="56"/>
        <v>0</v>
      </c>
      <c r="O98" s="129"/>
      <c r="P98" s="132">
        <f>SUM(E98:N98)</f>
        <v>274.2</v>
      </c>
      <c r="Q98" s="132"/>
      <c r="R98" s="129">
        <f t="shared" si="56"/>
        <v>0</v>
      </c>
    </row>
    <row r="99" spans="1:18" s="91" customFormat="1" ht="36" x14ac:dyDescent="0.2">
      <c r="A99" s="115"/>
      <c r="B99" s="120"/>
      <c r="C99" s="116">
        <v>48414</v>
      </c>
      <c r="D99" s="117" t="s">
        <v>267</v>
      </c>
      <c r="E99" s="123">
        <v>248.2</v>
      </c>
      <c r="F99" s="123">
        <v>26</v>
      </c>
      <c r="G99" s="123"/>
      <c r="H99" s="123">
        <v>0</v>
      </c>
      <c r="I99" s="123"/>
      <c r="J99" s="123">
        <v>0</v>
      </c>
      <c r="K99" s="123"/>
      <c r="L99" s="123">
        <v>0</v>
      </c>
      <c r="M99" s="123"/>
      <c r="N99" s="123">
        <v>0</v>
      </c>
      <c r="O99" s="123"/>
      <c r="P99" s="133">
        <f t="shared" ref="P99" si="57">SUM(E99:N99)</f>
        <v>274.2</v>
      </c>
      <c r="Q99" s="133"/>
      <c r="R99" s="123">
        <v>0</v>
      </c>
    </row>
    <row r="100" spans="1:18" s="91" customFormat="1" x14ac:dyDescent="0.2">
      <c r="A100" s="112"/>
      <c r="B100" s="113"/>
      <c r="C100" s="113" t="s">
        <v>166</v>
      </c>
      <c r="D100" s="114"/>
      <c r="E100" s="129">
        <f>SUM(E101)</f>
        <v>60</v>
      </c>
      <c r="F100" s="129">
        <f t="shared" ref="F100:R100" si="58">SUM(F101)</f>
        <v>0</v>
      </c>
      <c r="G100" s="129"/>
      <c r="H100" s="129">
        <f t="shared" si="58"/>
        <v>0</v>
      </c>
      <c r="I100" s="129"/>
      <c r="J100" s="129">
        <f t="shared" si="58"/>
        <v>0</v>
      </c>
      <c r="K100" s="129"/>
      <c r="L100" s="129">
        <f t="shared" si="58"/>
        <v>0</v>
      </c>
      <c r="M100" s="129"/>
      <c r="N100" s="129">
        <f t="shared" si="58"/>
        <v>0</v>
      </c>
      <c r="O100" s="129"/>
      <c r="P100" s="132">
        <f>SUM(E100:N100)</f>
        <v>60</v>
      </c>
      <c r="Q100" s="132"/>
      <c r="R100" s="129">
        <f t="shared" si="58"/>
        <v>0</v>
      </c>
    </row>
    <row r="101" spans="1:18" s="91" customFormat="1" x14ac:dyDescent="0.2">
      <c r="A101" s="115"/>
      <c r="B101" s="120"/>
      <c r="C101" s="116">
        <v>51034</v>
      </c>
      <c r="D101" s="117" t="s">
        <v>100</v>
      </c>
      <c r="E101" s="123">
        <v>60</v>
      </c>
      <c r="F101" s="123">
        <v>0</v>
      </c>
      <c r="G101" s="123"/>
      <c r="H101" s="123">
        <v>0</v>
      </c>
      <c r="I101" s="123"/>
      <c r="J101" s="123">
        <v>0</v>
      </c>
      <c r="K101" s="123"/>
      <c r="L101" s="123">
        <v>0</v>
      </c>
      <c r="M101" s="123"/>
      <c r="N101" s="123">
        <v>0</v>
      </c>
      <c r="O101" s="123"/>
      <c r="P101" s="133">
        <f t="shared" ref="P101:P114" si="59">SUM(E101:N101)</f>
        <v>60</v>
      </c>
      <c r="Q101" s="133"/>
      <c r="R101" s="123">
        <v>0</v>
      </c>
    </row>
    <row r="102" spans="1:18" s="91" customFormat="1" x14ac:dyDescent="0.2">
      <c r="A102" s="112" t="s">
        <v>161</v>
      </c>
      <c r="B102" s="113"/>
      <c r="C102" s="113"/>
      <c r="D102" s="114"/>
      <c r="E102" s="129">
        <f t="shared" ref="E102:N102" si="60">E103+E123</f>
        <v>2252.2976594900001</v>
      </c>
      <c r="F102" s="129">
        <f t="shared" si="60"/>
        <v>131.5333336841027</v>
      </c>
      <c r="G102" s="129"/>
      <c r="H102" s="129">
        <f t="shared" si="60"/>
        <v>0</v>
      </c>
      <c r="I102" s="129"/>
      <c r="J102" s="129">
        <f t="shared" si="60"/>
        <v>2.5</v>
      </c>
      <c r="K102" s="129"/>
      <c r="L102" s="129">
        <f t="shared" si="60"/>
        <v>389.03497761999995</v>
      </c>
      <c r="M102" s="129"/>
      <c r="N102" s="129">
        <f t="shared" si="60"/>
        <v>14.5</v>
      </c>
      <c r="O102" s="129"/>
      <c r="P102" s="132">
        <f t="shared" si="59"/>
        <v>2789.8659707941029</v>
      </c>
      <c r="Q102" s="132"/>
      <c r="R102" s="129">
        <f>R103+R123</f>
        <v>263.78382679999999</v>
      </c>
    </row>
    <row r="103" spans="1:18" s="91" customFormat="1" x14ac:dyDescent="0.2">
      <c r="A103" s="112"/>
      <c r="B103" s="113" t="s">
        <v>101</v>
      </c>
      <c r="C103" s="113"/>
      <c r="D103" s="114"/>
      <c r="E103" s="129">
        <f>E104+E109+E112+E115+E117+E119+E121</f>
        <v>2012.5476594899999</v>
      </c>
      <c r="F103" s="129">
        <f t="shared" ref="F103:N103" si="61">F104+F109+F112+F115+F117+F119+F121</f>
        <v>0</v>
      </c>
      <c r="G103" s="129"/>
      <c r="H103" s="129">
        <f t="shared" si="61"/>
        <v>0</v>
      </c>
      <c r="I103" s="129"/>
      <c r="J103" s="129">
        <f t="shared" si="61"/>
        <v>0</v>
      </c>
      <c r="K103" s="129"/>
      <c r="L103" s="129">
        <f t="shared" si="61"/>
        <v>265.38497761999997</v>
      </c>
      <c r="M103" s="129"/>
      <c r="N103" s="129">
        <f t="shared" si="61"/>
        <v>0</v>
      </c>
      <c r="O103" s="129"/>
      <c r="P103" s="132">
        <f t="shared" si="59"/>
        <v>2277.9326371099996</v>
      </c>
      <c r="Q103" s="132"/>
      <c r="R103" s="129">
        <f>R104+R109+R112+R115+R117+R119+R121</f>
        <v>0</v>
      </c>
    </row>
    <row r="104" spans="1:18" s="91" customFormat="1" x14ac:dyDescent="0.2">
      <c r="A104" s="112"/>
      <c r="B104" s="113"/>
      <c r="C104" s="113" t="s">
        <v>171</v>
      </c>
      <c r="D104" s="114"/>
      <c r="E104" s="129">
        <f>SUM(E105:E108)</f>
        <v>550.06146005000005</v>
      </c>
      <c r="F104" s="129">
        <f t="shared" ref="F104:N104" si="62">SUM(F105:F108)</f>
        <v>0</v>
      </c>
      <c r="G104" s="129"/>
      <c r="H104" s="129">
        <f t="shared" si="62"/>
        <v>0</v>
      </c>
      <c r="I104" s="129"/>
      <c r="J104" s="129">
        <f t="shared" si="62"/>
        <v>0</v>
      </c>
      <c r="K104" s="129"/>
      <c r="L104" s="129">
        <f t="shared" si="62"/>
        <v>58.884977620000001</v>
      </c>
      <c r="M104" s="129"/>
      <c r="N104" s="129">
        <f t="shared" si="62"/>
        <v>0</v>
      </c>
      <c r="O104" s="129"/>
      <c r="P104" s="132">
        <f t="shared" si="59"/>
        <v>608.94643767000002</v>
      </c>
      <c r="Q104" s="132"/>
      <c r="R104" s="129">
        <f>SUM(R105:R108)</f>
        <v>0</v>
      </c>
    </row>
    <row r="105" spans="1:18" s="91" customFormat="1" ht="24" x14ac:dyDescent="0.2">
      <c r="A105" s="115"/>
      <c r="B105" s="120"/>
      <c r="C105" s="116">
        <v>49021</v>
      </c>
      <c r="D105" s="121" t="s">
        <v>268</v>
      </c>
      <c r="E105" s="123">
        <v>150.16111636000002</v>
      </c>
      <c r="F105" s="123">
        <v>0</v>
      </c>
      <c r="G105" s="123"/>
      <c r="H105" s="123">
        <v>0</v>
      </c>
      <c r="I105" s="123"/>
      <c r="J105" s="123">
        <v>0</v>
      </c>
      <c r="K105" s="123"/>
      <c r="L105" s="123">
        <v>0</v>
      </c>
      <c r="M105" s="123"/>
      <c r="N105" s="123">
        <v>0</v>
      </c>
      <c r="O105" s="123"/>
      <c r="P105" s="133">
        <f t="shared" si="59"/>
        <v>150.16111636000002</v>
      </c>
      <c r="Q105" s="133"/>
      <c r="R105" s="123">
        <v>0</v>
      </c>
    </row>
    <row r="106" spans="1:18" s="91" customFormat="1" ht="24" x14ac:dyDescent="0.2">
      <c r="A106" s="115"/>
      <c r="B106" s="120"/>
      <c r="C106" s="116">
        <v>52023</v>
      </c>
      <c r="D106" s="117" t="s">
        <v>269</v>
      </c>
      <c r="E106" s="123">
        <v>198.49503199</v>
      </c>
      <c r="F106" s="123">
        <v>0</v>
      </c>
      <c r="G106" s="123"/>
      <c r="H106" s="123">
        <v>0</v>
      </c>
      <c r="I106" s="123"/>
      <c r="J106" s="123">
        <v>0</v>
      </c>
      <c r="K106" s="123"/>
      <c r="L106" s="123">
        <v>0</v>
      </c>
      <c r="M106" s="123"/>
      <c r="N106" s="123">
        <v>0</v>
      </c>
      <c r="O106" s="123"/>
      <c r="P106" s="133">
        <f t="shared" si="59"/>
        <v>198.49503199</v>
      </c>
      <c r="Q106" s="133"/>
      <c r="R106" s="123">
        <v>0</v>
      </c>
    </row>
    <row r="107" spans="1:18" s="91" customFormat="1" ht="24" x14ac:dyDescent="0.2">
      <c r="A107" s="115"/>
      <c r="B107" s="120"/>
      <c r="C107" s="116">
        <v>52025</v>
      </c>
      <c r="D107" s="121" t="s">
        <v>192</v>
      </c>
      <c r="E107" s="123">
        <v>100</v>
      </c>
      <c r="F107" s="123">
        <v>0</v>
      </c>
      <c r="G107" s="123"/>
      <c r="H107" s="123">
        <v>0</v>
      </c>
      <c r="I107" s="123"/>
      <c r="J107" s="123">
        <v>0</v>
      </c>
      <c r="K107" s="123"/>
      <c r="L107" s="123">
        <v>0</v>
      </c>
      <c r="M107" s="123"/>
      <c r="N107" s="123">
        <v>0</v>
      </c>
      <c r="O107" s="123"/>
      <c r="P107" s="133">
        <f t="shared" si="59"/>
        <v>100</v>
      </c>
      <c r="Q107" s="133"/>
      <c r="R107" s="123">
        <v>0</v>
      </c>
    </row>
    <row r="108" spans="1:18" s="91" customFormat="1" ht="24" x14ac:dyDescent="0.2">
      <c r="A108" s="115"/>
      <c r="B108" s="120"/>
      <c r="C108" s="116">
        <v>52026</v>
      </c>
      <c r="D108" s="121" t="s">
        <v>270</v>
      </c>
      <c r="E108" s="123">
        <v>101.4053117</v>
      </c>
      <c r="F108" s="123">
        <v>0</v>
      </c>
      <c r="G108" s="123"/>
      <c r="H108" s="123">
        <v>0</v>
      </c>
      <c r="I108" s="123"/>
      <c r="J108" s="123">
        <v>0</v>
      </c>
      <c r="K108" s="123"/>
      <c r="L108" s="123">
        <v>58.884977620000001</v>
      </c>
      <c r="M108" s="123"/>
      <c r="N108" s="123">
        <v>0</v>
      </c>
      <c r="O108" s="123"/>
      <c r="P108" s="133">
        <f t="shared" si="59"/>
        <v>160.29028932</v>
      </c>
      <c r="Q108" s="133"/>
      <c r="R108" s="123">
        <v>0</v>
      </c>
    </row>
    <row r="109" spans="1:18" s="91" customFormat="1" x14ac:dyDescent="0.2">
      <c r="A109" s="112"/>
      <c r="B109" s="113"/>
      <c r="C109" s="113" t="s">
        <v>148</v>
      </c>
      <c r="D109" s="114"/>
      <c r="E109" s="129">
        <f>SUM(E110:E111)</f>
        <v>312.35376453999999</v>
      </c>
      <c r="F109" s="129">
        <f t="shared" ref="F109:N109" si="63">SUM(F110:F111)</f>
        <v>0</v>
      </c>
      <c r="G109" s="129"/>
      <c r="H109" s="129">
        <f t="shared" si="63"/>
        <v>0</v>
      </c>
      <c r="I109" s="129"/>
      <c r="J109" s="129">
        <f t="shared" si="63"/>
        <v>0</v>
      </c>
      <c r="K109" s="129"/>
      <c r="L109" s="129">
        <f t="shared" si="63"/>
        <v>0</v>
      </c>
      <c r="M109" s="129"/>
      <c r="N109" s="129">
        <f t="shared" si="63"/>
        <v>0</v>
      </c>
      <c r="O109" s="129"/>
      <c r="P109" s="132">
        <f t="shared" si="59"/>
        <v>312.35376453999999</v>
      </c>
      <c r="Q109" s="132"/>
      <c r="R109" s="129">
        <f>SUM(R110:R111)</f>
        <v>0</v>
      </c>
    </row>
    <row r="110" spans="1:18" s="91" customFormat="1" x14ac:dyDescent="0.2">
      <c r="A110" s="115"/>
      <c r="B110" s="120"/>
      <c r="C110" s="116">
        <v>50222</v>
      </c>
      <c r="D110" s="121" t="s">
        <v>193</v>
      </c>
      <c r="E110" s="123">
        <v>212.35376453999999</v>
      </c>
      <c r="F110" s="123">
        <v>0</v>
      </c>
      <c r="G110" s="123"/>
      <c r="H110" s="123">
        <v>0</v>
      </c>
      <c r="I110" s="123"/>
      <c r="J110" s="123">
        <v>0</v>
      </c>
      <c r="K110" s="123"/>
      <c r="L110" s="123">
        <v>0</v>
      </c>
      <c r="M110" s="123"/>
      <c r="N110" s="123">
        <v>0</v>
      </c>
      <c r="O110" s="123"/>
      <c r="P110" s="133">
        <f t="shared" si="59"/>
        <v>212.35376453999999</v>
      </c>
      <c r="Q110" s="133"/>
      <c r="R110" s="123">
        <v>0</v>
      </c>
    </row>
    <row r="111" spans="1:18" s="91" customFormat="1" ht="24" x14ac:dyDescent="0.2">
      <c r="A111" s="115"/>
      <c r="B111" s="120"/>
      <c r="C111" s="116">
        <v>51434</v>
      </c>
      <c r="D111" s="117" t="s">
        <v>271</v>
      </c>
      <c r="E111" s="123">
        <v>100</v>
      </c>
      <c r="F111" s="123">
        <v>0</v>
      </c>
      <c r="G111" s="123"/>
      <c r="H111" s="123">
        <v>0</v>
      </c>
      <c r="I111" s="123"/>
      <c r="J111" s="123">
        <v>0</v>
      </c>
      <c r="K111" s="123"/>
      <c r="L111" s="123">
        <v>0</v>
      </c>
      <c r="M111" s="123"/>
      <c r="N111" s="123">
        <v>0</v>
      </c>
      <c r="O111" s="123"/>
      <c r="P111" s="133">
        <f t="shared" si="59"/>
        <v>100</v>
      </c>
      <c r="Q111" s="133"/>
      <c r="R111" s="123">
        <v>0</v>
      </c>
    </row>
    <row r="112" spans="1:18" s="91" customFormat="1" x14ac:dyDescent="0.2">
      <c r="A112" s="112"/>
      <c r="B112" s="113"/>
      <c r="C112" s="113" t="s">
        <v>149</v>
      </c>
      <c r="D112" s="114"/>
      <c r="E112" s="129">
        <f>SUM(E113:E114)</f>
        <v>494.55500296000002</v>
      </c>
      <c r="F112" s="129">
        <f t="shared" ref="F112:N112" si="64">SUM(F113:F114)</f>
        <v>0</v>
      </c>
      <c r="G112" s="129"/>
      <c r="H112" s="129">
        <f t="shared" si="64"/>
        <v>0</v>
      </c>
      <c r="I112" s="129"/>
      <c r="J112" s="129">
        <f t="shared" si="64"/>
        <v>0</v>
      </c>
      <c r="K112" s="129"/>
      <c r="L112" s="129">
        <f t="shared" si="64"/>
        <v>206.5</v>
      </c>
      <c r="M112" s="129"/>
      <c r="N112" s="129">
        <f t="shared" si="64"/>
        <v>0</v>
      </c>
      <c r="O112" s="129"/>
      <c r="P112" s="132">
        <f t="shared" si="59"/>
        <v>701.05500296000002</v>
      </c>
      <c r="Q112" s="132"/>
      <c r="R112" s="129">
        <f>SUM(R113:R114)</f>
        <v>0</v>
      </c>
    </row>
    <row r="113" spans="1:18" s="91" customFormat="1" ht="36" x14ac:dyDescent="0.2">
      <c r="A113" s="115"/>
      <c r="B113" s="120"/>
      <c r="C113" s="116">
        <v>52007</v>
      </c>
      <c r="D113" s="117" t="s">
        <v>272</v>
      </c>
      <c r="E113" s="123">
        <v>294.55500296000002</v>
      </c>
      <c r="F113" s="123">
        <v>0</v>
      </c>
      <c r="G113" s="123"/>
      <c r="H113" s="123">
        <v>0</v>
      </c>
      <c r="I113" s="123"/>
      <c r="J113" s="123">
        <v>0</v>
      </c>
      <c r="K113" s="123"/>
      <c r="L113" s="123">
        <v>206.5</v>
      </c>
      <c r="M113" s="123"/>
      <c r="N113" s="123">
        <v>0</v>
      </c>
      <c r="O113" s="123"/>
      <c r="P113" s="133">
        <f t="shared" si="59"/>
        <v>501.05500296000002</v>
      </c>
      <c r="Q113" s="133"/>
      <c r="R113" s="123">
        <v>0</v>
      </c>
    </row>
    <row r="114" spans="1:18" s="91" customFormat="1" ht="24" x14ac:dyDescent="0.2">
      <c r="A114" s="115"/>
      <c r="B114" s="120"/>
      <c r="C114" s="116">
        <v>52230</v>
      </c>
      <c r="D114" s="117" t="s">
        <v>273</v>
      </c>
      <c r="E114" s="123">
        <v>200</v>
      </c>
      <c r="F114" s="123">
        <v>0</v>
      </c>
      <c r="G114" s="123"/>
      <c r="H114" s="123">
        <v>0</v>
      </c>
      <c r="I114" s="123"/>
      <c r="J114" s="123">
        <v>0</v>
      </c>
      <c r="K114" s="123"/>
      <c r="L114" s="123">
        <v>0</v>
      </c>
      <c r="M114" s="123"/>
      <c r="N114" s="123">
        <v>0</v>
      </c>
      <c r="O114" s="123"/>
      <c r="P114" s="133">
        <f t="shared" si="59"/>
        <v>200</v>
      </c>
      <c r="Q114" s="133"/>
      <c r="R114" s="123">
        <v>0</v>
      </c>
    </row>
    <row r="115" spans="1:18" s="91" customFormat="1" x14ac:dyDescent="0.2">
      <c r="A115" s="115"/>
      <c r="B115" s="113"/>
      <c r="C115" s="113" t="s">
        <v>150</v>
      </c>
      <c r="D115" s="114"/>
      <c r="E115" s="129">
        <f>SUM(E116)</f>
        <v>206.58395208000002</v>
      </c>
      <c r="F115" s="129">
        <f t="shared" ref="F115:N115" si="65">SUM(F116)</f>
        <v>0</v>
      </c>
      <c r="G115" s="129"/>
      <c r="H115" s="129">
        <f t="shared" si="65"/>
        <v>0</v>
      </c>
      <c r="I115" s="129"/>
      <c r="J115" s="129">
        <f t="shared" si="65"/>
        <v>0</v>
      </c>
      <c r="K115" s="129"/>
      <c r="L115" s="129">
        <f t="shared" si="65"/>
        <v>0</v>
      </c>
      <c r="M115" s="129"/>
      <c r="N115" s="129">
        <f t="shared" si="65"/>
        <v>0</v>
      </c>
      <c r="O115" s="129"/>
      <c r="P115" s="132">
        <f>SUM(E115:N115)</f>
        <v>206.58395208000002</v>
      </c>
      <c r="Q115" s="132"/>
      <c r="R115" s="129">
        <f>SUM(R116)</f>
        <v>0</v>
      </c>
    </row>
    <row r="116" spans="1:18" s="91" customFormat="1" x14ac:dyDescent="0.2">
      <c r="A116" s="115"/>
      <c r="B116" s="120"/>
      <c r="C116" s="116">
        <v>53345</v>
      </c>
      <c r="D116" s="117" t="s">
        <v>194</v>
      </c>
      <c r="E116" s="123">
        <v>206.58395208000002</v>
      </c>
      <c r="F116" s="123">
        <v>0</v>
      </c>
      <c r="G116" s="123"/>
      <c r="H116" s="123">
        <v>0</v>
      </c>
      <c r="I116" s="123"/>
      <c r="J116" s="123">
        <v>0</v>
      </c>
      <c r="K116" s="123"/>
      <c r="L116" s="123">
        <v>0</v>
      </c>
      <c r="M116" s="123"/>
      <c r="N116" s="123">
        <v>0</v>
      </c>
      <c r="O116" s="123"/>
      <c r="P116" s="133">
        <v>206.58395208000002</v>
      </c>
      <c r="Q116" s="133"/>
      <c r="R116" s="123">
        <v>0</v>
      </c>
    </row>
    <row r="117" spans="1:18" s="91" customFormat="1" x14ac:dyDescent="0.2">
      <c r="A117" s="112"/>
      <c r="B117" s="113"/>
      <c r="C117" s="113" t="s">
        <v>151</v>
      </c>
      <c r="D117" s="114"/>
      <c r="E117" s="129">
        <f>SUM(E118)</f>
        <v>201.64512879</v>
      </c>
      <c r="F117" s="129">
        <f t="shared" ref="F117:R117" si="66">SUM(F118)</f>
        <v>0</v>
      </c>
      <c r="G117" s="129"/>
      <c r="H117" s="129">
        <f t="shared" si="66"/>
        <v>0</v>
      </c>
      <c r="I117" s="129"/>
      <c r="J117" s="129">
        <f t="shared" si="66"/>
        <v>0</v>
      </c>
      <c r="K117" s="129"/>
      <c r="L117" s="129">
        <f t="shared" si="66"/>
        <v>0</v>
      </c>
      <c r="M117" s="129"/>
      <c r="N117" s="129">
        <f t="shared" si="66"/>
        <v>0</v>
      </c>
      <c r="O117" s="129"/>
      <c r="P117" s="132">
        <f>SUM(E117:N117)</f>
        <v>201.64512879</v>
      </c>
      <c r="Q117" s="132"/>
      <c r="R117" s="129">
        <f t="shared" si="66"/>
        <v>0</v>
      </c>
    </row>
    <row r="118" spans="1:18" s="91" customFormat="1" ht="24" x14ac:dyDescent="0.2">
      <c r="A118" s="115"/>
      <c r="B118" s="120"/>
      <c r="C118" s="116">
        <v>51192</v>
      </c>
      <c r="D118" s="117" t="s">
        <v>274</v>
      </c>
      <c r="E118" s="123">
        <v>201.64512879</v>
      </c>
      <c r="F118" s="123">
        <v>0</v>
      </c>
      <c r="G118" s="123"/>
      <c r="H118" s="123">
        <v>0</v>
      </c>
      <c r="I118" s="123"/>
      <c r="J118" s="123">
        <v>0</v>
      </c>
      <c r="K118" s="123"/>
      <c r="L118" s="123">
        <v>0</v>
      </c>
      <c r="M118" s="123"/>
      <c r="N118" s="123">
        <v>0</v>
      </c>
      <c r="O118" s="123"/>
      <c r="P118" s="133">
        <f>SUM(E118:N118)</f>
        <v>201.64512879</v>
      </c>
      <c r="Q118" s="133"/>
      <c r="R118" s="123">
        <v>0</v>
      </c>
    </row>
    <row r="119" spans="1:18" s="91" customFormat="1" x14ac:dyDescent="0.2">
      <c r="A119" s="112"/>
      <c r="B119" s="113"/>
      <c r="C119" s="113" t="s">
        <v>165</v>
      </c>
      <c r="D119" s="114"/>
      <c r="E119" s="129">
        <f>SUM(E120)</f>
        <v>120</v>
      </c>
      <c r="F119" s="129">
        <f t="shared" ref="F119:N119" si="67">SUM(F120)</f>
        <v>0</v>
      </c>
      <c r="G119" s="129"/>
      <c r="H119" s="129">
        <f t="shared" si="67"/>
        <v>0</v>
      </c>
      <c r="I119" s="129"/>
      <c r="J119" s="129">
        <f t="shared" si="67"/>
        <v>0</v>
      </c>
      <c r="K119" s="129"/>
      <c r="L119" s="129">
        <f t="shared" si="67"/>
        <v>0</v>
      </c>
      <c r="M119" s="129"/>
      <c r="N119" s="129">
        <f t="shared" si="67"/>
        <v>0</v>
      </c>
      <c r="O119" s="129"/>
      <c r="P119" s="132">
        <f>SUM(E119:N119)</f>
        <v>120</v>
      </c>
      <c r="Q119" s="132"/>
      <c r="R119" s="129">
        <f>SUM(R120)</f>
        <v>0</v>
      </c>
    </row>
    <row r="120" spans="1:18" s="91" customFormat="1" x14ac:dyDescent="0.2">
      <c r="A120" s="115"/>
      <c r="B120" s="120"/>
      <c r="C120" s="116">
        <v>42019</v>
      </c>
      <c r="D120" s="117" t="s">
        <v>195</v>
      </c>
      <c r="E120" s="123">
        <v>120</v>
      </c>
      <c r="F120" s="123">
        <v>0</v>
      </c>
      <c r="G120" s="123"/>
      <c r="H120" s="123">
        <v>0</v>
      </c>
      <c r="I120" s="123"/>
      <c r="J120" s="123">
        <v>0</v>
      </c>
      <c r="K120" s="123"/>
      <c r="L120" s="123">
        <v>0</v>
      </c>
      <c r="M120" s="123"/>
      <c r="N120" s="123">
        <v>0</v>
      </c>
      <c r="O120" s="123"/>
      <c r="P120" s="133">
        <f t="shared" ref="P120" si="68">SUM(E120:N120)</f>
        <v>120</v>
      </c>
      <c r="Q120" s="133"/>
      <c r="R120" s="123">
        <v>0</v>
      </c>
    </row>
    <row r="121" spans="1:18" s="91" customFormat="1" x14ac:dyDescent="0.2">
      <c r="A121" s="112"/>
      <c r="B121" s="113"/>
      <c r="C121" s="113" t="s">
        <v>166</v>
      </c>
      <c r="D121" s="114"/>
      <c r="E121" s="129">
        <f>SUM(E122)</f>
        <v>127.34835106999999</v>
      </c>
      <c r="F121" s="129">
        <f t="shared" ref="F121" si="69">SUM(F122)</f>
        <v>0</v>
      </c>
      <c r="G121" s="129"/>
      <c r="H121" s="129">
        <f t="shared" ref="H121" si="70">SUM(H122)</f>
        <v>0</v>
      </c>
      <c r="I121" s="129"/>
      <c r="J121" s="129">
        <f t="shared" ref="J121" si="71">SUM(J122)</f>
        <v>0</v>
      </c>
      <c r="K121" s="129"/>
      <c r="L121" s="129">
        <f t="shared" ref="L121" si="72">SUM(L122)</f>
        <v>0</v>
      </c>
      <c r="M121" s="129"/>
      <c r="N121" s="129">
        <f t="shared" ref="N121" si="73">SUM(N122)</f>
        <v>0</v>
      </c>
      <c r="O121" s="129"/>
      <c r="P121" s="132">
        <f>SUM(E121:N121)</f>
        <v>127.34835106999999</v>
      </c>
      <c r="Q121" s="132"/>
      <c r="R121" s="129">
        <f>SUM(R122)</f>
        <v>0</v>
      </c>
    </row>
    <row r="122" spans="1:18" s="91" customFormat="1" x14ac:dyDescent="0.2">
      <c r="A122" s="115"/>
      <c r="B122" s="120"/>
      <c r="C122" s="116">
        <v>50322</v>
      </c>
      <c r="D122" s="117" t="s">
        <v>196</v>
      </c>
      <c r="E122" s="123">
        <v>127.34835106999999</v>
      </c>
      <c r="F122" s="123">
        <v>0</v>
      </c>
      <c r="G122" s="123"/>
      <c r="H122" s="123">
        <v>0</v>
      </c>
      <c r="I122" s="123"/>
      <c r="J122" s="123">
        <v>0</v>
      </c>
      <c r="K122" s="123"/>
      <c r="L122" s="123">
        <v>0</v>
      </c>
      <c r="M122" s="123"/>
      <c r="N122" s="123">
        <v>0</v>
      </c>
      <c r="O122" s="123"/>
      <c r="P122" s="133">
        <f t="shared" ref="P122:P185" si="74">SUM(E122:N122)</f>
        <v>127.34835106999999</v>
      </c>
      <c r="Q122" s="133"/>
      <c r="R122" s="123">
        <v>0</v>
      </c>
    </row>
    <row r="123" spans="1:18" s="91" customFormat="1" x14ac:dyDescent="0.2">
      <c r="A123" s="112"/>
      <c r="B123" s="113" t="s">
        <v>157</v>
      </c>
      <c r="C123" s="113"/>
      <c r="D123" s="114"/>
      <c r="E123" s="129">
        <f>E124+E128+E130+E132+E136+E138+E141+E143</f>
        <v>239.75</v>
      </c>
      <c r="F123" s="129">
        <f t="shared" ref="F123:N123" si="75">F124+F128+F130+F132+F136+F138+F141+F143</f>
        <v>131.5333336841027</v>
      </c>
      <c r="G123" s="129"/>
      <c r="H123" s="129">
        <f t="shared" si="75"/>
        <v>0</v>
      </c>
      <c r="I123" s="129"/>
      <c r="J123" s="129">
        <f t="shared" si="75"/>
        <v>2.5</v>
      </c>
      <c r="K123" s="129"/>
      <c r="L123" s="129">
        <f t="shared" si="75"/>
        <v>123.65</v>
      </c>
      <c r="M123" s="129"/>
      <c r="N123" s="129">
        <f t="shared" si="75"/>
        <v>14.5</v>
      </c>
      <c r="O123" s="129"/>
      <c r="P123" s="132">
        <f t="shared" si="74"/>
        <v>511.93333368410265</v>
      </c>
      <c r="Q123" s="132"/>
      <c r="R123" s="129">
        <f>R124+R128+R130+R132+R136+R138+R141+R143</f>
        <v>263.78382679999999</v>
      </c>
    </row>
    <row r="124" spans="1:18" s="91" customFormat="1" x14ac:dyDescent="0.2">
      <c r="A124" s="112"/>
      <c r="B124" s="113"/>
      <c r="C124" s="113" t="s">
        <v>171</v>
      </c>
      <c r="D124" s="114"/>
      <c r="E124" s="129">
        <f>SUM(E125:E127)</f>
        <v>14.7</v>
      </c>
      <c r="F124" s="129">
        <f t="shared" ref="F124:N124" si="76">SUM(F125:F127)</f>
        <v>25.3</v>
      </c>
      <c r="G124" s="129"/>
      <c r="H124" s="129">
        <f t="shared" si="76"/>
        <v>0</v>
      </c>
      <c r="I124" s="129"/>
      <c r="J124" s="129">
        <f t="shared" si="76"/>
        <v>0</v>
      </c>
      <c r="K124" s="129"/>
      <c r="L124" s="129">
        <f t="shared" si="76"/>
        <v>0</v>
      </c>
      <c r="M124" s="129"/>
      <c r="N124" s="129">
        <f t="shared" si="76"/>
        <v>2.5</v>
      </c>
      <c r="O124" s="129"/>
      <c r="P124" s="132">
        <f t="shared" si="74"/>
        <v>42.5</v>
      </c>
      <c r="Q124" s="132"/>
      <c r="R124" s="129">
        <f>SUM(R125:R127)</f>
        <v>0</v>
      </c>
    </row>
    <row r="125" spans="1:18" s="91" customFormat="1" ht="24" x14ac:dyDescent="0.2">
      <c r="A125" s="115"/>
      <c r="B125" s="120"/>
      <c r="C125" s="116">
        <v>50278</v>
      </c>
      <c r="D125" s="117" t="s">
        <v>275</v>
      </c>
      <c r="E125" s="123">
        <v>0</v>
      </c>
      <c r="F125" s="123">
        <v>0</v>
      </c>
      <c r="G125" s="123"/>
      <c r="H125" s="123">
        <v>0</v>
      </c>
      <c r="I125" s="123"/>
      <c r="J125" s="123">
        <v>0</v>
      </c>
      <c r="K125" s="123"/>
      <c r="L125" s="123">
        <v>0</v>
      </c>
      <c r="M125" s="123"/>
      <c r="N125" s="123">
        <v>0.5</v>
      </c>
      <c r="O125" s="123"/>
      <c r="P125" s="133">
        <f t="shared" si="74"/>
        <v>0.5</v>
      </c>
      <c r="Q125" s="133"/>
      <c r="R125" s="123">
        <v>0</v>
      </c>
    </row>
    <row r="126" spans="1:18" s="91" customFormat="1" x14ac:dyDescent="0.2">
      <c r="A126" s="115"/>
      <c r="B126" s="120"/>
      <c r="C126" s="116">
        <v>51423</v>
      </c>
      <c r="D126" s="117" t="s">
        <v>197</v>
      </c>
      <c r="E126" s="123">
        <v>14.7</v>
      </c>
      <c r="F126" s="123">
        <v>25.3</v>
      </c>
      <c r="G126" s="123"/>
      <c r="H126" s="123">
        <v>0</v>
      </c>
      <c r="I126" s="123"/>
      <c r="J126" s="123">
        <v>0</v>
      </c>
      <c r="K126" s="123"/>
      <c r="L126" s="123">
        <v>0</v>
      </c>
      <c r="M126" s="123"/>
      <c r="N126" s="123">
        <v>0</v>
      </c>
      <c r="O126" s="123"/>
      <c r="P126" s="133">
        <f t="shared" si="74"/>
        <v>40</v>
      </c>
      <c r="Q126" s="133"/>
      <c r="R126" s="123">
        <v>0</v>
      </c>
    </row>
    <row r="127" spans="1:18" s="91" customFormat="1" x14ac:dyDescent="0.2">
      <c r="A127" s="115"/>
      <c r="B127" s="120"/>
      <c r="C127" s="116">
        <v>51423</v>
      </c>
      <c r="D127" s="117" t="s">
        <v>198</v>
      </c>
      <c r="E127" s="123">
        <v>0</v>
      </c>
      <c r="F127" s="123">
        <v>0</v>
      </c>
      <c r="G127" s="123"/>
      <c r="H127" s="123">
        <v>0</v>
      </c>
      <c r="I127" s="123"/>
      <c r="J127" s="123">
        <v>0</v>
      </c>
      <c r="K127" s="123"/>
      <c r="L127" s="123">
        <v>0</v>
      </c>
      <c r="M127" s="123"/>
      <c r="N127" s="123">
        <v>2</v>
      </c>
      <c r="O127" s="123"/>
      <c r="P127" s="133">
        <f t="shared" si="74"/>
        <v>2</v>
      </c>
      <c r="Q127" s="133"/>
      <c r="R127" s="123">
        <v>0</v>
      </c>
    </row>
    <row r="128" spans="1:18" s="91" customFormat="1" x14ac:dyDescent="0.2">
      <c r="A128" s="112"/>
      <c r="B128" s="113"/>
      <c r="C128" s="113" t="s">
        <v>148</v>
      </c>
      <c r="D128" s="114"/>
      <c r="E128" s="129">
        <f>SUM(E129)</f>
        <v>0</v>
      </c>
      <c r="F128" s="129">
        <f t="shared" ref="F128:R128" si="77">SUM(F129)</f>
        <v>0</v>
      </c>
      <c r="G128" s="129"/>
      <c r="H128" s="129">
        <f t="shared" si="77"/>
        <v>0</v>
      </c>
      <c r="I128" s="129"/>
      <c r="J128" s="129">
        <f t="shared" si="77"/>
        <v>0</v>
      </c>
      <c r="K128" s="129"/>
      <c r="L128" s="129">
        <f t="shared" si="77"/>
        <v>0</v>
      </c>
      <c r="M128" s="129"/>
      <c r="N128" s="129">
        <f t="shared" si="77"/>
        <v>2</v>
      </c>
      <c r="O128" s="129"/>
      <c r="P128" s="132">
        <f t="shared" si="74"/>
        <v>2</v>
      </c>
      <c r="Q128" s="132"/>
      <c r="R128" s="129">
        <f t="shared" si="77"/>
        <v>0</v>
      </c>
    </row>
    <row r="129" spans="1:18" s="91" customFormat="1" x14ac:dyDescent="0.2">
      <c r="A129" s="115"/>
      <c r="B129" s="120"/>
      <c r="C129" s="116">
        <v>52103</v>
      </c>
      <c r="D129" s="117" t="s">
        <v>199</v>
      </c>
      <c r="E129" s="123">
        <v>0</v>
      </c>
      <c r="F129" s="123">
        <v>0</v>
      </c>
      <c r="G129" s="123"/>
      <c r="H129" s="123">
        <v>0</v>
      </c>
      <c r="I129" s="123"/>
      <c r="J129" s="123">
        <v>0</v>
      </c>
      <c r="K129" s="123"/>
      <c r="L129" s="123">
        <v>0</v>
      </c>
      <c r="M129" s="123"/>
      <c r="N129" s="123">
        <v>2</v>
      </c>
      <c r="O129" s="123"/>
      <c r="P129" s="133">
        <f t="shared" si="74"/>
        <v>2</v>
      </c>
      <c r="Q129" s="133"/>
      <c r="R129" s="123">
        <v>0</v>
      </c>
    </row>
    <row r="130" spans="1:18" s="91" customFormat="1" x14ac:dyDescent="0.2">
      <c r="A130" s="112"/>
      <c r="B130" s="113"/>
      <c r="C130" s="113" t="s">
        <v>149</v>
      </c>
      <c r="D130" s="114"/>
      <c r="E130" s="129">
        <f>SUM(E131)</f>
        <v>100</v>
      </c>
      <c r="F130" s="129">
        <f t="shared" ref="F130:R130" si="78">SUM(F131)</f>
        <v>0</v>
      </c>
      <c r="G130" s="129"/>
      <c r="H130" s="129">
        <f t="shared" si="78"/>
        <v>0</v>
      </c>
      <c r="I130" s="129"/>
      <c r="J130" s="129">
        <f t="shared" si="78"/>
        <v>0</v>
      </c>
      <c r="K130" s="129"/>
      <c r="L130" s="129">
        <f t="shared" si="78"/>
        <v>0</v>
      </c>
      <c r="M130" s="129"/>
      <c r="N130" s="129">
        <f t="shared" si="78"/>
        <v>3</v>
      </c>
      <c r="O130" s="129"/>
      <c r="P130" s="132">
        <f t="shared" si="74"/>
        <v>103</v>
      </c>
      <c r="Q130" s="132"/>
      <c r="R130" s="129">
        <f t="shared" si="78"/>
        <v>0</v>
      </c>
    </row>
    <row r="131" spans="1:18" s="91" customFormat="1" x14ac:dyDescent="0.2">
      <c r="A131" s="115"/>
      <c r="B131" s="120"/>
      <c r="C131" s="116">
        <v>53249</v>
      </c>
      <c r="D131" s="117" t="s">
        <v>200</v>
      </c>
      <c r="E131" s="123">
        <v>100</v>
      </c>
      <c r="F131" s="123">
        <v>0</v>
      </c>
      <c r="G131" s="123"/>
      <c r="H131" s="123">
        <v>0</v>
      </c>
      <c r="I131" s="123"/>
      <c r="J131" s="123">
        <v>0</v>
      </c>
      <c r="K131" s="123"/>
      <c r="L131" s="123">
        <v>0</v>
      </c>
      <c r="M131" s="123"/>
      <c r="N131" s="123">
        <v>3</v>
      </c>
      <c r="O131" s="123"/>
      <c r="P131" s="133">
        <f t="shared" si="74"/>
        <v>103</v>
      </c>
      <c r="Q131" s="133"/>
      <c r="R131" s="123">
        <v>0</v>
      </c>
    </row>
    <row r="132" spans="1:18" s="91" customFormat="1" x14ac:dyDescent="0.2">
      <c r="A132" s="112"/>
      <c r="B132" s="113"/>
      <c r="C132" s="113" t="s">
        <v>167</v>
      </c>
      <c r="D132" s="114"/>
      <c r="E132" s="129">
        <f>SUM(E133:E135)</f>
        <v>0</v>
      </c>
      <c r="F132" s="129">
        <f t="shared" ref="F132:N132" si="79">SUM(F133:F135)</f>
        <v>29.883826800000001</v>
      </c>
      <c r="G132" s="129"/>
      <c r="H132" s="129">
        <f t="shared" si="79"/>
        <v>0</v>
      </c>
      <c r="I132" s="129"/>
      <c r="J132" s="129">
        <f t="shared" si="79"/>
        <v>2.5</v>
      </c>
      <c r="K132" s="129"/>
      <c r="L132" s="129">
        <f t="shared" si="79"/>
        <v>0</v>
      </c>
      <c r="M132" s="129"/>
      <c r="N132" s="129">
        <f t="shared" si="79"/>
        <v>0</v>
      </c>
      <c r="O132" s="129"/>
      <c r="P132" s="132">
        <f t="shared" si="74"/>
        <v>32.383826800000001</v>
      </c>
      <c r="Q132" s="132"/>
      <c r="R132" s="129">
        <f>SUM(R133:R135)</f>
        <v>32.383826800000001</v>
      </c>
    </row>
    <row r="133" spans="1:18" s="91" customFormat="1" x14ac:dyDescent="0.2">
      <c r="A133" s="115"/>
      <c r="B133" s="120"/>
      <c r="C133" s="116">
        <v>45009</v>
      </c>
      <c r="D133" s="122" t="s">
        <v>201</v>
      </c>
      <c r="E133" s="123">
        <v>0</v>
      </c>
      <c r="F133" s="123">
        <v>29.883826800000001</v>
      </c>
      <c r="G133" s="123"/>
      <c r="H133" s="123">
        <v>0</v>
      </c>
      <c r="I133" s="123"/>
      <c r="J133" s="123">
        <v>0</v>
      </c>
      <c r="K133" s="123"/>
      <c r="L133" s="123">
        <v>0</v>
      </c>
      <c r="M133" s="123"/>
      <c r="N133" s="123">
        <v>0</v>
      </c>
      <c r="O133" s="123"/>
      <c r="P133" s="133">
        <f t="shared" si="74"/>
        <v>29.883826800000001</v>
      </c>
      <c r="Q133" s="133"/>
      <c r="R133" s="123">
        <v>29.883826800000001</v>
      </c>
    </row>
    <row r="134" spans="1:18" s="91" customFormat="1" x14ac:dyDescent="0.2">
      <c r="A134" s="115"/>
      <c r="B134" s="120"/>
      <c r="C134" s="116">
        <v>54145</v>
      </c>
      <c r="D134" s="122" t="s">
        <v>85</v>
      </c>
      <c r="E134" s="123">
        <v>0</v>
      </c>
      <c r="F134" s="123">
        <v>0</v>
      </c>
      <c r="G134" s="123"/>
      <c r="H134" s="123">
        <v>0</v>
      </c>
      <c r="I134" s="123"/>
      <c r="J134" s="123">
        <v>1</v>
      </c>
      <c r="K134" s="123"/>
      <c r="L134" s="123">
        <v>0</v>
      </c>
      <c r="M134" s="123"/>
      <c r="N134" s="123">
        <v>0</v>
      </c>
      <c r="O134" s="123"/>
      <c r="P134" s="133">
        <f t="shared" si="74"/>
        <v>1</v>
      </c>
      <c r="Q134" s="133"/>
      <c r="R134" s="123">
        <v>1</v>
      </c>
    </row>
    <row r="135" spans="1:18" s="91" customFormat="1" x14ac:dyDescent="0.2">
      <c r="A135" s="115"/>
      <c r="B135" s="120"/>
      <c r="C135" s="116">
        <v>54145</v>
      </c>
      <c r="D135" s="122" t="s">
        <v>202</v>
      </c>
      <c r="E135" s="123">
        <v>0</v>
      </c>
      <c r="F135" s="123">
        <v>0</v>
      </c>
      <c r="G135" s="123"/>
      <c r="H135" s="123">
        <v>0</v>
      </c>
      <c r="I135" s="123"/>
      <c r="J135" s="123">
        <v>1.5</v>
      </c>
      <c r="K135" s="123"/>
      <c r="L135" s="123">
        <v>0</v>
      </c>
      <c r="M135" s="123"/>
      <c r="N135" s="123">
        <v>0</v>
      </c>
      <c r="O135" s="123"/>
      <c r="P135" s="133">
        <f t="shared" si="74"/>
        <v>1.5</v>
      </c>
      <c r="Q135" s="133"/>
      <c r="R135" s="123">
        <v>1.5</v>
      </c>
    </row>
    <row r="136" spans="1:18" s="91" customFormat="1" x14ac:dyDescent="0.2">
      <c r="A136" s="112"/>
      <c r="B136" s="113"/>
      <c r="C136" s="113" t="s">
        <v>151</v>
      </c>
      <c r="D136" s="114"/>
      <c r="E136" s="129">
        <f>SUM(E137)</f>
        <v>0</v>
      </c>
      <c r="F136" s="129">
        <f t="shared" ref="F136:R136" si="80">SUM(F137)</f>
        <v>30.349440780000002</v>
      </c>
      <c r="G136" s="129"/>
      <c r="H136" s="129">
        <f t="shared" si="80"/>
        <v>0</v>
      </c>
      <c r="I136" s="129"/>
      <c r="J136" s="129">
        <f t="shared" si="80"/>
        <v>0</v>
      </c>
      <c r="K136" s="129"/>
      <c r="L136" s="129">
        <f t="shared" si="80"/>
        <v>0</v>
      </c>
      <c r="M136" s="129"/>
      <c r="N136" s="129">
        <f t="shared" si="80"/>
        <v>0</v>
      </c>
      <c r="O136" s="129"/>
      <c r="P136" s="132">
        <f t="shared" si="74"/>
        <v>30.349440780000002</v>
      </c>
      <c r="Q136" s="132"/>
      <c r="R136" s="129">
        <f t="shared" si="80"/>
        <v>0</v>
      </c>
    </row>
    <row r="137" spans="1:18" s="91" customFormat="1" x14ac:dyDescent="0.2">
      <c r="A137" s="115"/>
      <c r="B137" s="120"/>
      <c r="C137" s="116">
        <v>51410</v>
      </c>
      <c r="D137" s="117" t="s">
        <v>203</v>
      </c>
      <c r="E137" s="123">
        <v>0</v>
      </c>
      <c r="F137" s="123">
        <v>30.349440780000002</v>
      </c>
      <c r="G137" s="123"/>
      <c r="H137" s="123">
        <v>0</v>
      </c>
      <c r="I137" s="123"/>
      <c r="J137" s="123">
        <v>0</v>
      </c>
      <c r="K137" s="123"/>
      <c r="L137" s="123">
        <v>0</v>
      </c>
      <c r="M137" s="123"/>
      <c r="N137" s="129">
        <v>0</v>
      </c>
      <c r="O137" s="129"/>
      <c r="P137" s="133">
        <f t="shared" si="74"/>
        <v>30.349440780000002</v>
      </c>
      <c r="Q137" s="133"/>
      <c r="R137" s="129">
        <v>0</v>
      </c>
    </row>
    <row r="138" spans="1:18" s="91" customFormat="1" x14ac:dyDescent="0.2">
      <c r="A138" s="112"/>
      <c r="B138" s="113"/>
      <c r="C138" s="113" t="s">
        <v>152</v>
      </c>
      <c r="D138" s="114"/>
      <c r="E138" s="129">
        <f>SUM(E139:E140)</f>
        <v>100</v>
      </c>
      <c r="F138" s="129">
        <f t="shared" ref="F138:N138" si="81">SUM(F139:F140)</f>
        <v>26.4</v>
      </c>
      <c r="G138" s="129"/>
      <c r="H138" s="129">
        <f t="shared" si="81"/>
        <v>0</v>
      </c>
      <c r="I138" s="129"/>
      <c r="J138" s="129">
        <f t="shared" si="81"/>
        <v>0</v>
      </c>
      <c r="K138" s="129"/>
      <c r="L138" s="129">
        <f t="shared" si="81"/>
        <v>105</v>
      </c>
      <c r="M138" s="129"/>
      <c r="N138" s="129">
        <f t="shared" si="81"/>
        <v>0</v>
      </c>
      <c r="O138" s="129"/>
      <c r="P138" s="132">
        <f t="shared" si="74"/>
        <v>231.4</v>
      </c>
      <c r="Q138" s="132"/>
      <c r="R138" s="129">
        <f>SUM(R139:R140)</f>
        <v>231.4</v>
      </c>
    </row>
    <row r="139" spans="1:18" s="91" customFormat="1" x14ac:dyDescent="0.2">
      <c r="A139" s="115"/>
      <c r="B139" s="120"/>
      <c r="C139" s="116">
        <v>54174</v>
      </c>
      <c r="D139" s="122" t="s">
        <v>204</v>
      </c>
      <c r="E139" s="123">
        <v>100</v>
      </c>
      <c r="F139" s="123">
        <v>0</v>
      </c>
      <c r="G139" s="123"/>
      <c r="H139" s="123">
        <v>0</v>
      </c>
      <c r="I139" s="123"/>
      <c r="J139" s="123">
        <v>0</v>
      </c>
      <c r="K139" s="123"/>
      <c r="L139" s="123">
        <v>100</v>
      </c>
      <c r="M139" s="123"/>
      <c r="N139" s="123">
        <v>0</v>
      </c>
      <c r="O139" s="123"/>
      <c r="P139" s="133">
        <f t="shared" si="74"/>
        <v>200</v>
      </c>
      <c r="Q139" s="133"/>
      <c r="R139" s="123">
        <v>200</v>
      </c>
    </row>
    <row r="140" spans="1:18" s="91" customFormat="1" x14ac:dyDescent="0.2">
      <c r="A140" s="115"/>
      <c r="B140" s="120"/>
      <c r="C140" s="116">
        <v>54214</v>
      </c>
      <c r="D140" s="122" t="s">
        <v>205</v>
      </c>
      <c r="E140" s="123">
        <v>0</v>
      </c>
      <c r="F140" s="123">
        <v>26.4</v>
      </c>
      <c r="G140" s="123"/>
      <c r="H140" s="123">
        <v>0</v>
      </c>
      <c r="I140" s="123"/>
      <c r="J140" s="123">
        <v>0</v>
      </c>
      <c r="K140" s="123"/>
      <c r="L140" s="123">
        <v>5</v>
      </c>
      <c r="M140" s="123"/>
      <c r="N140" s="123">
        <v>0</v>
      </c>
      <c r="O140" s="123"/>
      <c r="P140" s="133">
        <f t="shared" si="74"/>
        <v>31.4</v>
      </c>
      <c r="Q140" s="133"/>
      <c r="R140" s="123">
        <v>31.4</v>
      </c>
    </row>
    <row r="141" spans="1:18" s="91" customFormat="1" x14ac:dyDescent="0.2">
      <c r="A141" s="112"/>
      <c r="B141" s="113"/>
      <c r="C141" s="113" t="s">
        <v>165</v>
      </c>
      <c r="D141" s="114"/>
      <c r="E141" s="129">
        <f>SUM(E142)</f>
        <v>0</v>
      </c>
      <c r="F141" s="129">
        <f t="shared" ref="F141:R141" si="82">SUM(F142)</f>
        <v>0</v>
      </c>
      <c r="G141" s="129"/>
      <c r="H141" s="129">
        <f t="shared" si="82"/>
        <v>0</v>
      </c>
      <c r="I141" s="129"/>
      <c r="J141" s="129">
        <f t="shared" si="82"/>
        <v>0</v>
      </c>
      <c r="K141" s="129"/>
      <c r="L141" s="129">
        <f t="shared" si="82"/>
        <v>0</v>
      </c>
      <c r="M141" s="129"/>
      <c r="N141" s="129">
        <f t="shared" si="82"/>
        <v>2</v>
      </c>
      <c r="O141" s="129"/>
      <c r="P141" s="132">
        <f t="shared" si="74"/>
        <v>2</v>
      </c>
      <c r="Q141" s="132"/>
      <c r="R141" s="129">
        <f t="shared" si="82"/>
        <v>0</v>
      </c>
    </row>
    <row r="142" spans="1:18" s="91" customFormat="1" x14ac:dyDescent="0.2">
      <c r="A142" s="115"/>
      <c r="B142" s="120"/>
      <c r="C142" s="116">
        <v>52374</v>
      </c>
      <c r="D142" s="122" t="s">
        <v>206</v>
      </c>
      <c r="E142" s="123">
        <v>0</v>
      </c>
      <c r="F142" s="123">
        <v>0</v>
      </c>
      <c r="G142" s="123"/>
      <c r="H142" s="123">
        <v>0</v>
      </c>
      <c r="I142" s="123"/>
      <c r="J142" s="123">
        <v>0</v>
      </c>
      <c r="K142" s="123"/>
      <c r="L142" s="123">
        <v>0</v>
      </c>
      <c r="M142" s="123"/>
      <c r="N142" s="123">
        <v>2</v>
      </c>
      <c r="O142" s="123"/>
      <c r="P142" s="133">
        <f t="shared" si="74"/>
        <v>2</v>
      </c>
      <c r="Q142" s="133"/>
      <c r="R142" s="123">
        <v>0</v>
      </c>
    </row>
    <row r="143" spans="1:18" s="91" customFormat="1" x14ac:dyDescent="0.2">
      <c r="A143" s="112"/>
      <c r="B143" s="113"/>
      <c r="C143" s="113" t="s">
        <v>166</v>
      </c>
      <c r="D143" s="114"/>
      <c r="E143" s="129">
        <f>SUM(E144:E146)</f>
        <v>25.05</v>
      </c>
      <c r="F143" s="129">
        <f t="shared" ref="F143:N143" si="83">SUM(F144:F146)</f>
        <v>19.600066104102702</v>
      </c>
      <c r="G143" s="129"/>
      <c r="H143" s="129">
        <f t="shared" si="83"/>
        <v>0</v>
      </c>
      <c r="I143" s="129"/>
      <c r="J143" s="129">
        <f t="shared" si="83"/>
        <v>0</v>
      </c>
      <c r="K143" s="129"/>
      <c r="L143" s="129">
        <f t="shared" si="83"/>
        <v>18.649999999999999</v>
      </c>
      <c r="M143" s="129"/>
      <c r="N143" s="129">
        <f t="shared" si="83"/>
        <v>5</v>
      </c>
      <c r="O143" s="129"/>
      <c r="P143" s="132">
        <f t="shared" si="74"/>
        <v>68.300066104102712</v>
      </c>
      <c r="Q143" s="132"/>
      <c r="R143" s="129">
        <f>SUM(R144:R146)</f>
        <v>0</v>
      </c>
    </row>
    <row r="144" spans="1:18" s="91" customFormat="1" ht="24" x14ac:dyDescent="0.2">
      <c r="A144" s="115"/>
      <c r="B144" s="120"/>
      <c r="C144" s="116">
        <v>45007</v>
      </c>
      <c r="D144" s="122" t="s">
        <v>216</v>
      </c>
      <c r="E144" s="123">
        <v>25.05</v>
      </c>
      <c r="F144" s="123">
        <v>19.600066104102702</v>
      </c>
      <c r="G144" s="123"/>
      <c r="H144" s="123">
        <v>0</v>
      </c>
      <c r="I144" s="123"/>
      <c r="J144" s="123">
        <v>0</v>
      </c>
      <c r="K144" s="123"/>
      <c r="L144" s="123">
        <v>18.649999999999999</v>
      </c>
      <c r="M144" s="123"/>
      <c r="N144" s="123">
        <v>0</v>
      </c>
      <c r="O144" s="123"/>
      <c r="P144" s="133">
        <f t="shared" si="74"/>
        <v>63.300066104102704</v>
      </c>
      <c r="Q144" s="133"/>
      <c r="R144" s="123">
        <v>0</v>
      </c>
    </row>
    <row r="145" spans="1:18" s="91" customFormat="1" x14ac:dyDescent="0.2">
      <c r="A145" s="115"/>
      <c r="B145" s="120"/>
      <c r="C145" s="116">
        <v>51102</v>
      </c>
      <c r="D145" s="122" t="s">
        <v>207</v>
      </c>
      <c r="E145" s="123">
        <v>0</v>
      </c>
      <c r="F145" s="123">
        <v>0</v>
      </c>
      <c r="G145" s="123"/>
      <c r="H145" s="123">
        <v>0</v>
      </c>
      <c r="I145" s="123"/>
      <c r="J145" s="123">
        <v>0</v>
      </c>
      <c r="K145" s="123"/>
      <c r="L145" s="123">
        <v>0</v>
      </c>
      <c r="M145" s="123"/>
      <c r="N145" s="123">
        <v>3</v>
      </c>
      <c r="O145" s="123"/>
      <c r="P145" s="133">
        <f t="shared" si="74"/>
        <v>3</v>
      </c>
      <c r="Q145" s="133"/>
      <c r="R145" s="123">
        <v>0</v>
      </c>
    </row>
    <row r="146" spans="1:18" s="91" customFormat="1" x14ac:dyDescent="0.2">
      <c r="A146" s="115"/>
      <c r="B146" s="120"/>
      <c r="C146" s="116">
        <v>52303</v>
      </c>
      <c r="D146" s="122" t="s">
        <v>208</v>
      </c>
      <c r="E146" s="123">
        <v>0</v>
      </c>
      <c r="F146" s="123">
        <v>0</v>
      </c>
      <c r="G146" s="123"/>
      <c r="H146" s="123">
        <v>0</v>
      </c>
      <c r="I146" s="123"/>
      <c r="J146" s="123">
        <v>0</v>
      </c>
      <c r="K146" s="123"/>
      <c r="L146" s="123">
        <v>0</v>
      </c>
      <c r="M146" s="123"/>
      <c r="N146" s="123">
        <v>2</v>
      </c>
      <c r="O146" s="123"/>
      <c r="P146" s="133">
        <f t="shared" si="74"/>
        <v>2</v>
      </c>
      <c r="Q146" s="133"/>
      <c r="R146" s="123">
        <v>0</v>
      </c>
    </row>
    <row r="147" spans="1:18" s="91" customFormat="1" x14ac:dyDescent="0.2">
      <c r="A147" s="112" t="s">
        <v>162</v>
      </c>
      <c r="B147" s="113"/>
      <c r="C147" s="113"/>
      <c r="D147" s="114"/>
      <c r="E147" s="129">
        <f t="shared" ref="E147:N147" si="84">E148+E154+E160+E169+E180+E186+E189+E198+E208+E219+E227+E235+E244+E252</f>
        <v>700.78998555689532</v>
      </c>
      <c r="F147" s="129">
        <f t="shared" si="84"/>
        <v>116</v>
      </c>
      <c r="G147" s="129"/>
      <c r="H147" s="129">
        <f t="shared" si="84"/>
        <v>262.02499999999998</v>
      </c>
      <c r="I147" s="129"/>
      <c r="J147" s="129">
        <f t="shared" si="84"/>
        <v>20.07</v>
      </c>
      <c r="K147" s="129"/>
      <c r="L147" s="129">
        <f t="shared" si="84"/>
        <v>85</v>
      </c>
      <c r="M147" s="129"/>
      <c r="N147" s="129">
        <f t="shared" si="84"/>
        <v>112.43186631</v>
      </c>
      <c r="O147" s="129"/>
      <c r="P147" s="132">
        <f t="shared" si="74"/>
        <v>1296.3168518668954</v>
      </c>
      <c r="Q147" s="132"/>
      <c r="R147" s="129">
        <v>730.8</v>
      </c>
    </row>
    <row r="148" spans="1:18" s="91" customFormat="1" x14ac:dyDescent="0.2">
      <c r="A148" s="112"/>
      <c r="B148" s="113" t="s">
        <v>55</v>
      </c>
      <c r="C148" s="113"/>
      <c r="D148" s="114"/>
      <c r="E148" s="129">
        <f>E149+E151</f>
        <v>30.78998555689531</v>
      </c>
      <c r="F148" s="129">
        <f t="shared" ref="F148:N148" si="85">F149+F151</f>
        <v>0</v>
      </c>
      <c r="G148" s="129"/>
      <c r="H148" s="129">
        <f t="shared" si="85"/>
        <v>0</v>
      </c>
      <c r="I148" s="129"/>
      <c r="J148" s="129">
        <f t="shared" si="85"/>
        <v>1</v>
      </c>
      <c r="K148" s="129"/>
      <c r="L148" s="129">
        <f t="shared" si="85"/>
        <v>20</v>
      </c>
      <c r="M148" s="129"/>
      <c r="N148" s="129">
        <f t="shared" si="85"/>
        <v>9.9</v>
      </c>
      <c r="O148" s="129"/>
      <c r="P148" s="132">
        <f t="shared" si="74"/>
        <v>61.689985556895309</v>
      </c>
      <c r="Q148" s="132"/>
      <c r="R148" s="129">
        <f>R149+R151</f>
        <v>61.689985556895309</v>
      </c>
    </row>
    <row r="149" spans="1:18" s="91" customFormat="1" x14ac:dyDescent="0.2">
      <c r="A149" s="112"/>
      <c r="B149" s="113"/>
      <c r="C149" s="113" t="s">
        <v>167</v>
      </c>
      <c r="D149" s="114"/>
      <c r="E149" s="129">
        <f>SUM(E150)</f>
        <v>0</v>
      </c>
      <c r="F149" s="129">
        <f t="shared" ref="F149:R149" si="86">SUM(F150)</f>
        <v>0</v>
      </c>
      <c r="G149" s="129"/>
      <c r="H149" s="129">
        <f t="shared" si="86"/>
        <v>0</v>
      </c>
      <c r="I149" s="129"/>
      <c r="J149" s="129">
        <f t="shared" si="86"/>
        <v>1</v>
      </c>
      <c r="K149" s="129"/>
      <c r="L149" s="129">
        <f t="shared" si="86"/>
        <v>0</v>
      </c>
      <c r="M149" s="129"/>
      <c r="N149" s="129">
        <f t="shared" si="86"/>
        <v>0</v>
      </c>
      <c r="O149" s="129"/>
      <c r="P149" s="132">
        <f t="shared" si="74"/>
        <v>1</v>
      </c>
      <c r="Q149" s="132"/>
      <c r="R149" s="129">
        <f t="shared" si="86"/>
        <v>1</v>
      </c>
    </row>
    <row r="150" spans="1:18" s="91" customFormat="1" x14ac:dyDescent="0.2">
      <c r="A150" s="115"/>
      <c r="B150" s="120"/>
      <c r="C150" s="116">
        <v>54135</v>
      </c>
      <c r="D150" s="122" t="s">
        <v>85</v>
      </c>
      <c r="E150" s="123">
        <v>0</v>
      </c>
      <c r="F150" s="123">
        <v>0</v>
      </c>
      <c r="G150" s="123"/>
      <c r="H150" s="123">
        <v>0</v>
      </c>
      <c r="I150" s="123"/>
      <c r="J150" s="123">
        <v>1</v>
      </c>
      <c r="K150" s="123"/>
      <c r="L150" s="123">
        <v>0</v>
      </c>
      <c r="M150" s="123"/>
      <c r="N150" s="123">
        <v>0</v>
      </c>
      <c r="O150" s="123"/>
      <c r="P150" s="133">
        <f t="shared" si="74"/>
        <v>1</v>
      </c>
      <c r="Q150" s="133"/>
      <c r="R150" s="123">
        <v>1</v>
      </c>
    </row>
    <row r="151" spans="1:18" s="91" customFormat="1" x14ac:dyDescent="0.2">
      <c r="A151" s="112"/>
      <c r="B151" s="113"/>
      <c r="C151" s="113" t="s">
        <v>152</v>
      </c>
      <c r="D151" s="114"/>
      <c r="E151" s="129">
        <f>SUM(E152:E153)</f>
        <v>30.78998555689531</v>
      </c>
      <c r="F151" s="129">
        <f t="shared" ref="F151:N151" si="87">SUM(F152:F153)</f>
        <v>0</v>
      </c>
      <c r="G151" s="129"/>
      <c r="H151" s="129">
        <f t="shared" si="87"/>
        <v>0</v>
      </c>
      <c r="I151" s="129"/>
      <c r="J151" s="129">
        <f t="shared" si="87"/>
        <v>0</v>
      </c>
      <c r="K151" s="129"/>
      <c r="L151" s="129">
        <f t="shared" si="87"/>
        <v>20</v>
      </c>
      <c r="M151" s="129"/>
      <c r="N151" s="129">
        <f t="shared" si="87"/>
        <v>9.9</v>
      </c>
      <c r="O151" s="129"/>
      <c r="P151" s="132">
        <f t="shared" si="74"/>
        <v>60.689985556895309</v>
      </c>
      <c r="Q151" s="132"/>
      <c r="R151" s="129">
        <f>SUM(R152:R153)</f>
        <v>60.689985556895309</v>
      </c>
    </row>
    <row r="152" spans="1:18" s="91" customFormat="1" x14ac:dyDescent="0.2">
      <c r="A152" s="115"/>
      <c r="B152" s="120"/>
      <c r="C152" s="116">
        <v>50212</v>
      </c>
      <c r="D152" s="122" t="s">
        <v>209</v>
      </c>
      <c r="E152" s="123">
        <v>9.7347957468953119</v>
      </c>
      <c r="F152" s="123">
        <v>0</v>
      </c>
      <c r="G152" s="123"/>
      <c r="H152" s="123">
        <v>0</v>
      </c>
      <c r="I152" s="123"/>
      <c r="J152" s="123">
        <v>0</v>
      </c>
      <c r="K152" s="123"/>
      <c r="L152" s="123">
        <v>0</v>
      </c>
      <c r="M152" s="123"/>
      <c r="N152" s="123">
        <v>0</v>
      </c>
      <c r="O152" s="123"/>
      <c r="P152" s="133">
        <f t="shared" si="74"/>
        <v>9.7347957468953119</v>
      </c>
      <c r="Q152" s="133"/>
      <c r="R152" s="123">
        <v>9.7347957468953119</v>
      </c>
    </row>
    <row r="153" spans="1:18" s="91" customFormat="1" ht="24" x14ac:dyDescent="0.2">
      <c r="A153" s="115"/>
      <c r="B153" s="120"/>
      <c r="C153" s="116">
        <v>54289</v>
      </c>
      <c r="D153" s="122" t="s">
        <v>217</v>
      </c>
      <c r="E153" s="123">
        <v>21.055189809999998</v>
      </c>
      <c r="F153" s="123">
        <v>0</v>
      </c>
      <c r="G153" s="123"/>
      <c r="H153" s="123">
        <v>0</v>
      </c>
      <c r="I153" s="123"/>
      <c r="J153" s="123">
        <v>0</v>
      </c>
      <c r="K153" s="123"/>
      <c r="L153" s="123">
        <v>20</v>
      </c>
      <c r="M153" s="123"/>
      <c r="N153" s="123">
        <v>9.9</v>
      </c>
      <c r="O153" s="123"/>
      <c r="P153" s="133">
        <f t="shared" si="74"/>
        <v>50.95518981</v>
      </c>
      <c r="Q153" s="133"/>
      <c r="R153" s="123">
        <v>50.95518981</v>
      </c>
    </row>
    <row r="154" spans="1:18" s="91" customFormat="1" x14ac:dyDescent="0.2">
      <c r="A154" s="112"/>
      <c r="B154" s="113" t="s">
        <v>168</v>
      </c>
      <c r="C154" s="113"/>
      <c r="D154" s="114"/>
      <c r="E154" s="129">
        <f>E155+E157</f>
        <v>200</v>
      </c>
      <c r="F154" s="129">
        <f t="shared" ref="F154:N154" si="88">F155+F157</f>
        <v>0</v>
      </c>
      <c r="G154" s="129"/>
      <c r="H154" s="129">
        <f t="shared" si="88"/>
        <v>0</v>
      </c>
      <c r="I154" s="129"/>
      <c r="J154" s="129">
        <f t="shared" si="88"/>
        <v>2.4</v>
      </c>
      <c r="K154" s="129"/>
      <c r="L154" s="129">
        <f t="shared" si="88"/>
        <v>50</v>
      </c>
      <c r="M154" s="129"/>
      <c r="N154" s="129">
        <f t="shared" si="88"/>
        <v>2.2000000000000002</v>
      </c>
      <c r="O154" s="129"/>
      <c r="P154" s="132">
        <f t="shared" si="74"/>
        <v>254.6</v>
      </c>
      <c r="Q154" s="132"/>
      <c r="R154" s="129">
        <f>R155+R157</f>
        <v>152</v>
      </c>
    </row>
    <row r="155" spans="1:18" s="91" customFormat="1" x14ac:dyDescent="0.2">
      <c r="A155" s="112"/>
      <c r="B155" s="113"/>
      <c r="C155" s="113" t="s">
        <v>167</v>
      </c>
      <c r="D155" s="114"/>
      <c r="E155" s="129">
        <f>SUM(E156)</f>
        <v>0</v>
      </c>
      <c r="F155" s="129">
        <f t="shared" ref="F155:R155" si="89">SUM(F156)</f>
        <v>0</v>
      </c>
      <c r="G155" s="129"/>
      <c r="H155" s="129">
        <f t="shared" si="89"/>
        <v>0</v>
      </c>
      <c r="I155" s="129"/>
      <c r="J155" s="129">
        <f t="shared" si="89"/>
        <v>2</v>
      </c>
      <c r="K155" s="129"/>
      <c r="L155" s="129">
        <f t="shared" si="89"/>
        <v>0</v>
      </c>
      <c r="M155" s="129"/>
      <c r="N155" s="129">
        <f t="shared" si="89"/>
        <v>0</v>
      </c>
      <c r="O155" s="129"/>
      <c r="P155" s="132">
        <f t="shared" si="74"/>
        <v>2</v>
      </c>
      <c r="Q155" s="132"/>
      <c r="R155" s="129">
        <f t="shared" si="89"/>
        <v>2</v>
      </c>
    </row>
    <row r="156" spans="1:18" s="91" customFormat="1" x14ac:dyDescent="0.2">
      <c r="A156" s="115"/>
      <c r="B156" s="120"/>
      <c r="C156" s="116">
        <v>54135</v>
      </c>
      <c r="D156" s="122" t="s">
        <v>85</v>
      </c>
      <c r="E156" s="123">
        <v>0</v>
      </c>
      <c r="F156" s="123">
        <v>0</v>
      </c>
      <c r="G156" s="123"/>
      <c r="H156" s="123">
        <v>0</v>
      </c>
      <c r="I156" s="123"/>
      <c r="J156" s="123">
        <v>2</v>
      </c>
      <c r="K156" s="123"/>
      <c r="L156" s="123">
        <v>0</v>
      </c>
      <c r="M156" s="123"/>
      <c r="N156" s="123">
        <v>0</v>
      </c>
      <c r="O156" s="123"/>
      <c r="P156" s="133">
        <f t="shared" si="74"/>
        <v>2</v>
      </c>
      <c r="Q156" s="133"/>
      <c r="R156" s="123">
        <v>2</v>
      </c>
    </row>
    <row r="157" spans="1:18" s="91" customFormat="1" x14ac:dyDescent="0.2">
      <c r="A157" s="112"/>
      <c r="B157" s="113"/>
      <c r="C157" s="113" t="s">
        <v>152</v>
      </c>
      <c r="D157" s="114"/>
      <c r="E157" s="129">
        <f>SUM(E158:E159)</f>
        <v>200</v>
      </c>
      <c r="F157" s="129">
        <f t="shared" ref="F157" si="90">SUM(F158:F159)</f>
        <v>0</v>
      </c>
      <c r="G157" s="129"/>
      <c r="H157" s="129">
        <f t="shared" ref="H157" si="91">SUM(H158:H159)</f>
        <v>0</v>
      </c>
      <c r="I157" s="129"/>
      <c r="J157" s="129">
        <f t="shared" ref="J157" si="92">SUM(J158:J159)</f>
        <v>0.4</v>
      </c>
      <c r="K157" s="129"/>
      <c r="L157" s="129">
        <f t="shared" ref="L157" si="93">SUM(L158:L159)</f>
        <v>50</v>
      </c>
      <c r="M157" s="129"/>
      <c r="N157" s="129">
        <f t="shared" ref="N157" si="94">SUM(N158:N159)</f>
        <v>2.2000000000000002</v>
      </c>
      <c r="O157" s="129"/>
      <c r="P157" s="132">
        <f t="shared" si="74"/>
        <v>252.6</v>
      </c>
      <c r="Q157" s="132"/>
      <c r="R157" s="129">
        <f>SUM(R158:R159)</f>
        <v>150</v>
      </c>
    </row>
    <row r="158" spans="1:18" s="91" customFormat="1" ht="24" x14ac:dyDescent="0.2">
      <c r="A158" s="115"/>
      <c r="B158" s="120"/>
      <c r="C158" s="116">
        <v>48490</v>
      </c>
      <c r="D158" s="122" t="s">
        <v>218</v>
      </c>
      <c r="E158" s="123">
        <v>200</v>
      </c>
      <c r="F158" s="123">
        <v>0</v>
      </c>
      <c r="G158" s="123"/>
      <c r="H158" s="123">
        <v>0</v>
      </c>
      <c r="I158" s="123"/>
      <c r="J158" s="123">
        <v>0</v>
      </c>
      <c r="K158" s="123"/>
      <c r="L158" s="123">
        <v>50</v>
      </c>
      <c r="M158" s="123"/>
      <c r="N158" s="123">
        <v>2.2000000000000002</v>
      </c>
      <c r="O158" s="123"/>
      <c r="P158" s="133">
        <f t="shared" si="74"/>
        <v>252.2</v>
      </c>
      <c r="Q158" s="133"/>
      <c r="R158" s="123">
        <v>150</v>
      </c>
    </row>
    <row r="159" spans="1:18" s="91" customFormat="1" x14ac:dyDescent="0.2">
      <c r="A159" s="115"/>
      <c r="B159" s="120"/>
      <c r="C159" s="116">
        <v>54229</v>
      </c>
      <c r="D159" s="122" t="s">
        <v>210</v>
      </c>
      <c r="E159" s="123">
        <v>0</v>
      </c>
      <c r="F159" s="123">
        <v>0</v>
      </c>
      <c r="G159" s="123"/>
      <c r="H159" s="123">
        <v>0</v>
      </c>
      <c r="I159" s="123"/>
      <c r="J159" s="123">
        <v>0.4</v>
      </c>
      <c r="K159" s="123"/>
      <c r="L159" s="123">
        <v>0</v>
      </c>
      <c r="M159" s="123"/>
      <c r="N159" s="123">
        <v>0</v>
      </c>
      <c r="O159" s="123"/>
      <c r="P159" s="133">
        <f t="shared" si="74"/>
        <v>0.4</v>
      </c>
      <c r="Q159" s="133"/>
      <c r="R159" s="123">
        <v>0</v>
      </c>
    </row>
    <row r="160" spans="1:18" s="91" customFormat="1" x14ac:dyDescent="0.2">
      <c r="A160" s="112"/>
      <c r="B160" s="113" t="s">
        <v>211</v>
      </c>
      <c r="C160" s="113"/>
      <c r="D160" s="114"/>
      <c r="E160" s="129">
        <f t="shared" ref="E160:N160" si="95">E161+E164+E167</f>
        <v>0</v>
      </c>
      <c r="F160" s="129">
        <f t="shared" si="95"/>
        <v>0</v>
      </c>
      <c r="G160" s="129"/>
      <c r="H160" s="129">
        <f t="shared" si="95"/>
        <v>32.76</v>
      </c>
      <c r="I160" s="129"/>
      <c r="J160" s="129">
        <f t="shared" si="95"/>
        <v>1.5</v>
      </c>
      <c r="K160" s="129"/>
      <c r="L160" s="129">
        <f t="shared" si="95"/>
        <v>0</v>
      </c>
      <c r="M160" s="129"/>
      <c r="N160" s="129">
        <f t="shared" si="95"/>
        <v>0</v>
      </c>
      <c r="O160" s="129"/>
      <c r="P160" s="132">
        <f t="shared" si="74"/>
        <v>34.26</v>
      </c>
      <c r="Q160" s="132"/>
      <c r="R160" s="129">
        <f>R161+R164+R167</f>
        <v>21.5</v>
      </c>
    </row>
    <row r="161" spans="1:18" s="91" customFormat="1" x14ac:dyDescent="0.2">
      <c r="A161" s="112"/>
      <c r="B161" s="113"/>
      <c r="C161" s="113" t="s">
        <v>167</v>
      </c>
      <c r="D161" s="114"/>
      <c r="E161" s="129">
        <f>SUM(E162:E163)</f>
        <v>0</v>
      </c>
      <c r="F161" s="129">
        <f t="shared" ref="F161:N161" si="96">SUM(F162:F163)</f>
        <v>0</v>
      </c>
      <c r="G161" s="129"/>
      <c r="H161" s="129">
        <f t="shared" si="96"/>
        <v>0</v>
      </c>
      <c r="I161" s="129"/>
      <c r="J161" s="129">
        <f t="shared" si="96"/>
        <v>1.5</v>
      </c>
      <c r="K161" s="129"/>
      <c r="L161" s="129">
        <f t="shared" si="96"/>
        <v>0</v>
      </c>
      <c r="M161" s="129"/>
      <c r="N161" s="129">
        <f t="shared" si="96"/>
        <v>0</v>
      </c>
      <c r="O161" s="129"/>
      <c r="P161" s="132">
        <f t="shared" si="74"/>
        <v>1.5</v>
      </c>
      <c r="Q161" s="132"/>
      <c r="R161" s="129">
        <f>SUM(R162:R163)</f>
        <v>1.5</v>
      </c>
    </row>
    <row r="162" spans="1:18" s="91" customFormat="1" x14ac:dyDescent="0.2">
      <c r="A162" s="115"/>
      <c r="B162" s="120"/>
      <c r="C162" s="116">
        <v>54135</v>
      </c>
      <c r="D162" s="122" t="s">
        <v>85</v>
      </c>
      <c r="E162" s="123">
        <v>0</v>
      </c>
      <c r="F162" s="123">
        <v>0</v>
      </c>
      <c r="G162" s="123"/>
      <c r="H162" s="123">
        <v>0</v>
      </c>
      <c r="I162" s="123"/>
      <c r="J162" s="123">
        <v>0.47</v>
      </c>
      <c r="K162" s="123"/>
      <c r="L162" s="123">
        <v>0</v>
      </c>
      <c r="M162" s="123"/>
      <c r="N162" s="123">
        <v>0</v>
      </c>
      <c r="O162" s="123"/>
      <c r="P162" s="133">
        <f t="shared" si="74"/>
        <v>0.47</v>
      </c>
      <c r="Q162" s="133"/>
      <c r="R162" s="123">
        <v>0.47</v>
      </c>
    </row>
    <row r="163" spans="1:18" s="91" customFormat="1" x14ac:dyDescent="0.2">
      <c r="A163" s="115"/>
      <c r="B163" s="120"/>
      <c r="C163" s="116">
        <v>54135</v>
      </c>
      <c r="D163" s="122" t="s">
        <v>85</v>
      </c>
      <c r="E163" s="123">
        <v>0</v>
      </c>
      <c r="F163" s="123">
        <v>0</v>
      </c>
      <c r="G163" s="123"/>
      <c r="H163" s="123">
        <v>0</v>
      </c>
      <c r="I163" s="123"/>
      <c r="J163" s="123">
        <v>1.03</v>
      </c>
      <c r="K163" s="123"/>
      <c r="L163" s="123">
        <v>0</v>
      </c>
      <c r="M163" s="123"/>
      <c r="N163" s="123">
        <v>0</v>
      </c>
      <c r="O163" s="123"/>
      <c r="P163" s="133">
        <f t="shared" si="74"/>
        <v>1.03</v>
      </c>
      <c r="Q163" s="133"/>
      <c r="R163" s="123">
        <v>1.03</v>
      </c>
    </row>
    <row r="164" spans="1:18" s="91" customFormat="1" x14ac:dyDescent="0.2">
      <c r="A164" s="112"/>
      <c r="B164" s="113"/>
      <c r="C164" s="113" t="s">
        <v>152</v>
      </c>
      <c r="D164" s="114"/>
      <c r="E164" s="129">
        <f>SUM(E165:E166)</f>
        <v>0</v>
      </c>
      <c r="F164" s="129">
        <f t="shared" ref="F164:R164" si="97">SUM(F165:F166)</f>
        <v>0</v>
      </c>
      <c r="G164" s="129"/>
      <c r="H164" s="129">
        <f t="shared" si="97"/>
        <v>20</v>
      </c>
      <c r="I164" s="129"/>
      <c r="J164" s="129">
        <f t="shared" si="97"/>
        <v>0</v>
      </c>
      <c r="K164" s="129"/>
      <c r="L164" s="129">
        <f t="shared" si="97"/>
        <v>0</v>
      </c>
      <c r="M164" s="129"/>
      <c r="N164" s="129">
        <f t="shared" si="97"/>
        <v>0</v>
      </c>
      <c r="O164" s="129"/>
      <c r="P164" s="132">
        <f t="shared" si="74"/>
        <v>20</v>
      </c>
      <c r="Q164" s="132"/>
      <c r="R164" s="129">
        <f t="shared" si="97"/>
        <v>20</v>
      </c>
    </row>
    <row r="165" spans="1:18" s="91" customFormat="1" x14ac:dyDescent="0.2">
      <c r="A165" s="115"/>
      <c r="B165" s="120"/>
      <c r="C165" s="116">
        <v>50028</v>
      </c>
      <c r="D165" s="122" t="s">
        <v>212</v>
      </c>
      <c r="E165" s="123">
        <v>0</v>
      </c>
      <c r="F165" s="123">
        <v>0</v>
      </c>
      <c r="G165" s="123"/>
      <c r="H165" s="123">
        <v>6</v>
      </c>
      <c r="I165" s="123"/>
      <c r="J165" s="123">
        <v>0</v>
      </c>
      <c r="K165" s="123"/>
      <c r="L165" s="123">
        <v>0</v>
      </c>
      <c r="M165" s="123"/>
      <c r="N165" s="123">
        <v>0</v>
      </c>
      <c r="O165" s="123"/>
      <c r="P165" s="133">
        <f t="shared" si="74"/>
        <v>6</v>
      </c>
      <c r="Q165" s="133"/>
      <c r="R165" s="123">
        <v>6</v>
      </c>
    </row>
    <row r="166" spans="1:18" s="91" customFormat="1" x14ac:dyDescent="0.2">
      <c r="A166" s="115"/>
      <c r="B166" s="120"/>
      <c r="C166" s="116">
        <v>54309</v>
      </c>
      <c r="D166" s="122" t="s">
        <v>213</v>
      </c>
      <c r="E166" s="123">
        <v>0</v>
      </c>
      <c r="F166" s="123">
        <v>0</v>
      </c>
      <c r="G166" s="123"/>
      <c r="H166" s="123">
        <v>14</v>
      </c>
      <c r="I166" s="123"/>
      <c r="J166" s="123">
        <v>0</v>
      </c>
      <c r="K166" s="123"/>
      <c r="L166" s="123">
        <v>0</v>
      </c>
      <c r="M166" s="123"/>
      <c r="N166" s="123">
        <v>0</v>
      </c>
      <c r="O166" s="123"/>
      <c r="P166" s="133">
        <f t="shared" si="74"/>
        <v>14</v>
      </c>
      <c r="Q166" s="133"/>
      <c r="R166" s="123">
        <v>14</v>
      </c>
    </row>
    <row r="167" spans="1:18" s="91" customFormat="1" x14ac:dyDescent="0.2">
      <c r="A167" s="112"/>
      <c r="B167" s="113"/>
      <c r="C167" s="113" t="s">
        <v>166</v>
      </c>
      <c r="D167" s="114"/>
      <c r="E167" s="129">
        <f>SUM(E168)</f>
        <v>0</v>
      </c>
      <c r="F167" s="129">
        <f t="shared" ref="F167:R167" si="98">SUM(F168)</f>
        <v>0</v>
      </c>
      <c r="G167" s="129"/>
      <c r="H167" s="129">
        <f t="shared" si="98"/>
        <v>12.76</v>
      </c>
      <c r="I167" s="129"/>
      <c r="J167" s="129">
        <f t="shared" si="98"/>
        <v>0</v>
      </c>
      <c r="K167" s="129"/>
      <c r="L167" s="129">
        <f t="shared" si="98"/>
        <v>0</v>
      </c>
      <c r="M167" s="129"/>
      <c r="N167" s="129">
        <f t="shared" si="98"/>
        <v>0</v>
      </c>
      <c r="O167" s="129"/>
      <c r="P167" s="132">
        <f t="shared" si="74"/>
        <v>12.76</v>
      </c>
      <c r="Q167" s="132"/>
      <c r="R167" s="129">
        <f t="shared" si="98"/>
        <v>0</v>
      </c>
    </row>
    <row r="168" spans="1:18" s="91" customFormat="1" x14ac:dyDescent="0.2">
      <c r="A168" s="115"/>
      <c r="B168" s="120"/>
      <c r="C168" s="116">
        <v>53284</v>
      </c>
      <c r="D168" s="122" t="s">
        <v>214</v>
      </c>
      <c r="E168" s="123">
        <v>0</v>
      </c>
      <c r="F168" s="123">
        <v>0</v>
      </c>
      <c r="G168" s="123"/>
      <c r="H168" s="123">
        <v>12.76</v>
      </c>
      <c r="I168" s="123"/>
      <c r="J168" s="123">
        <v>0</v>
      </c>
      <c r="K168" s="123"/>
      <c r="L168" s="123">
        <v>0</v>
      </c>
      <c r="M168" s="123"/>
      <c r="N168" s="123">
        <v>0</v>
      </c>
      <c r="O168" s="123"/>
      <c r="P168" s="133">
        <f t="shared" si="74"/>
        <v>12.76</v>
      </c>
      <c r="Q168" s="133"/>
      <c r="R168" s="123">
        <v>0</v>
      </c>
    </row>
    <row r="169" spans="1:18" s="91" customFormat="1" x14ac:dyDescent="0.2">
      <c r="A169" s="112"/>
      <c r="B169" s="113" t="s">
        <v>57</v>
      </c>
      <c r="C169" s="113"/>
      <c r="D169" s="114"/>
      <c r="E169" s="129">
        <f>E170+E172+E174+E176+E178</f>
        <v>0</v>
      </c>
      <c r="F169" s="129">
        <f t="shared" ref="F169:N169" si="99">F170+F172+F174+F176+F178</f>
        <v>0</v>
      </c>
      <c r="G169" s="129"/>
      <c r="H169" s="129">
        <f t="shared" si="99"/>
        <v>41</v>
      </c>
      <c r="I169" s="129"/>
      <c r="J169" s="129">
        <f t="shared" si="99"/>
        <v>1.5</v>
      </c>
      <c r="K169" s="129"/>
      <c r="L169" s="129">
        <f t="shared" si="99"/>
        <v>0</v>
      </c>
      <c r="M169" s="129"/>
      <c r="N169" s="129">
        <f t="shared" si="99"/>
        <v>77.290000000000006</v>
      </c>
      <c r="O169" s="129"/>
      <c r="P169" s="132">
        <f t="shared" si="74"/>
        <v>119.79</v>
      </c>
      <c r="Q169" s="132"/>
      <c r="R169" s="129">
        <f>R170+R172+R174+R176+R178</f>
        <v>9.5</v>
      </c>
    </row>
    <row r="170" spans="1:18" s="91" customFormat="1" x14ac:dyDescent="0.2">
      <c r="A170" s="112"/>
      <c r="B170" s="113"/>
      <c r="C170" s="113" t="s">
        <v>149</v>
      </c>
      <c r="D170" s="114"/>
      <c r="E170" s="129">
        <f>SUM(E171)</f>
        <v>0</v>
      </c>
      <c r="F170" s="129">
        <f t="shared" ref="F170:N170" si="100">SUM(F171)</f>
        <v>0</v>
      </c>
      <c r="G170" s="129"/>
      <c r="H170" s="129">
        <f t="shared" si="100"/>
        <v>8</v>
      </c>
      <c r="I170" s="129"/>
      <c r="J170" s="129">
        <f t="shared" si="100"/>
        <v>0</v>
      </c>
      <c r="K170" s="129"/>
      <c r="L170" s="129">
        <f t="shared" si="100"/>
        <v>0</v>
      </c>
      <c r="M170" s="129"/>
      <c r="N170" s="129">
        <f t="shared" si="100"/>
        <v>5.7</v>
      </c>
      <c r="O170" s="129"/>
      <c r="P170" s="132">
        <f t="shared" si="74"/>
        <v>13.7</v>
      </c>
      <c r="Q170" s="132"/>
      <c r="R170" s="129">
        <f>SUM(R171)</f>
        <v>0</v>
      </c>
    </row>
    <row r="171" spans="1:18" s="91" customFormat="1" x14ac:dyDescent="0.2">
      <c r="A171" s="115"/>
      <c r="B171" s="120"/>
      <c r="C171" s="116">
        <v>49450</v>
      </c>
      <c r="D171" s="122" t="s">
        <v>215</v>
      </c>
      <c r="E171" s="123">
        <v>0</v>
      </c>
      <c r="F171" s="123">
        <v>0</v>
      </c>
      <c r="G171" s="123"/>
      <c r="H171" s="123">
        <v>8</v>
      </c>
      <c r="I171" s="123"/>
      <c r="J171" s="123">
        <v>0</v>
      </c>
      <c r="K171" s="123"/>
      <c r="L171" s="123">
        <v>0</v>
      </c>
      <c r="M171" s="123"/>
      <c r="N171" s="123">
        <v>5.7</v>
      </c>
      <c r="O171" s="123"/>
      <c r="P171" s="133">
        <f t="shared" si="74"/>
        <v>13.7</v>
      </c>
      <c r="Q171" s="133"/>
      <c r="R171" s="123">
        <v>0</v>
      </c>
    </row>
    <row r="172" spans="1:18" s="91" customFormat="1" x14ac:dyDescent="0.2">
      <c r="A172" s="112"/>
      <c r="B172" s="113"/>
      <c r="C172" s="113" t="s">
        <v>167</v>
      </c>
      <c r="D172" s="114"/>
      <c r="E172" s="129">
        <f>SUM(E173)</f>
        <v>0</v>
      </c>
      <c r="F172" s="129">
        <f t="shared" ref="F172" si="101">SUM(F173)</f>
        <v>0</v>
      </c>
      <c r="G172" s="129"/>
      <c r="H172" s="129">
        <f t="shared" ref="H172" si="102">SUM(H173)</f>
        <v>0</v>
      </c>
      <c r="I172" s="129"/>
      <c r="J172" s="129">
        <f t="shared" ref="J172" si="103">SUM(J173)</f>
        <v>1.5</v>
      </c>
      <c r="K172" s="129"/>
      <c r="L172" s="129">
        <f t="shared" ref="L172" si="104">SUM(L173)</f>
        <v>0</v>
      </c>
      <c r="M172" s="129"/>
      <c r="N172" s="129">
        <f t="shared" ref="N172" si="105">SUM(N173)</f>
        <v>0</v>
      </c>
      <c r="O172" s="129"/>
      <c r="P172" s="132">
        <f t="shared" si="74"/>
        <v>1.5</v>
      </c>
      <c r="Q172" s="132"/>
      <c r="R172" s="129">
        <f>SUM(R173)</f>
        <v>1.5</v>
      </c>
    </row>
    <row r="173" spans="1:18" s="91" customFormat="1" x14ac:dyDescent="0.2">
      <c r="A173" s="115"/>
      <c r="B173" s="120"/>
      <c r="C173" s="116">
        <v>54135</v>
      </c>
      <c r="D173" s="122" t="s">
        <v>85</v>
      </c>
      <c r="E173" s="123">
        <v>0</v>
      </c>
      <c r="F173" s="123">
        <v>0</v>
      </c>
      <c r="G173" s="123"/>
      <c r="H173" s="123">
        <v>0</v>
      </c>
      <c r="I173" s="123"/>
      <c r="J173" s="123">
        <v>1.5</v>
      </c>
      <c r="K173" s="123"/>
      <c r="L173" s="123">
        <v>0</v>
      </c>
      <c r="M173" s="123"/>
      <c r="N173" s="123">
        <v>0</v>
      </c>
      <c r="O173" s="123"/>
      <c r="P173" s="133">
        <f t="shared" si="74"/>
        <v>1.5</v>
      </c>
      <c r="Q173" s="133"/>
      <c r="R173" s="123">
        <v>1.5</v>
      </c>
    </row>
    <row r="174" spans="1:18" s="91" customFormat="1" x14ac:dyDescent="0.2">
      <c r="A174" s="112"/>
      <c r="B174" s="113"/>
      <c r="C174" s="113" t="s">
        <v>152</v>
      </c>
      <c r="D174" s="114"/>
      <c r="E174" s="129">
        <f>SUM(E175)</f>
        <v>0</v>
      </c>
      <c r="F174" s="129">
        <f t="shared" ref="F174" si="106">SUM(F175)</f>
        <v>0</v>
      </c>
      <c r="G174" s="129"/>
      <c r="H174" s="129">
        <f t="shared" ref="H174" si="107">SUM(H175)</f>
        <v>8</v>
      </c>
      <c r="I174" s="129"/>
      <c r="J174" s="129">
        <f t="shared" ref="J174" si="108">SUM(J175)</f>
        <v>0</v>
      </c>
      <c r="K174" s="129"/>
      <c r="L174" s="129">
        <f t="shared" ref="L174" si="109">SUM(L175)</f>
        <v>0</v>
      </c>
      <c r="M174" s="129"/>
      <c r="N174" s="129">
        <f t="shared" ref="N174" si="110">SUM(N175)</f>
        <v>0</v>
      </c>
      <c r="O174" s="129"/>
      <c r="P174" s="132">
        <f t="shared" si="74"/>
        <v>8</v>
      </c>
      <c r="Q174" s="132"/>
      <c r="R174" s="129">
        <f>SUM(R175)</f>
        <v>8</v>
      </c>
    </row>
    <row r="175" spans="1:18" s="91" customFormat="1" x14ac:dyDescent="0.2">
      <c r="A175" s="115"/>
      <c r="B175" s="120"/>
      <c r="C175" s="116">
        <v>50028</v>
      </c>
      <c r="D175" s="122" t="s">
        <v>212</v>
      </c>
      <c r="E175" s="123">
        <v>0</v>
      </c>
      <c r="F175" s="123">
        <v>0</v>
      </c>
      <c r="G175" s="123"/>
      <c r="H175" s="123">
        <v>8</v>
      </c>
      <c r="I175" s="123"/>
      <c r="J175" s="123">
        <v>0</v>
      </c>
      <c r="K175" s="123"/>
      <c r="L175" s="123">
        <v>0</v>
      </c>
      <c r="M175" s="123"/>
      <c r="N175" s="123">
        <v>0</v>
      </c>
      <c r="O175" s="123"/>
      <c r="P175" s="133">
        <f t="shared" si="74"/>
        <v>8</v>
      </c>
      <c r="Q175" s="133"/>
      <c r="R175" s="123">
        <v>8</v>
      </c>
    </row>
    <row r="176" spans="1:18" s="91" customFormat="1" x14ac:dyDescent="0.2">
      <c r="A176" s="115"/>
      <c r="B176" s="120"/>
      <c r="C176" s="113" t="s">
        <v>165</v>
      </c>
      <c r="D176" s="114"/>
      <c r="E176" s="129">
        <f>SUM(E177)</f>
        <v>0</v>
      </c>
      <c r="F176" s="129">
        <f t="shared" ref="F176" si="111">SUM(F177)</f>
        <v>0</v>
      </c>
      <c r="G176" s="129"/>
      <c r="H176" s="129">
        <f t="shared" ref="H176" si="112">SUM(H177)</f>
        <v>12</v>
      </c>
      <c r="I176" s="129"/>
      <c r="J176" s="129">
        <f t="shared" ref="J176" si="113">SUM(J177)</f>
        <v>0</v>
      </c>
      <c r="K176" s="129"/>
      <c r="L176" s="129">
        <f t="shared" ref="L176" si="114">SUM(L177)</f>
        <v>0</v>
      </c>
      <c r="M176" s="129"/>
      <c r="N176" s="129">
        <f t="shared" ref="N176" si="115">SUM(N177)</f>
        <v>30</v>
      </c>
      <c r="O176" s="129"/>
      <c r="P176" s="132">
        <f t="shared" si="74"/>
        <v>42</v>
      </c>
      <c r="Q176" s="132"/>
      <c r="R176" s="129">
        <f>SUM(R177)</f>
        <v>0</v>
      </c>
    </row>
    <row r="177" spans="1:18" s="91" customFormat="1" x14ac:dyDescent="0.2">
      <c r="A177" s="115"/>
      <c r="B177" s="120"/>
      <c r="C177" s="116">
        <v>53043</v>
      </c>
      <c r="D177" s="122" t="s">
        <v>123</v>
      </c>
      <c r="E177" s="123">
        <v>0</v>
      </c>
      <c r="F177" s="123">
        <v>0</v>
      </c>
      <c r="G177" s="123"/>
      <c r="H177" s="123">
        <v>12</v>
      </c>
      <c r="I177" s="123"/>
      <c r="J177" s="123">
        <v>0</v>
      </c>
      <c r="K177" s="123"/>
      <c r="L177" s="123">
        <v>0</v>
      </c>
      <c r="M177" s="123"/>
      <c r="N177" s="123">
        <v>30</v>
      </c>
      <c r="O177" s="123"/>
      <c r="P177" s="133">
        <f t="shared" si="74"/>
        <v>42</v>
      </c>
      <c r="Q177" s="133"/>
      <c r="R177" s="123">
        <v>0</v>
      </c>
    </row>
    <row r="178" spans="1:18" s="91" customFormat="1" x14ac:dyDescent="0.2">
      <c r="A178" s="115"/>
      <c r="B178" s="120"/>
      <c r="C178" s="113" t="s">
        <v>166</v>
      </c>
      <c r="D178" s="114"/>
      <c r="E178" s="129">
        <f>SUM(E179)</f>
        <v>0</v>
      </c>
      <c r="F178" s="129">
        <f t="shared" ref="F178" si="116">SUM(F179)</f>
        <v>0</v>
      </c>
      <c r="G178" s="129"/>
      <c r="H178" s="129">
        <f t="shared" ref="H178" si="117">SUM(H179)</f>
        <v>13</v>
      </c>
      <c r="I178" s="129"/>
      <c r="J178" s="129">
        <f t="shared" ref="J178" si="118">SUM(J179)</f>
        <v>0</v>
      </c>
      <c r="K178" s="129"/>
      <c r="L178" s="129">
        <f t="shared" ref="L178" si="119">SUM(L179)</f>
        <v>0</v>
      </c>
      <c r="M178" s="129"/>
      <c r="N178" s="129">
        <f t="shared" ref="N178" si="120">SUM(N179)</f>
        <v>41.59</v>
      </c>
      <c r="O178" s="129"/>
      <c r="P178" s="132">
        <f t="shared" si="74"/>
        <v>54.59</v>
      </c>
      <c r="Q178" s="132"/>
      <c r="R178" s="129">
        <f>SUM(R179)</f>
        <v>0</v>
      </c>
    </row>
    <row r="179" spans="1:18" s="91" customFormat="1" x14ac:dyDescent="0.2">
      <c r="A179" s="115"/>
      <c r="B179" s="120"/>
      <c r="C179" s="116">
        <v>49453</v>
      </c>
      <c r="D179" s="122" t="s">
        <v>124</v>
      </c>
      <c r="E179" s="123">
        <v>0</v>
      </c>
      <c r="F179" s="123">
        <v>0</v>
      </c>
      <c r="G179" s="123"/>
      <c r="H179" s="123">
        <v>13</v>
      </c>
      <c r="I179" s="123"/>
      <c r="J179" s="123">
        <v>0</v>
      </c>
      <c r="K179" s="123"/>
      <c r="L179" s="123">
        <v>0</v>
      </c>
      <c r="M179" s="123"/>
      <c r="N179" s="123">
        <v>41.59</v>
      </c>
      <c r="O179" s="123"/>
      <c r="P179" s="133">
        <f t="shared" si="74"/>
        <v>54.59</v>
      </c>
      <c r="Q179" s="133"/>
      <c r="R179" s="123">
        <v>0</v>
      </c>
    </row>
    <row r="180" spans="1:18" s="91" customFormat="1" x14ac:dyDescent="0.2">
      <c r="A180" s="112"/>
      <c r="B180" s="113" t="s">
        <v>6</v>
      </c>
      <c r="C180" s="113"/>
      <c r="D180" s="114"/>
      <c r="E180" s="129">
        <f>E181+E184</f>
        <v>0</v>
      </c>
      <c r="F180" s="129">
        <f t="shared" ref="F180:N180" si="121">F181+F184</f>
        <v>0</v>
      </c>
      <c r="G180" s="129"/>
      <c r="H180" s="129">
        <f t="shared" si="121"/>
        <v>5</v>
      </c>
      <c r="I180" s="129"/>
      <c r="J180" s="129">
        <f t="shared" si="121"/>
        <v>1</v>
      </c>
      <c r="K180" s="129"/>
      <c r="L180" s="129">
        <f t="shared" si="121"/>
        <v>0</v>
      </c>
      <c r="M180" s="129"/>
      <c r="N180" s="129">
        <f t="shared" si="121"/>
        <v>0.32</v>
      </c>
      <c r="O180" s="129"/>
      <c r="P180" s="132">
        <f t="shared" si="74"/>
        <v>6.32</v>
      </c>
      <c r="Q180" s="132"/>
      <c r="R180" s="129">
        <f>R181+R184</f>
        <v>1</v>
      </c>
    </row>
    <row r="181" spans="1:18" s="91" customFormat="1" x14ac:dyDescent="0.2">
      <c r="A181" s="112"/>
      <c r="B181" s="113"/>
      <c r="C181" s="113" t="s">
        <v>167</v>
      </c>
      <c r="D181" s="114"/>
      <c r="E181" s="129">
        <f>SUM(E182:E183)</f>
        <v>0</v>
      </c>
      <c r="F181" s="129">
        <f t="shared" ref="F181:N181" si="122">SUM(F182:F183)</f>
        <v>0</v>
      </c>
      <c r="G181" s="129"/>
      <c r="H181" s="129">
        <f t="shared" si="122"/>
        <v>0</v>
      </c>
      <c r="I181" s="129"/>
      <c r="J181" s="129">
        <f t="shared" si="122"/>
        <v>1</v>
      </c>
      <c r="K181" s="129"/>
      <c r="L181" s="129">
        <f t="shared" si="122"/>
        <v>0</v>
      </c>
      <c r="M181" s="129"/>
      <c r="N181" s="129">
        <f t="shared" si="122"/>
        <v>0</v>
      </c>
      <c r="O181" s="129"/>
      <c r="P181" s="132">
        <f t="shared" si="74"/>
        <v>1</v>
      </c>
      <c r="Q181" s="132"/>
      <c r="R181" s="129">
        <f>SUM(R182:R183)</f>
        <v>1</v>
      </c>
    </row>
    <row r="182" spans="1:18" s="91" customFormat="1" x14ac:dyDescent="0.2">
      <c r="A182" s="115"/>
      <c r="B182" s="120"/>
      <c r="C182" s="116">
        <v>54135</v>
      </c>
      <c r="D182" s="122" t="s">
        <v>85</v>
      </c>
      <c r="E182" s="123">
        <v>0</v>
      </c>
      <c r="F182" s="123">
        <v>0</v>
      </c>
      <c r="G182" s="123"/>
      <c r="H182" s="123">
        <v>0</v>
      </c>
      <c r="I182" s="123"/>
      <c r="J182" s="123">
        <v>0.32</v>
      </c>
      <c r="K182" s="123"/>
      <c r="L182" s="123">
        <v>0</v>
      </c>
      <c r="M182" s="123"/>
      <c r="N182" s="123">
        <v>0</v>
      </c>
      <c r="O182" s="123"/>
      <c r="P182" s="133">
        <f t="shared" si="74"/>
        <v>0.32</v>
      </c>
      <c r="Q182" s="133"/>
      <c r="R182" s="123">
        <v>0.32</v>
      </c>
    </row>
    <row r="183" spans="1:18" s="91" customFormat="1" x14ac:dyDescent="0.2">
      <c r="A183" s="115"/>
      <c r="B183" s="120"/>
      <c r="C183" s="116">
        <v>54135</v>
      </c>
      <c r="D183" s="122" t="s">
        <v>85</v>
      </c>
      <c r="E183" s="123">
        <v>0</v>
      </c>
      <c r="F183" s="123">
        <v>0</v>
      </c>
      <c r="G183" s="123"/>
      <c r="H183" s="123">
        <v>0</v>
      </c>
      <c r="I183" s="123"/>
      <c r="J183" s="123">
        <v>0.68</v>
      </c>
      <c r="K183" s="123"/>
      <c r="L183" s="123">
        <v>0</v>
      </c>
      <c r="M183" s="123"/>
      <c r="N183" s="123">
        <v>0</v>
      </c>
      <c r="O183" s="123"/>
      <c r="P183" s="133">
        <f t="shared" si="74"/>
        <v>0.68</v>
      </c>
      <c r="Q183" s="133"/>
      <c r="R183" s="123">
        <v>0.68</v>
      </c>
    </row>
    <row r="184" spans="1:18" s="91" customFormat="1" x14ac:dyDescent="0.2">
      <c r="A184" s="115"/>
      <c r="B184" s="120"/>
      <c r="C184" s="113" t="s">
        <v>152</v>
      </c>
      <c r="D184" s="114"/>
      <c r="E184" s="129">
        <f>SUM(E185)</f>
        <v>0</v>
      </c>
      <c r="F184" s="129">
        <f t="shared" ref="F184" si="123">SUM(F185)</f>
        <v>0</v>
      </c>
      <c r="G184" s="129"/>
      <c r="H184" s="129">
        <f t="shared" ref="H184" si="124">SUM(H185)</f>
        <v>5</v>
      </c>
      <c r="I184" s="129"/>
      <c r="J184" s="129">
        <f t="shared" ref="J184" si="125">SUM(J185)</f>
        <v>0</v>
      </c>
      <c r="K184" s="129"/>
      <c r="L184" s="129">
        <f t="shared" ref="L184" si="126">SUM(L185)</f>
        <v>0</v>
      </c>
      <c r="M184" s="129"/>
      <c r="N184" s="129">
        <f t="shared" ref="N184" si="127">SUM(N185)</f>
        <v>0.32</v>
      </c>
      <c r="O184" s="129"/>
      <c r="P184" s="132">
        <f t="shared" si="74"/>
        <v>5.32</v>
      </c>
      <c r="Q184" s="132"/>
      <c r="R184" s="129">
        <f>SUM(R185)</f>
        <v>0</v>
      </c>
    </row>
    <row r="185" spans="1:18" s="91" customFormat="1" x14ac:dyDescent="0.2">
      <c r="A185" s="115"/>
      <c r="B185" s="120"/>
      <c r="C185" s="116">
        <v>52073</v>
      </c>
      <c r="D185" s="122" t="s">
        <v>125</v>
      </c>
      <c r="E185" s="123">
        <v>0</v>
      </c>
      <c r="F185" s="123">
        <v>0</v>
      </c>
      <c r="G185" s="123"/>
      <c r="H185" s="123">
        <v>5</v>
      </c>
      <c r="I185" s="123"/>
      <c r="J185" s="123">
        <v>0</v>
      </c>
      <c r="K185" s="123"/>
      <c r="L185" s="123">
        <v>0</v>
      </c>
      <c r="M185" s="123"/>
      <c r="N185" s="123">
        <v>0.32</v>
      </c>
      <c r="O185" s="123"/>
      <c r="P185" s="133">
        <f t="shared" si="74"/>
        <v>5.32</v>
      </c>
      <c r="Q185" s="133"/>
      <c r="R185" s="123">
        <v>0</v>
      </c>
    </row>
    <row r="186" spans="1:18" s="91" customFormat="1" x14ac:dyDescent="0.2">
      <c r="A186" s="112"/>
      <c r="B186" s="113" t="s">
        <v>126</v>
      </c>
      <c r="C186" s="113"/>
      <c r="D186" s="114"/>
      <c r="E186" s="129">
        <f>E187</f>
        <v>0</v>
      </c>
      <c r="F186" s="129">
        <f t="shared" ref="F186:N186" si="128">F187</f>
        <v>0</v>
      </c>
      <c r="G186" s="129"/>
      <c r="H186" s="129">
        <f t="shared" si="128"/>
        <v>0</v>
      </c>
      <c r="I186" s="129"/>
      <c r="J186" s="129">
        <f t="shared" si="128"/>
        <v>0.5</v>
      </c>
      <c r="K186" s="129"/>
      <c r="L186" s="129">
        <f t="shared" si="128"/>
        <v>0</v>
      </c>
      <c r="M186" s="129"/>
      <c r="N186" s="129">
        <f t="shared" si="128"/>
        <v>0</v>
      </c>
      <c r="O186" s="129"/>
      <c r="P186" s="132">
        <f t="shared" ref="P186:P202" si="129">SUM(E186:N186)</f>
        <v>0.5</v>
      </c>
      <c r="Q186" s="132"/>
      <c r="R186" s="129">
        <f>R187</f>
        <v>0.5</v>
      </c>
    </row>
    <row r="187" spans="1:18" s="91" customFormat="1" x14ac:dyDescent="0.2">
      <c r="A187" s="112"/>
      <c r="B187" s="113"/>
      <c r="C187" s="113" t="s">
        <v>167</v>
      </c>
      <c r="D187" s="114"/>
      <c r="E187" s="129">
        <f>SUM(E188)</f>
        <v>0</v>
      </c>
      <c r="F187" s="129">
        <f t="shared" ref="F187" si="130">SUM(F188)</f>
        <v>0</v>
      </c>
      <c r="G187" s="129"/>
      <c r="H187" s="129">
        <f t="shared" ref="H187" si="131">SUM(H188)</f>
        <v>0</v>
      </c>
      <c r="I187" s="129"/>
      <c r="J187" s="129">
        <f t="shared" ref="J187" si="132">SUM(J188)</f>
        <v>0.5</v>
      </c>
      <c r="K187" s="129"/>
      <c r="L187" s="129">
        <f t="shared" ref="L187" si="133">SUM(L188)</f>
        <v>0</v>
      </c>
      <c r="M187" s="129"/>
      <c r="N187" s="129">
        <f t="shared" ref="N187" si="134">SUM(N188)</f>
        <v>0</v>
      </c>
      <c r="O187" s="129"/>
      <c r="P187" s="132">
        <f t="shared" si="129"/>
        <v>0.5</v>
      </c>
      <c r="Q187" s="132"/>
      <c r="R187" s="129">
        <f>SUM(R188)</f>
        <v>0.5</v>
      </c>
    </row>
    <row r="188" spans="1:18" s="91" customFormat="1" x14ac:dyDescent="0.2">
      <c r="A188" s="115"/>
      <c r="B188" s="120"/>
      <c r="C188" s="116">
        <v>54135</v>
      </c>
      <c r="D188" s="122" t="s">
        <v>85</v>
      </c>
      <c r="E188" s="123">
        <v>0</v>
      </c>
      <c r="F188" s="123">
        <v>0</v>
      </c>
      <c r="G188" s="123"/>
      <c r="H188" s="123">
        <v>0</v>
      </c>
      <c r="I188" s="123"/>
      <c r="J188" s="123">
        <v>0.5</v>
      </c>
      <c r="K188" s="123"/>
      <c r="L188" s="123">
        <v>0</v>
      </c>
      <c r="M188" s="123"/>
      <c r="N188" s="123">
        <v>0</v>
      </c>
      <c r="O188" s="123"/>
      <c r="P188" s="133">
        <f t="shared" si="129"/>
        <v>0.5</v>
      </c>
      <c r="Q188" s="133"/>
      <c r="R188" s="123">
        <v>0.5</v>
      </c>
    </row>
    <row r="189" spans="1:18" s="91" customFormat="1" x14ac:dyDescent="0.2">
      <c r="A189" s="112"/>
      <c r="B189" s="113" t="s">
        <v>82</v>
      </c>
      <c r="C189" s="113"/>
      <c r="D189" s="114"/>
      <c r="E189" s="129">
        <f>E190+E193+E195</f>
        <v>20</v>
      </c>
      <c r="F189" s="129">
        <f t="shared" ref="F189:N189" si="135">F190+F193+F195</f>
        <v>25</v>
      </c>
      <c r="G189" s="129"/>
      <c r="H189" s="129">
        <f t="shared" si="135"/>
        <v>0</v>
      </c>
      <c r="I189" s="129"/>
      <c r="J189" s="129">
        <f t="shared" si="135"/>
        <v>1</v>
      </c>
      <c r="K189" s="129"/>
      <c r="L189" s="129">
        <f t="shared" si="135"/>
        <v>0</v>
      </c>
      <c r="M189" s="129"/>
      <c r="N189" s="129">
        <f t="shared" si="135"/>
        <v>3</v>
      </c>
      <c r="O189" s="129"/>
      <c r="P189" s="132">
        <f t="shared" si="129"/>
        <v>49</v>
      </c>
      <c r="Q189" s="132"/>
      <c r="R189" s="129">
        <f>R190+R193+R195</f>
        <v>41</v>
      </c>
    </row>
    <row r="190" spans="1:18" s="91" customFormat="1" x14ac:dyDescent="0.2">
      <c r="A190" s="112"/>
      <c r="B190" s="113"/>
      <c r="C190" s="113" t="s">
        <v>149</v>
      </c>
      <c r="D190" s="114"/>
      <c r="E190" s="129">
        <f>SUM(E191:E192)</f>
        <v>0</v>
      </c>
      <c r="F190" s="129">
        <f t="shared" ref="F190:N190" si="136">SUM(F191:F192)</f>
        <v>5</v>
      </c>
      <c r="G190" s="129"/>
      <c r="H190" s="129">
        <f t="shared" si="136"/>
        <v>0</v>
      </c>
      <c r="I190" s="129"/>
      <c r="J190" s="129">
        <f t="shared" si="136"/>
        <v>0</v>
      </c>
      <c r="K190" s="129"/>
      <c r="L190" s="129">
        <f t="shared" si="136"/>
        <v>0</v>
      </c>
      <c r="M190" s="129"/>
      <c r="N190" s="129">
        <f t="shared" si="136"/>
        <v>3</v>
      </c>
      <c r="O190" s="129"/>
      <c r="P190" s="132">
        <f t="shared" si="129"/>
        <v>8</v>
      </c>
      <c r="Q190" s="132"/>
      <c r="R190" s="129">
        <f>SUM(R191:R192)</f>
        <v>0</v>
      </c>
    </row>
    <row r="191" spans="1:18" s="91" customFormat="1" x14ac:dyDescent="0.2">
      <c r="A191" s="115"/>
      <c r="B191" s="120"/>
      <c r="C191" s="116">
        <v>54011</v>
      </c>
      <c r="D191" s="122" t="s">
        <v>127</v>
      </c>
      <c r="E191" s="123">
        <v>0</v>
      </c>
      <c r="F191" s="123">
        <v>0</v>
      </c>
      <c r="G191" s="123"/>
      <c r="H191" s="123">
        <v>0</v>
      </c>
      <c r="I191" s="123"/>
      <c r="J191" s="123">
        <v>0</v>
      </c>
      <c r="K191" s="123"/>
      <c r="L191" s="123">
        <v>0</v>
      </c>
      <c r="M191" s="123"/>
      <c r="N191" s="123">
        <v>3</v>
      </c>
      <c r="O191" s="123"/>
      <c r="P191" s="133">
        <f t="shared" si="129"/>
        <v>3</v>
      </c>
      <c r="Q191" s="133"/>
      <c r="R191" s="123">
        <v>0</v>
      </c>
    </row>
    <row r="192" spans="1:18" s="91" customFormat="1" ht="24" x14ac:dyDescent="0.2">
      <c r="A192" s="115"/>
      <c r="B192" s="120"/>
      <c r="C192" s="116">
        <v>54151</v>
      </c>
      <c r="D192" s="122" t="s">
        <v>219</v>
      </c>
      <c r="E192" s="123">
        <v>0</v>
      </c>
      <c r="F192" s="123">
        <v>5</v>
      </c>
      <c r="G192" s="123"/>
      <c r="H192" s="123">
        <v>0</v>
      </c>
      <c r="I192" s="123"/>
      <c r="J192" s="123">
        <v>0</v>
      </c>
      <c r="K192" s="123"/>
      <c r="L192" s="123">
        <v>0</v>
      </c>
      <c r="M192" s="123"/>
      <c r="N192" s="123">
        <v>0</v>
      </c>
      <c r="O192" s="123"/>
      <c r="P192" s="133">
        <f t="shared" si="129"/>
        <v>5</v>
      </c>
      <c r="Q192" s="133"/>
      <c r="R192" s="123">
        <v>0</v>
      </c>
    </row>
    <row r="193" spans="1:18" s="91" customFormat="1" x14ac:dyDescent="0.2">
      <c r="A193" s="115"/>
      <c r="B193" s="120"/>
      <c r="C193" s="113" t="s">
        <v>167</v>
      </c>
      <c r="D193" s="114"/>
      <c r="E193" s="129">
        <f>SUM(E194)</f>
        <v>0</v>
      </c>
      <c r="F193" s="129">
        <f t="shared" ref="F193" si="137">SUM(F194)</f>
        <v>0</v>
      </c>
      <c r="G193" s="129"/>
      <c r="H193" s="129">
        <f t="shared" ref="H193" si="138">SUM(H194)</f>
        <v>0</v>
      </c>
      <c r="I193" s="129"/>
      <c r="J193" s="129">
        <f t="shared" ref="J193" si="139">SUM(J194)</f>
        <v>1</v>
      </c>
      <c r="K193" s="129"/>
      <c r="L193" s="129">
        <f t="shared" ref="L193" si="140">SUM(L194)</f>
        <v>0</v>
      </c>
      <c r="M193" s="129"/>
      <c r="N193" s="129">
        <f t="shared" ref="N193" si="141">SUM(N194)</f>
        <v>0</v>
      </c>
      <c r="O193" s="129"/>
      <c r="P193" s="132">
        <f t="shared" si="129"/>
        <v>1</v>
      </c>
      <c r="Q193" s="132"/>
      <c r="R193" s="129">
        <f>SUM(R194)</f>
        <v>1</v>
      </c>
    </row>
    <row r="194" spans="1:18" s="91" customFormat="1" x14ac:dyDescent="0.2">
      <c r="A194" s="115"/>
      <c r="B194" s="120"/>
      <c r="C194" s="116">
        <v>54135</v>
      </c>
      <c r="D194" s="122" t="s">
        <v>85</v>
      </c>
      <c r="E194" s="123">
        <v>0</v>
      </c>
      <c r="F194" s="123">
        <v>0</v>
      </c>
      <c r="G194" s="123"/>
      <c r="H194" s="123">
        <v>0</v>
      </c>
      <c r="I194" s="123"/>
      <c r="J194" s="123">
        <v>1</v>
      </c>
      <c r="K194" s="123"/>
      <c r="L194" s="123">
        <v>0</v>
      </c>
      <c r="M194" s="123"/>
      <c r="N194" s="123">
        <v>0</v>
      </c>
      <c r="O194" s="123"/>
      <c r="P194" s="133">
        <f t="shared" si="129"/>
        <v>1</v>
      </c>
      <c r="Q194" s="133"/>
      <c r="R194" s="123">
        <v>1</v>
      </c>
    </row>
    <row r="195" spans="1:18" s="91" customFormat="1" x14ac:dyDescent="0.2">
      <c r="A195" s="115"/>
      <c r="B195" s="120"/>
      <c r="C195" s="113" t="s">
        <v>152</v>
      </c>
      <c r="D195" s="114"/>
      <c r="E195" s="129">
        <f>SUM(E196:E197)</f>
        <v>20</v>
      </c>
      <c r="F195" s="129">
        <f t="shared" ref="F195" si="142">SUM(F196:F197)</f>
        <v>20</v>
      </c>
      <c r="G195" s="129"/>
      <c r="H195" s="129">
        <f t="shared" ref="H195" si="143">SUM(H196:H197)</f>
        <v>0</v>
      </c>
      <c r="I195" s="129"/>
      <c r="J195" s="129">
        <f t="shared" ref="J195" si="144">SUM(J196:J197)</f>
        <v>0</v>
      </c>
      <c r="K195" s="129"/>
      <c r="L195" s="129">
        <f t="shared" ref="L195" si="145">SUM(L196:L197)</f>
        <v>0</v>
      </c>
      <c r="M195" s="129"/>
      <c r="N195" s="129">
        <f t="shared" ref="N195" si="146">SUM(N196:N197)</f>
        <v>0</v>
      </c>
      <c r="O195" s="129"/>
      <c r="P195" s="132">
        <f t="shared" si="129"/>
        <v>40</v>
      </c>
      <c r="Q195" s="132"/>
      <c r="R195" s="129">
        <f>SUM(R196:R197)</f>
        <v>40</v>
      </c>
    </row>
    <row r="196" spans="1:18" s="91" customFormat="1" x14ac:dyDescent="0.2">
      <c r="A196" s="115"/>
      <c r="B196" s="120"/>
      <c r="C196" s="116">
        <v>50028</v>
      </c>
      <c r="D196" s="122" t="s">
        <v>212</v>
      </c>
      <c r="E196" s="123">
        <v>20</v>
      </c>
      <c r="F196" s="123">
        <v>0</v>
      </c>
      <c r="G196" s="123"/>
      <c r="H196" s="123">
        <v>0</v>
      </c>
      <c r="I196" s="123"/>
      <c r="J196" s="123">
        <v>0</v>
      </c>
      <c r="K196" s="123"/>
      <c r="L196" s="123">
        <v>0</v>
      </c>
      <c r="M196" s="123"/>
      <c r="N196" s="123">
        <v>0</v>
      </c>
      <c r="O196" s="123"/>
      <c r="P196" s="133">
        <f t="shared" si="129"/>
        <v>20</v>
      </c>
      <c r="Q196" s="133"/>
      <c r="R196" s="123">
        <v>20</v>
      </c>
    </row>
    <row r="197" spans="1:18" s="91" customFormat="1" x14ac:dyDescent="0.2">
      <c r="A197" s="115"/>
      <c r="B197" s="120"/>
      <c r="C197" s="116">
        <v>54245</v>
      </c>
      <c r="D197" s="122" t="s">
        <v>213</v>
      </c>
      <c r="E197" s="123">
        <v>0</v>
      </c>
      <c r="F197" s="123">
        <v>20</v>
      </c>
      <c r="G197" s="123"/>
      <c r="H197" s="123">
        <v>0</v>
      </c>
      <c r="I197" s="123"/>
      <c r="J197" s="123">
        <v>0</v>
      </c>
      <c r="K197" s="123"/>
      <c r="L197" s="123">
        <v>0</v>
      </c>
      <c r="M197" s="123"/>
      <c r="N197" s="123">
        <v>0</v>
      </c>
      <c r="O197" s="123"/>
      <c r="P197" s="133">
        <f t="shared" si="129"/>
        <v>20</v>
      </c>
      <c r="Q197" s="133"/>
      <c r="R197" s="123">
        <v>20</v>
      </c>
    </row>
    <row r="198" spans="1:18" s="91" customFormat="1" x14ac:dyDescent="0.2">
      <c r="A198" s="112"/>
      <c r="B198" s="113" t="s">
        <v>60</v>
      </c>
      <c r="C198" s="113"/>
      <c r="D198" s="114"/>
      <c r="E198" s="129">
        <f>E199+E203+E205</f>
        <v>450</v>
      </c>
      <c r="F198" s="129">
        <f t="shared" ref="F198:N198" si="147">F199+F203+F205</f>
        <v>81</v>
      </c>
      <c r="G198" s="129"/>
      <c r="H198" s="129">
        <f t="shared" si="147"/>
        <v>0</v>
      </c>
      <c r="I198" s="129"/>
      <c r="J198" s="129">
        <f t="shared" si="147"/>
        <v>3</v>
      </c>
      <c r="K198" s="129"/>
      <c r="L198" s="129">
        <f t="shared" si="147"/>
        <v>0</v>
      </c>
      <c r="M198" s="129"/>
      <c r="N198" s="129">
        <f t="shared" si="147"/>
        <v>1.1100000000000001</v>
      </c>
      <c r="O198" s="129"/>
      <c r="P198" s="132">
        <f t="shared" si="129"/>
        <v>535.11</v>
      </c>
      <c r="Q198" s="132"/>
      <c r="R198" s="129">
        <f>R199+R203+R205</f>
        <v>303</v>
      </c>
    </row>
    <row r="199" spans="1:18" s="91" customFormat="1" x14ac:dyDescent="0.2">
      <c r="A199" s="112"/>
      <c r="B199" s="113"/>
      <c r="C199" s="113" t="s">
        <v>167</v>
      </c>
      <c r="D199" s="114"/>
      <c r="E199" s="129">
        <f>SUM(E200:E202)</f>
        <v>350</v>
      </c>
      <c r="F199" s="129">
        <f t="shared" ref="F199:N199" si="148">SUM(F200:F202)</f>
        <v>50</v>
      </c>
      <c r="G199" s="129"/>
      <c r="H199" s="129">
        <f t="shared" si="148"/>
        <v>0</v>
      </c>
      <c r="I199" s="129"/>
      <c r="J199" s="129">
        <f t="shared" si="148"/>
        <v>3</v>
      </c>
      <c r="K199" s="129"/>
      <c r="L199" s="129">
        <f t="shared" si="148"/>
        <v>0</v>
      </c>
      <c r="M199" s="129"/>
      <c r="N199" s="129">
        <f t="shared" si="148"/>
        <v>0</v>
      </c>
      <c r="O199" s="129"/>
      <c r="P199" s="132">
        <f t="shared" si="129"/>
        <v>403</v>
      </c>
      <c r="Q199" s="132"/>
      <c r="R199" s="129">
        <f>SUM(R200:R202)</f>
        <v>303</v>
      </c>
    </row>
    <row r="200" spans="1:18" s="91" customFormat="1" ht="24" x14ac:dyDescent="0.2">
      <c r="A200" s="115"/>
      <c r="B200" s="120"/>
      <c r="C200" s="116">
        <v>51035</v>
      </c>
      <c r="D200" s="122" t="s">
        <v>220</v>
      </c>
      <c r="E200" s="123">
        <v>100</v>
      </c>
      <c r="F200" s="123">
        <v>50</v>
      </c>
      <c r="G200" s="123"/>
      <c r="H200" s="123">
        <v>0</v>
      </c>
      <c r="I200" s="123"/>
      <c r="J200" s="123">
        <v>0</v>
      </c>
      <c r="K200" s="123"/>
      <c r="L200" s="123">
        <v>0</v>
      </c>
      <c r="M200" s="123"/>
      <c r="N200" s="123">
        <v>0</v>
      </c>
      <c r="O200" s="123"/>
      <c r="P200" s="133">
        <f t="shared" si="129"/>
        <v>150</v>
      </c>
      <c r="Q200" s="133"/>
      <c r="R200" s="123">
        <v>50</v>
      </c>
    </row>
    <row r="201" spans="1:18" s="91" customFormat="1" x14ac:dyDescent="0.2">
      <c r="A201" s="115"/>
      <c r="B201" s="120"/>
      <c r="C201" s="116">
        <v>54135</v>
      </c>
      <c r="D201" s="122" t="s">
        <v>85</v>
      </c>
      <c r="E201" s="123">
        <v>0</v>
      </c>
      <c r="F201" s="123">
        <v>0</v>
      </c>
      <c r="G201" s="123"/>
      <c r="H201" s="123">
        <v>0</v>
      </c>
      <c r="I201" s="123"/>
      <c r="J201" s="123">
        <v>3</v>
      </c>
      <c r="K201" s="123"/>
      <c r="L201" s="123">
        <v>0</v>
      </c>
      <c r="M201" s="123"/>
      <c r="N201" s="123">
        <v>0</v>
      </c>
      <c r="O201" s="123"/>
      <c r="P201" s="133">
        <f t="shared" si="129"/>
        <v>3</v>
      </c>
      <c r="Q201" s="133"/>
      <c r="R201" s="123">
        <v>3</v>
      </c>
    </row>
    <row r="202" spans="1:18" s="91" customFormat="1" x14ac:dyDescent="0.2">
      <c r="A202" s="115"/>
      <c r="B202" s="120"/>
      <c r="C202" s="116">
        <v>54346</v>
      </c>
      <c r="D202" s="122" t="s">
        <v>204</v>
      </c>
      <c r="E202" s="123">
        <v>250</v>
      </c>
      <c r="F202" s="123">
        <v>0</v>
      </c>
      <c r="G202" s="123"/>
      <c r="H202" s="123">
        <v>0</v>
      </c>
      <c r="I202" s="123"/>
      <c r="J202" s="123">
        <v>0</v>
      </c>
      <c r="K202" s="123"/>
      <c r="L202" s="123">
        <v>0</v>
      </c>
      <c r="M202" s="123"/>
      <c r="N202" s="123">
        <v>0</v>
      </c>
      <c r="O202" s="123"/>
      <c r="P202" s="133">
        <f t="shared" si="129"/>
        <v>250</v>
      </c>
      <c r="Q202" s="133"/>
      <c r="R202" s="123">
        <v>250</v>
      </c>
    </row>
    <row r="203" spans="1:18" s="91" customFormat="1" x14ac:dyDescent="0.2">
      <c r="A203" s="112"/>
      <c r="B203" s="113"/>
      <c r="C203" s="113" t="s">
        <v>152</v>
      </c>
      <c r="D203" s="114"/>
      <c r="E203" s="129">
        <f>SUM(E204)</f>
        <v>100</v>
      </c>
      <c r="F203" s="129">
        <f t="shared" ref="F203:R203" si="149">SUM(F204)</f>
        <v>0</v>
      </c>
      <c r="G203" s="129"/>
      <c r="H203" s="129">
        <f t="shared" si="149"/>
        <v>0</v>
      </c>
      <c r="I203" s="129"/>
      <c r="J203" s="129">
        <f t="shared" si="149"/>
        <v>0</v>
      </c>
      <c r="K203" s="129"/>
      <c r="L203" s="129">
        <f t="shared" si="149"/>
        <v>0</v>
      </c>
      <c r="M203" s="129"/>
      <c r="N203" s="129">
        <f t="shared" si="149"/>
        <v>0</v>
      </c>
      <c r="O203" s="129"/>
      <c r="P203" s="132">
        <f>SUM(E203:N203)</f>
        <v>100</v>
      </c>
      <c r="Q203" s="132"/>
      <c r="R203" s="129">
        <f t="shared" si="149"/>
        <v>0</v>
      </c>
    </row>
    <row r="204" spans="1:18" s="91" customFormat="1" ht="24" x14ac:dyDescent="0.2">
      <c r="A204" s="115"/>
      <c r="B204" s="120"/>
      <c r="C204" s="116">
        <v>53424</v>
      </c>
      <c r="D204" s="122" t="s">
        <v>221</v>
      </c>
      <c r="E204" s="123">
        <v>100</v>
      </c>
      <c r="F204" s="123">
        <v>0</v>
      </c>
      <c r="G204" s="123"/>
      <c r="H204" s="123">
        <v>0</v>
      </c>
      <c r="I204" s="123"/>
      <c r="J204" s="123">
        <v>0</v>
      </c>
      <c r="K204" s="123"/>
      <c r="L204" s="123">
        <v>0</v>
      </c>
      <c r="M204" s="123"/>
      <c r="N204" s="123">
        <v>0</v>
      </c>
      <c r="O204" s="123"/>
      <c r="P204" s="133">
        <f>SUM(E204:N204)</f>
        <v>100</v>
      </c>
      <c r="Q204" s="133"/>
      <c r="R204" s="123">
        <v>0</v>
      </c>
    </row>
    <row r="205" spans="1:18" s="91" customFormat="1" x14ac:dyDescent="0.2">
      <c r="A205" s="115"/>
      <c r="B205" s="120"/>
      <c r="C205" s="113" t="s">
        <v>165</v>
      </c>
      <c r="D205" s="114"/>
      <c r="E205" s="129">
        <f>SUM(E206:E207)</f>
        <v>0</v>
      </c>
      <c r="F205" s="129">
        <f t="shared" ref="F205" si="150">SUM(F206:F207)</f>
        <v>31</v>
      </c>
      <c r="G205" s="129"/>
      <c r="H205" s="129">
        <f t="shared" ref="H205" si="151">SUM(H206:H207)</f>
        <v>0</v>
      </c>
      <c r="I205" s="129"/>
      <c r="J205" s="129">
        <f t="shared" ref="J205" si="152">SUM(J206:J207)</f>
        <v>0</v>
      </c>
      <c r="K205" s="129"/>
      <c r="L205" s="129">
        <f t="shared" ref="L205" si="153">SUM(L206:L207)</f>
        <v>0</v>
      </c>
      <c r="M205" s="129"/>
      <c r="N205" s="129">
        <f t="shared" ref="N205" si="154">SUM(N206:N207)</f>
        <v>1.1100000000000001</v>
      </c>
      <c r="O205" s="129"/>
      <c r="P205" s="132">
        <f t="shared" ref="P205:P207" si="155">SUM(E205:N205)</f>
        <v>32.11</v>
      </c>
      <c r="Q205" s="132"/>
      <c r="R205" s="129">
        <f>SUM(R206:R207)</f>
        <v>0</v>
      </c>
    </row>
    <row r="206" spans="1:18" s="91" customFormat="1" ht="24" x14ac:dyDescent="0.2">
      <c r="A206" s="115"/>
      <c r="B206" s="120"/>
      <c r="C206" s="116">
        <v>40173</v>
      </c>
      <c r="D206" s="122" t="s">
        <v>222</v>
      </c>
      <c r="E206" s="123">
        <v>0</v>
      </c>
      <c r="F206" s="123">
        <v>0</v>
      </c>
      <c r="G206" s="123"/>
      <c r="H206" s="123">
        <v>0</v>
      </c>
      <c r="I206" s="123"/>
      <c r="J206" s="123">
        <v>0</v>
      </c>
      <c r="K206" s="123"/>
      <c r="L206" s="123">
        <v>0</v>
      </c>
      <c r="M206" s="123"/>
      <c r="N206" s="123">
        <v>1.1100000000000001</v>
      </c>
      <c r="O206" s="123"/>
      <c r="P206" s="133">
        <f t="shared" si="155"/>
        <v>1.1100000000000001</v>
      </c>
      <c r="Q206" s="133"/>
      <c r="R206" s="123">
        <v>0</v>
      </c>
    </row>
    <row r="207" spans="1:18" s="91" customFormat="1" x14ac:dyDescent="0.2">
      <c r="A207" s="115"/>
      <c r="B207" s="120"/>
      <c r="C207" s="116">
        <v>53325</v>
      </c>
      <c r="D207" s="122" t="s">
        <v>128</v>
      </c>
      <c r="E207" s="123">
        <v>0</v>
      </c>
      <c r="F207" s="123">
        <v>31</v>
      </c>
      <c r="G207" s="123"/>
      <c r="H207" s="123">
        <v>0</v>
      </c>
      <c r="I207" s="123"/>
      <c r="J207" s="123">
        <v>0</v>
      </c>
      <c r="K207" s="123"/>
      <c r="L207" s="123">
        <v>0</v>
      </c>
      <c r="M207" s="123"/>
      <c r="N207" s="123">
        <v>0</v>
      </c>
      <c r="O207" s="123"/>
      <c r="P207" s="133">
        <f t="shared" si="155"/>
        <v>31</v>
      </c>
      <c r="Q207" s="133"/>
      <c r="R207" s="123">
        <v>0</v>
      </c>
    </row>
    <row r="208" spans="1:18" s="91" customFormat="1" x14ac:dyDescent="0.2">
      <c r="A208" s="112"/>
      <c r="B208" s="113" t="s">
        <v>129</v>
      </c>
      <c r="C208" s="113"/>
      <c r="D208" s="114"/>
      <c r="E208" s="129">
        <f>E209+E212+E215</f>
        <v>0</v>
      </c>
      <c r="F208" s="129">
        <f t="shared" ref="F208:N208" si="156">F209+F212+F215</f>
        <v>0</v>
      </c>
      <c r="G208" s="129"/>
      <c r="H208" s="129">
        <f t="shared" si="156"/>
        <v>36.5</v>
      </c>
      <c r="I208" s="129"/>
      <c r="J208" s="129">
        <f t="shared" si="156"/>
        <v>1</v>
      </c>
      <c r="K208" s="129"/>
      <c r="L208" s="129">
        <f t="shared" si="156"/>
        <v>0</v>
      </c>
      <c r="M208" s="129"/>
      <c r="N208" s="129">
        <f t="shared" si="156"/>
        <v>0</v>
      </c>
      <c r="O208" s="129"/>
      <c r="P208" s="132">
        <f>SUM(E208:N208)</f>
        <v>37.5</v>
      </c>
      <c r="Q208" s="132"/>
      <c r="R208" s="129">
        <v>24.6</v>
      </c>
    </row>
    <row r="209" spans="1:18" s="91" customFormat="1" x14ac:dyDescent="0.2">
      <c r="A209" s="112"/>
      <c r="B209" s="113"/>
      <c r="C209" s="113" t="s">
        <v>167</v>
      </c>
      <c r="D209" s="114"/>
      <c r="E209" s="129">
        <f>SUM(E210:E211)</f>
        <v>0</v>
      </c>
      <c r="F209" s="129">
        <f t="shared" ref="F209:N209" si="157">SUM(F210:F211)</f>
        <v>0</v>
      </c>
      <c r="G209" s="129"/>
      <c r="H209" s="129">
        <f t="shared" si="157"/>
        <v>0</v>
      </c>
      <c r="I209" s="129"/>
      <c r="J209" s="129">
        <f t="shared" si="157"/>
        <v>1</v>
      </c>
      <c r="K209" s="129"/>
      <c r="L209" s="129">
        <f t="shared" si="157"/>
        <v>0</v>
      </c>
      <c r="M209" s="129"/>
      <c r="N209" s="129">
        <f t="shared" si="157"/>
        <v>0</v>
      </c>
      <c r="O209" s="129"/>
      <c r="P209" s="132">
        <f>SUM(E209:N209)</f>
        <v>1</v>
      </c>
      <c r="Q209" s="132"/>
      <c r="R209" s="129">
        <f t="shared" ref="R209" si="158">SUM(R210:R211)</f>
        <v>1</v>
      </c>
    </row>
    <row r="210" spans="1:18" s="91" customFormat="1" x14ac:dyDescent="0.2">
      <c r="A210" s="115"/>
      <c r="B210" s="120"/>
      <c r="C210" s="116">
        <v>54135</v>
      </c>
      <c r="D210" s="122" t="s">
        <v>85</v>
      </c>
      <c r="E210" s="123">
        <v>0</v>
      </c>
      <c r="F210" s="123">
        <v>0</v>
      </c>
      <c r="G210" s="123"/>
      <c r="H210" s="123">
        <v>0</v>
      </c>
      <c r="I210" s="123"/>
      <c r="J210" s="123">
        <v>0.37</v>
      </c>
      <c r="K210" s="123"/>
      <c r="L210" s="123">
        <v>0</v>
      </c>
      <c r="M210" s="123"/>
      <c r="N210" s="123">
        <v>0</v>
      </c>
      <c r="O210" s="123"/>
      <c r="P210" s="133">
        <f t="shared" ref="P210:P211" si="159">SUM(E210:N210)</f>
        <v>0.37</v>
      </c>
      <c r="Q210" s="133"/>
      <c r="R210" s="123">
        <v>0.37</v>
      </c>
    </row>
    <row r="211" spans="1:18" s="91" customFormat="1" x14ac:dyDescent="0.2">
      <c r="A211" s="115"/>
      <c r="B211" s="120"/>
      <c r="C211" s="116">
        <v>54135</v>
      </c>
      <c r="D211" s="122" t="s">
        <v>85</v>
      </c>
      <c r="E211" s="123">
        <v>0</v>
      </c>
      <c r="F211" s="123">
        <v>0</v>
      </c>
      <c r="G211" s="123"/>
      <c r="H211" s="123">
        <v>0</v>
      </c>
      <c r="I211" s="123"/>
      <c r="J211" s="123">
        <v>0.63</v>
      </c>
      <c r="K211" s="123"/>
      <c r="L211" s="123">
        <v>0</v>
      </c>
      <c r="M211" s="123"/>
      <c r="N211" s="123">
        <v>0</v>
      </c>
      <c r="O211" s="123"/>
      <c r="P211" s="133">
        <f t="shared" si="159"/>
        <v>0.63</v>
      </c>
      <c r="Q211" s="133"/>
      <c r="R211" s="123">
        <v>0.63</v>
      </c>
    </row>
    <row r="212" spans="1:18" s="91" customFormat="1" x14ac:dyDescent="0.2">
      <c r="A212" s="115"/>
      <c r="B212" s="120"/>
      <c r="C212" s="113" t="s">
        <v>152</v>
      </c>
      <c r="D212" s="114"/>
      <c r="E212" s="129">
        <f>SUM(E213:E214)</f>
        <v>0</v>
      </c>
      <c r="F212" s="129">
        <f t="shared" ref="F212:N212" si="160">SUM(F213:F214)</f>
        <v>0</v>
      </c>
      <c r="G212" s="129"/>
      <c r="H212" s="129">
        <f t="shared" si="160"/>
        <v>22</v>
      </c>
      <c r="I212" s="129"/>
      <c r="J212" s="129">
        <f t="shared" si="160"/>
        <v>0</v>
      </c>
      <c r="K212" s="129"/>
      <c r="L212" s="129">
        <f t="shared" si="160"/>
        <v>0</v>
      </c>
      <c r="M212" s="129"/>
      <c r="N212" s="129">
        <f t="shared" si="160"/>
        <v>0</v>
      </c>
      <c r="O212" s="129"/>
      <c r="P212" s="132">
        <f>SUM(E212:N212)</f>
        <v>22</v>
      </c>
      <c r="Q212" s="132"/>
      <c r="R212" s="129">
        <f t="shared" ref="R212" si="161">SUM(R213:R214)</f>
        <v>22</v>
      </c>
    </row>
    <row r="213" spans="1:18" s="91" customFormat="1" x14ac:dyDescent="0.2">
      <c r="A213" s="115"/>
      <c r="B213" s="120"/>
      <c r="C213" s="116">
        <v>50028</v>
      </c>
      <c r="D213" s="122" t="s">
        <v>212</v>
      </c>
      <c r="E213" s="123">
        <v>0</v>
      </c>
      <c r="F213" s="123">
        <v>0</v>
      </c>
      <c r="G213" s="123"/>
      <c r="H213" s="123">
        <v>6</v>
      </c>
      <c r="I213" s="123"/>
      <c r="J213" s="123">
        <v>0</v>
      </c>
      <c r="K213" s="123"/>
      <c r="L213" s="123">
        <v>0</v>
      </c>
      <c r="M213" s="123"/>
      <c r="N213" s="123">
        <v>0</v>
      </c>
      <c r="O213" s="123"/>
      <c r="P213" s="133">
        <f t="shared" ref="P213:P233" si="162">SUM(E213:N213)</f>
        <v>6</v>
      </c>
      <c r="Q213" s="133"/>
      <c r="R213" s="123">
        <v>6</v>
      </c>
    </row>
    <row r="214" spans="1:18" s="91" customFormat="1" x14ac:dyDescent="0.2">
      <c r="A214" s="115"/>
      <c r="B214" s="120"/>
      <c r="C214" s="116">
        <v>54358</v>
      </c>
      <c r="D214" s="122" t="s">
        <v>130</v>
      </c>
      <c r="E214" s="123">
        <v>0</v>
      </c>
      <c r="F214" s="123">
        <v>0</v>
      </c>
      <c r="G214" s="123"/>
      <c r="H214" s="123">
        <v>16</v>
      </c>
      <c r="I214" s="123"/>
      <c r="J214" s="123">
        <v>0</v>
      </c>
      <c r="K214" s="123"/>
      <c r="L214" s="123">
        <v>0</v>
      </c>
      <c r="M214" s="123"/>
      <c r="N214" s="123">
        <v>0</v>
      </c>
      <c r="O214" s="123"/>
      <c r="P214" s="133">
        <f t="shared" si="162"/>
        <v>16</v>
      </c>
      <c r="Q214" s="133"/>
      <c r="R214" s="123">
        <v>16</v>
      </c>
    </row>
    <row r="215" spans="1:18" s="91" customFormat="1" x14ac:dyDescent="0.2">
      <c r="A215" s="115"/>
      <c r="B215" s="120"/>
      <c r="C215" s="113" t="s">
        <v>166</v>
      </c>
      <c r="D215" s="114"/>
      <c r="E215" s="129">
        <f>SUM(E216:E218)</f>
        <v>0</v>
      </c>
      <c r="F215" s="129">
        <f t="shared" ref="F215" si="163">SUM(F216:F218)</f>
        <v>0</v>
      </c>
      <c r="G215" s="129"/>
      <c r="H215" s="129">
        <f t="shared" ref="H215" si="164">SUM(H216:H218)</f>
        <v>14.5</v>
      </c>
      <c r="I215" s="129"/>
      <c r="J215" s="129">
        <f t="shared" ref="J215" si="165">SUM(J216:J218)</f>
        <v>0</v>
      </c>
      <c r="K215" s="129"/>
      <c r="L215" s="129">
        <f t="shared" ref="L215" si="166">SUM(L216:L218)</f>
        <v>0</v>
      </c>
      <c r="M215" s="129"/>
      <c r="N215" s="129">
        <f t="shared" ref="N215" si="167">SUM(N216:N218)</f>
        <v>0</v>
      </c>
      <c r="O215" s="129"/>
      <c r="P215" s="132">
        <f t="shared" si="162"/>
        <v>14.5</v>
      </c>
      <c r="Q215" s="132"/>
      <c r="R215" s="129">
        <f>SUM(R216:R218)</f>
        <v>1.6</v>
      </c>
    </row>
    <row r="216" spans="1:18" s="91" customFormat="1" ht="24" x14ac:dyDescent="0.2">
      <c r="A216" s="115"/>
      <c r="B216" s="120"/>
      <c r="C216" s="116">
        <v>46346</v>
      </c>
      <c r="D216" s="122" t="s">
        <v>223</v>
      </c>
      <c r="E216" s="123">
        <v>0</v>
      </c>
      <c r="F216" s="123">
        <v>0</v>
      </c>
      <c r="G216" s="123"/>
      <c r="H216" s="123">
        <v>3</v>
      </c>
      <c r="I216" s="123"/>
      <c r="J216" s="123">
        <v>0</v>
      </c>
      <c r="K216" s="123"/>
      <c r="L216" s="123">
        <v>0</v>
      </c>
      <c r="M216" s="123"/>
      <c r="N216" s="123">
        <v>0</v>
      </c>
      <c r="O216" s="123"/>
      <c r="P216" s="133">
        <f t="shared" si="162"/>
        <v>3</v>
      </c>
      <c r="Q216" s="133"/>
      <c r="R216" s="123">
        <v>0</v>
      </c>
    </row>
    <row r="217" spans="1:18" s="91" customFormat="1" x14ac:dyDescent="0.2">
      <c r="A217" s="115"/>
      <c r="B217" s="120"/>
      <c r="C217" s="116">
        <v>53082</v>
      </c>
      <c r="D217" s="122" t="s">
        <v>131</v>
      </c>
      <c r="E217" s="123">
        <v>0</v>
      </c>
      <c r="F217" s="123">
        <v>0</v>
      </c>
      <c r="G217" s="123"/>
      <c r="H217" s="123">
        <v>6.5</v>
      </c>
      <c r="I217" s="123"/>
      <c r="J217" s="123">
        <v>0</v>
      </c>
      <c r="K217" s="123"/>
      <c r="L217" s="123">
        <v>0</v>
      </c>
      <c r="M217" s="123"/>
      <c r="N217" s="123">
        <v>0</v>
      </c>
      <c r="O217" s="123"/>
      <c r="P217" s="133">
        <f t="shared" si="162"/>
        <v>6.5</v>
      </c>
      <c r="Q217" s="133"/>
      <c r="R217" s="123">
        <v>1.5</v>
      </c>
    </row>
    <row r="218" spans="1:18" s="91" customFormat="1" x14ac:dyDescent="0.2">
      <c r="A218" s="115"/>
      <c r="B218" s="120"/>
      <c r="C218" s="116">
        <v>53351</v>
      </c>
      <c r="D218" s="122" t="s">
        <v>132</v>
      </c>
      <c r="E218" s="123">
        <v>0</v>
      </c>
      <c r="F218" s="123">
        <v>0</v>
      </c>
      <c r="G218" s="123"/>
      <c r="H218" s="123">
        <v>5</v>
      </c>
      <c r="I218" s="123"/>
      <c r="J218" s="123">
        <v>0</v>
      </c>
      <c r="K218" s="123"/>
      <c r="L218" s="123">
        <v>0</v>
      </c>
      <c r="M218" s="123"/>
      <c r="N218" s="123">
        <v>0</v>
      </c>
      <c r="O218" s="123"/>
      <c r="P218" s="133">
        <f t="shared" si="162"/>
        <v>5</v>
      </c>
      <c r="Q218" s="133"/>
      <c r="R218" s="123">
        <v>0.1</v>
      </c>
    </row>
    <row r="219" spans="1:18" s="91" customFormat="1" x14ac:dyDescent="0.2">
      <c r="A219" s="112"/>
      <c r="B219" s="113" t="s">
        <v>61</v>
      </c>
      <c r="C219" s="113"/>
      <c r="D219" s="114"/>
      <c r="E219" s="129">
        <f>E220+E222+E225</f>
        <v>0</v>
      </c>
      <c r="F219" s="129">
        <f t="shared" ref="F219:N219" si="168">F220+F222+F225</f>
        <v>0</v>
      </c>
      <c r="G219" s="129"/>
      <c r="H219" s="129">
        <f t="shared" si="168"/>
        <v>70</v>
      </c>
      <c r="I219" s="129"/>
      <c r="J219" s="129">
        <f t="shared" si="168"/>
        <v>1.5</v>
      </c>
      <c r="K219" s="129"/>
      <c r="L219" s="129">
        <f t="shared" si="168"/>
        <v>0</v>
      </c>
      <c r="M219" s="129"/>
      <c r="N219" s="129">
        <f t="shared" si="168"/>
        <v>0</v>
      </c>
      <c r="O219" s="129"/>
      <c r="P219" s="132">
        <f t="shared" si="162"/>
        <v>71.5</v>
      </c>
      <c r="Q219" s="132"/>
      <c r="R219" s="129">
        <f>R220+R222+R225</f>
        <v>31.5</v>
      </c>
    </row>
    <row r="220" spans="1:18" s="91" customFormat="1" x14ac:dyDescent="0.2">
      <c r="A220" s="112"/>
      <c r="B220" s="113"/>
      <c r="C220" s="113" t="s">
        <v>167</v>
      </c>
      <c r="D220" s="114"/>
      <c r="E220" s="129">
        <f>SUM(E221)</f>
        <v>0</v>
      </c>
      <c r="F220" s="129">
        <f t="shared" ref="F220:R220" si="169">SUM(F221)</f>
        <v>0</v>
      </c>
      <c r="G220" s="129"/>
      <c r="H220" s="129">
        <f t="shared" si="169"/>
        <v>0</v>
      </c>
      <c r="I220" s="129"/>
      <c r="J220" s="129">
        <f t="shared" si="169"/>
        <v>1.5</v>
      </c>
      <c r="K220" s="129"/>
      <c r="L220" s="129">
        <f t="shared" si="169"/>
        <v>0</v>
      </c>
      <c r="M220" s="129"/>
      <c r="N220" s="129">
        <f t="shared" si="169"/>
        <v>0</v>
      </c>
      <c r="O220" s="129"/>
      <c r="P220" s="132">
        <f t="shared" si="162"/>
        <v>1.5</v>
      </c>
      <c r="Q220" s="132"/>
      <c r="R220" s="129">
        <f t="shared" si="169"/>
        <v>1.5</v>
      </c>
    </row>
    <row r="221" spans="1:18" s="91" customFormat="1" x14ac:dyDescent="0.2">
      <c r="A221" s="115"/>
      <c r="B221" s="120"/>
      <c r="C221" s="116">
        <v>54135</v>
      </c>
      <c r="D221" s="122" t="s">
        <v>85</v>
      </c>
      <c r="E221" s="123">
        <v>0</v>
      </c>
      <c r="F221" s="123">
        <v>0</v>
      </c>
      <c r="G221" s="123"/>
      <c r="H221" s="123">
        <v>0</v>
      </c>
      <c r="I221" s="123"/>
      <c r="J221" s="123">
        <v>1.5</v>
      </c>
      <c r="K221" s="123"/>
      <c r="L221" s="123">
        <v>0</v>
      </c>
      <c r="M221" s="123"/>
      <c r="N221" s="123">
        <v>0</v>
      </c>
      <c r="O221" s="123"/>
      <c r="P221" s="133">
        <f t="shared" si="162"/>
        <v>1.5</v>
      </c>
      <c r="Q221" s="133"/>
      <c r="R221" s="123">
        <v>1.5</v>
      </c>
    </row>
    <row r="222" spans="1:18" s="91" customFormat="1" x14ac:dyDescent="0.2">
      <c r="A222" s="112"/>
      <c r="B222" s="113"/>
      <c r="C222" s="113" t="s">
        <v>152</v>
      </c>
      <c r="D222" s="114"/>
      <c r="E222" s="129">
        <f>SUM(E223:E224)</f>
        <v>0</v>
      </c>
      <c r="F222" s="129">
        <f t="shared" ref="F222:N222" si="170">SUM(F223:F224)</f>
        <v>0</v>
      </c>
      <c r="G222" s="129"/>
      <c r="H222" s="129">
        <f t="shared" si="170"/>
        <v>30</v>
      </c>
      <c r="I222" s="129"/>
      <c r="J222" s="129">
        <f t="shared" si="170"/>
        <v>0</v>
      </c>
      <c r="K222" s="129"/>
      <c r="L222" s="129">
        <f t="shared" si="170"/>
        <v>0</v>
      </c>
      <c r="M222" s="129"/>
      <c r="N222" s="129">
        <f t="shared" si="170"/>
        <v>0</v>
      </c>
      <c r="O222" s="129"/>
      <c r="P222" s="132">
        <f t="shared" si="162"/>
        <v>30</v>
      </c>
      <c r="Q222" s="132"/>
      <c r="R222" s="129">
        <f>SUM(R223:R224)</f>
        <v>30</v>
      </c>
    </row>
    <row r="223" spans="1:18" s="91" customFormat="1" x14ac:dyDescent="0.2">
      <c r="A223" s="115"/>
      <c r="B223" s="120"/>
      <c r="C223" s="116">
        <v>50028</v>
      </c>
      <c r="D223" s="122" t="s">
        <v>212</v>
      </c>
      <c r="E223" s="123">
        <v>0</v>
      </c>
      <c r="F223" s="123">
        <v>0</v>
      </c>
      <c r="G223" s="123"/>
      <c r="H223" s="123">
        <v>10</v>
      </c>
      <c r="I223" s="123"/>
      <c r="J223" s="123">
        <v>0</v>
      </c>
      <c r="K223" s="123"/>
      <c r="L223" s="123">
        <v>0</v>
      </c>
      <c r="M223" s="123"/>
      <c r="N223" s="123">
        <v>0</v>
      </c>
      <c r="O223" s="123"/>
      <c r="P223" s="133">
        <f t="shared" si="162"/>
        <v>10</v>
      </c>
      <c r="Q223" s="133"/>
      <c r="R223" s="123">
        <v>10</v>
      </c>
    </row>
    <row r="224" spans="1:18" s="91" customFormat="1" x14ac:dyDescent="0.2">
      <c r="A224" s="115"/>
      <c r="B224" s="120"/>
      <c r="C224" s="116">
        <v>54243</v>
      </c>
      <c r="D224" s="122" t="s">
        <v>213</v>
      </c>
      <c r="E224" s="123">
        <v>0</v>
      </c>
      <c r="F224" s="123">
        <v>0</v>
      </c>
      <c r="G224" s="123"/>
      <c r="H224" s="123">
        <v>20</v>
      </c>
      <c r="I224" s="123"/>
      <c r="J224" s="123">
        <v>0</v>
      </c>
      <c r="K224" s="123"/>
      <c r="L224" s="123">
        <v>0</v>
      </c>
      <c r="M224" s="123"/>
      <c r="N224" s="123">
        <v>0</v>
      </c>
      <c r="O224" s="123"/>
      <c r="P224" s="133">
        <f t="shared" si="162"/>
        <v>20</v>
      </c>
      <c r="Q224" s="133"/>
      <c r="R224" s="123">
        <v>20</v>
      </c>
    </row>
    <row r="225" spans="1:18" s="91" customFormat="1" x14ac:dyDescent="0.2">
      <c r="A225" s="115"/>
      <c r="B225" s="120"/>
      <c r="C225" s="113" t="s">
        <v>165</v>
      </c>
      <c r="D225" s="114"/>
      <c r="E225" s="129">
        <f>SUM(E226)</f>
        <v>0</v>
      </c>
      <c r="F225" s="129">
        <f t="shared" ref="F225:R225" si="171">SUM(F226)</f>
        <v>0</v>
      </c>
      <c r="G225" s="129"/>
      <c r="H225" s="129">
        <f t="shared" si="171"/>
        <v>40</v>
      </c>
      <c r="I225" s="129"/>
      <c r="J225" s="129">
        <f t="shared" si="171"/>
        <v>0</v>
      </c>
      <c r="K225" s="129"/>
      <c r="L225" s="129">
        <f t="shared" si="171"/>
        <v>0</v>
      </c>
      <c r="M225" s="129"/>
      <c r="N225" s="129">
        <f t="shared" si="171"/>
        <v>0</v>
      </c>
      <c r="O225" s="129"/>
      <c r="P225" s="132">
        <f t="shared" si="162"/>
        <v>40</v>
      </c>
      <c r="Q225" s="132"/>
      <c r="R225" s="129">
        <f t="shared" si="171"/>
        <v>0</v>
      </c>
    </row>
    <row r="226" spans="1:18" s="91" customFormat="1" x14ac:dyDescent="0.2">
      <c r="A226" s="115"/>
      <c r="B226" s="120"/>
      <c r="C226" s="116">
        <v>51268</v>
      </c>
      <c r="D226" s="122" t="s">
        <v>133</v>
      </c>
      <c r="E226" s="123">
        <v>0</v>
      </c>
      <c r="F226" s="123">
        <v>0</v>
      </c>
      <c r="G226" s="123"/>
      <c r="H226" s="123">
        <v>40</v>
      </c>
      <c r="I226" s="123"/>
      <c r="J226" s="123">
        <v>0</v>
      </c>
      <c r="K226" s="123"/>
      <c r="L226" s="123">
        <v>0</v>
      </c>
      <c r="M226" s="123"/>
      <c r="N226" s="123">
        <v>0</v>
      </c>
      <c r="O226" s="123"/>
      <c r="P226" s="133">
        <f t="shared" si="162"/>
        <v>40</v>
      </c>
      <c r="Q226" s="133"/>
      <c r="R226" s="123">
        <v>0</v>
      </c>
    </row>
    <row r="227" spans="1:18" s="91" customFormat="1" x14ac:dyDescent="0.2">
      <c r="A227" s="112"/>
      <c r="B227" s="113" t="s">
        <v>158</v>
      </c>
      <c r="C227" s="113"/>
      <c r="D227" s="114"/>
      <c r="E227" s="129">
        <f t="shared" ref="E227:N227" si="172">E228+E230+E233</f>
        <v>0</v>
      </c>
      <c r="F227" s="129">
        <f t="shared" si="172"/>
        <v>10</v>
      </c>
      <c r="G227" s="129"/>
      <c r="H227" s="129">
        <f t="shared" si="172"/>
        <v>15</v>
      </c>
      <c r="I227" s="129"/>
      <c r="J227" s="129">
        <f t="shared" si="172"/>
        <v>1.5</v>
      </c>
      <c r="K227" s="129"/>
      <c r="L227" s="129">
        <f t="shared" si="172"/>
        <v>15</v>
      </c>
      <c r="M227" s="129"/>
      <c r="N227" s="129">
        <f t="shared" si="172"/>
        <v>0</v>
      </c>
      <c r="O227" s="129"/>
      <c r="P227" s="132">
        <f t="shared" si="162"/>
        <v>41.5</v>
      </c>
      <c r="Q227" s="132"/>
      <c r="R227" s="129">
        <f>R228+R230+R233</f>
        <v>26.5</v>
      </c>
    </row>
    <row r="228" spans="1:18" s="91" customFormat="1" x14ac:dyDescent="0.2">
      <c r="A228" s="112"/>
      <c r="B228" s="113"/>
      <c r="C228" s="113" t="s">
        <v>167</v>
      </c>
      <c r="D228" s="114"/>
      <c r="E228" s="129">
        <f>SUM(E229)</f>
        <v>0</v>
      </c>
      <c r="F228" s="129">
        <f t="shared" ref="F228:R228" si="173">SUM(F229)</f>
        <v>0</v>
      </c>
      <c r="G228" s="129"/>
      <c r="H228" s="129">
        <f t="shared" si="173"/>
        <v>0</v>
      </c>
      <c r="I228" s="129"/>
      <c r="J228" s="129">
        <f t="shared" si="173"/>
        <v>1.5</v>
      </c>
      <c r="K228" s="129"/>
      <c r="L228" s="129">
        <f t="shared" si="173"/>
        <v>0</v>
      </c>
      <c r="M228" s="129"/>
      <c r="N228" s="129">
        <f t="shared" si="173"/>
        <v>0</v>
      </c>
      <c r="O228" s="129"/>
      <c r="P228" s="132">
        <f t="shared" si="162"/>
        <v>1.5</v>
      </c>
      <c r="Q228" s="132"/>
      <c r="R228" s="129">
        <f t="shared" si="173"/>
        <v>1.5</v>
      </c>
    </row>
    <row r="229" spans="1:18" s="91" customFormat="1" x14ac:dyDescent="0.2">
      <c r="A229" s="115"/>
      <c r="B229" s="120"/>
      <c r="C229" s="115">
        <v>54135</v>
      </c>
      <c r="D229" s="121" t="s">
        <v>85</v>
      </c>
      <c r="E229" s="123">
        <v>0</v>
      </c>
      <c r="F229" s="123">
        <v>0</v>
      </c>
      <c r="G229" s="123"/>
      <c r="H229" s="123">
        <v>0</v>
      </c>
      <c r="I229" s="123"/>
      <c r="J229" s="129">
        <v>1.5</v>
      </c>
      <c r="K229" s="129"/>
      <c r="L229" s="129">
        <v>0</v>
      </c>
      <c r="M229" s="129"/>
      <c r="N229" s="129">
        <v>0</v>
      </c>
      <c r="O229" s="129"/>
      <c r="P229" s="133">
        <f t="shared" si="162"/>
        <v>1.5</v>
      </c>
      <c r="Q229" s="133"/>
      <c r="R229" s="129">
        <v>1.5</v>
      </c>
    </row>
    <row r="230" spans="1:18" s="91" customFormat="1" x14ac:dyDescent="0.2">
      <c r="A230" s="112"/>
      <c r="B230" s="113"/>
      <c r="C230" s="113" t="s">
        <v>152</v>
      </c>
      <c r="D230" s="114"/>
      <c r="E230" s="129">
        <f>SUM(E231:E232)</f>
        <v>0</v>
      </c>
      <c r="F230" s="129">
        <f t="shared" ref="F230:N230" si="174">SUM(F231:F232)</f>
        <v>10</v>
      </c>
      <c r="G230" s="129"/>
      <c r="H230" s="129">
        <f t="shared" si="174"/>
        <v>15</v>
      </c>
      <c r="I230" s="129"/>
      <c r="J230" s="129">
        <f t="shared" si="174"/>
        <v>0</v>
      </c>
      <c r="K230" s="129"/>
      <c r="L230" s="129">
        <f t="shared" si="174"/>
        <v>0</v>
      </c>
      <c r="M230" s="129"/>
      <c r="N230" s="129">
        <f t="shared" si="174"/>
        <v>0</v>
      </c>
      <c r="O230" s="129"/>
      <c r="P230" s="132">
        <f t="shared" si="162"/>
        <v>25</v>
      </c>
      <c r="Q230" s="132"/>
      <c r="R230" s="129">
        <f>SUM(R231:R232)</f>
        <v>25</v>
      </c>
    </row>
    <row r="231" spans="1:18" s="91" customFormat="1" x14ac:dyDescent="0.2">
      <c r="A231" s="115"/>
      <c r="B231" s="120"/>
      <c r="C231" s="116">
        <v>50028</v>
      </c>
      <c r="D231" s="117" t="s">
        <v>212</v>
      </c>
      <c r="E231" s="123">
        <v>0</v>
      </c>
      <c r="F231" s="123">
        <v>0</v>
      </c>
      <c r="G231" s="123"/>
      <c r="H231" s="123">
        <v>5</v>
      </c>
      <c r="I231" s="123"/>
      <c r="J231" s="123">
        <v>0</v>
      </c>
      <c r="K231" s="123"/>
      <c r="L231" s="123">
        <v>0</v>
      </c>
      <c r="M231" s="123"/>
      <c r="N231" s="123">
        <v>0</v>
      </c>
      <c r="O231" s="123"/>
      <c r="P231" s="133">
        <f t="shared" si="162"/>
        <v>5</v>
      </c>
      <c r="Q231" s="133"/>
      <c r="R231" s="123">
        <v>5</v>
      </c>
    </row>
    <row r="232" spans="1:18" s="91" customFormat="1" x14ac:dyDescent="0.2">
      <c r="A232" s="115"/>
      <c r="B232" s="120"/>
      <c r="C232" s="116">
        <v>54178</v>
      </c>
      <c r="D232" s="117" t="s">
        <v>204</v>
      </c>
      <c r="E232" s="123">
        <v>0</v>
      </c>
      <c r="F232" s="123">
        <v>10</v>
      </c>
      <c r="G232" s="123"/>
      <c r="H232" s="123">
        <v>10</v>
      </c>
      <c r="I232" s="123"/>
      <c r="J232" s="123">
        <v>0</v>
      </c>
      <c r="K232" s="123"/>
      <c r="L232" s="123">
        <v>0</v>
      </c>
      <c r="M232" s="123"/>
      <c r="N232" s="123">
        <v>0</v>
      </c>
      <c r="O232" s="123"/>
      <c r="P232" s="133">
        <f t="shared" si="162"/>
        <v>20</v>
      </c>
      <c r="Q232" s="133"/>
      <c r="R232" s="123">
        <v>20</v>
      </c>
    </row>
    <row r="233" spans="1:18" s="91" customFormat="1" x14ac:dyDescent="0.2">
      <c r="A233" s="112"/>
      <c r="B233" s="113"/>
      <c r="C233" s="113" t="s">
        <v>166</v>
      </c>
      <c r="D233" s="114"/>
      <c r="E233" s="129">
        <f>SUM(E234)</f>
        <v>0</v>
      </c>
      <c r="F233" s="129">
        <f t="shared" ref="F233:N233" si="175">SUM(F234)</f>
        <v>0</v>
      </c>
      <c r="G233" s="129"/>
      <c r="H233" s="129">
        <f t="shared" si="175"/>
        <v>0</v>
      </c>
      <c r="I233" s="129"/>
      <c r="J233" s="129">
        <f t="shared" si="175"/>
        <v>0</v>
      </c>
      <c r="K233" s="129"/>
      <c r="L233" s="129">
        <f t="shared" si="175"/>
        <v>15</v>
      </c>
      <c r="M233" s="129"/>
      <c r="N233" s="129">
        <f t="shared" si="175"/>
        <v>0</v>
      </c>
      <c r="O233" s="129"/>
      <c r="P233" s="132">
        <f t="shared" si="162"/>
        <v>15</v>
      </c>
      <c r="Q233" s="132"/>
      <c r="R233" s="129">
        <f>SUM(R234)</f>
        <v>0</v>
      </c>
    </row>
    <row r="234" spans="1:18" s="91" customFormat="1" x14ac:dyDescent="0.2">
      <c r="A234" s="115"/>
      <c r="B234" s="120"/>
      <c r="C234" s="116">
        <v>51271</v>
      </c>
      <c r="D234" s="117" t="s">
        <v>174</v>
      </c>
      <c r="E234" s="123">
        <v>0</v>
      </c>
      <c r="F234" s="123">
        <v>0</v>
      </c>
      <c r="G234" s="123"/>
      <c r="H234" s="123">
        <v>0</v>
      </c>
      <c r="I234" s="123"/>
      <c r="J234" s="123">
        <v>0</v>
      </c>
      <c r="K234" s="123"/>
      <c r="L234" s="123">
        <v>15</v>
      </c>
      <c r="M234" s="123"/>
      <c r="N234" s="123">
        <v>0</v>
      </c>
      <c r="O234" s="123"/>
      <c r="P234" s="133">
        <f>SUM(E234:N234)</f>
        <v>15</v>
      </c>
      <c r="Q234" s="133"/>
      <c r="R234" s="123">
        <v>0</v>
      </c>
    </row>
    <row r="235" spans="1:18" s="91" customFormat="1" x14ac:dyDescent="0.2">
      <c r="A235" s="112"/>
      <c r="B235" s="113" t="s">
        <v>8</v>
      </c>
      <c r="C235" s="113"/>
      <c r="D235" s="114"/>
      <c r="E235" s="129">
        <f>E236+E238+E240</f>
        <v>0</v>
      </c>
      <c r="F235" s="129">
        <f t="shared" ref="F235:N235" si="176">F236+F238+F240</f>
        <v>0</v>
      </c>
      <c r="G235" s="129"/>
      <c r="H235" s="129">
        <f t="shared" si="176"/>
        <v>22.2</v>
      </c>
      <c r="I235" s="129"/>
      <c r="J235" s="129">
        <f t="shared" si="176"/>
        <v>0.66999999999999993</v>
      </c>
      <c r="K235" s="129"/>
      <c r="L235" s="129">
        <f t="shared" si="176"/>
        <v>0</v>
      </c>
      <c r="M235" s="129"/>
      <c r="N235" s="129">
        <f t="shared" si="176"/>
        <v>18.61186631</v>
      </c>
      <c r="O235" s="129"/>
      <c r="P235" s="132">
        <f t="shared" ref="P235:P298" si="177">SUM(E235:N235)</f>
        <v>41.481866310000001</v>
      </c>
      <c r="Q235" s="132"/>
      <c r="R235" s="129">
        <f>R236+R238+R240</f>
        <v>29.589999999999996</v>
      </c>
    </row>
    <row r="236" spans="1:18" s="91" customFormat="1" x14ac:dyDescent="0.2">
      <c r="A236" s="112"/>
      <c r="B236" s="113"/>
      <c r="C236" s="113" t="s">
        <v>149</v>
      </c>
      <c r="D236" s="114"/>
      <c r="E236" s="129">
        <f>SUM(E237)</f>
        <v>0</v>
      </c>
      <c r="F236" s="129">
        <f t="shared" ref="F236:R236" si="178">SUM(F237)</f>
        <v>0</v>
      </c>
      <c r="G236" s="129"/>
      <c r="H236" s="129">
        <f t="shared" si="178"/>
        <v>0</v>
      </c>
      <c r="I236" s="129"/>
      <c r="J236" s="129">
        <f t="shared" si="178"/>
        <v>0</v>
      </c>
      <c r="K236" s="129"/>
      <c r="L236" s="129">
        <f t="shared" si="178"/>
        <v>0</v>
      </c>
      <c r="M236" s="129"/>
      <c r="N236" s="129">
        <f t="shared" si="178"/>
        <v>1.91186631</v>
      </c>
      <c r="O236" s="129"/>
      <c r="P236" s="132">
        <f t="shared" si="177"/>
        <v>1.91186631</v>
      </c>
      <c r="Q236" s="132"/>
      <c r="R236" s="129">
        <f t="shared" si="178"/>
        <v>0</v>
      </c>
    </row>
    <row r="237" spans="1:18" s="91" customFormat="1" ht="24" x14ac:dyDescent="0.2">
      <c r="A237" s="115"/>
      <c r="B237" s="120"/>
      <c r="C237" s="116">
        <v>43452</v>
      </c>
      <c r="D237" s="121" t="s">
        <v>224</v>
      </c>
      <c r="E237" s="123">
        <v>0</v>
      </c>
      <c r="F237" s="123">
        <v>0</v>
      </c>
      <c r="G237" s="123"/>
      <c r="H237" s="123">
        <v>0</v>
      </c>
      <c r="I237" s="123"/>
      <c r="J237" s="123">
        <v>0</v>
      </c>
      <c r="K237" s="123"/>
      <c r="L237" s="123">
        <v>0</v>
      </c>
      <c r="M237" s="123"/>
      <c r="N237" s="123">
        <v>1.91186631</v>
      </c>
      <c r="O237" s="123"/>
      <c r="P237" s="133">
        <f t="shared" si="177"/>
        <v>1.91186631</v>
      </c>
      <c r="Q237" s="133"/>
      <c r="R237" s="123">
        <v>0</v>
      </c>
    </row>
    <row r="238" spans="1:18" s="91" customFormat="1" x14ac:dyDescent="0.2">
      <c r="A238" s="112"/>
      <c r="B238" s="113"/>
      <c r="C238" s="113" t="s">
        <v>167</v>
      </c>
      <c r="D238" s="114"/>
      <c r="E238" s="129">
        <f>SUM(E239)</f>
        <v>0</v>
      </c>
      <c r="F238" s="129">
        <f t="shared" ref="F238:R238" si="179">SUM(F239)</f>
        <v>0</v>
      </c>
      <c r="G238" s="129"/>
      <c r="H238" s="129">
        <f t="shared" si="179"/>
        <v>0</v>
      </c>
      <c r="I238" s="129"/>
      <c r="J238" s="129">
        <f t="shared" si="179"/>
        <v>0.47</v>
      </c>
      <c r="K238" s="129"/>
      <c r="L238" s="129">
        <f t="shared" si="179"/>
        <v>0</v>
      </c>
      <c r="M238" s="129"/>
      <c r="N238" s="129">
        <f t="shared" si="179"/>
        <v>0</v>
      </c>
      <c r="O238" s="129"/>
      <c r="P238" s="132">
        <f t="shared" si="177"/>
        <v>0.47</v>
      </c>
      <c r="Q238" s="132"/>
      <c r="R238" s="129">
        <f t="shared" si="179"/>
        <v>0.47</v>
      </c>
    </row>
    <row r="239" spans="1:18" s="91" customFormat="1" x14ac:dyDescent="0.2">
      <c r="A239" s="115"/>
      <c r="B239" s="120"/>
      <c r="C239" s="115">
        <v>54135</v>
      </c>
      <c r="D239" s="121" t="s">
        <v>85</v>
      </c>
      <c r="E239" s="123">
        <v>0</v>
      </c>
      <c r="F239" s="123">
        <v>0</v>
      </c>
      <c r="G239" s="123"/>
      <c r="H239" s="123">
        <v>0</v>
      </c>
      <c r="I239" s="123"/>
      <c r="J239" s="123">
        <v>0.47</v>
      </c>
      <c r="K239" s="123"/>
      <c r="L239" s="123">
        <v>0</v>
      </c>
      <c r="M239" s="123"/>
      <c r="N239" s="123">
        <v>0</v>
      </c>
      <c r="O239" s="123"/>
      <c r="P239" s="133">
        <f t="shared" si="177"/>
        <v>0.47</v>
      </c>
      <c r="Q239" s="133"/>
      <c r="R239" s="123">
        <v>0.47</v>
      </c>
    </row>
    <row r="240" spans="1:18" s="91" customFormat="1" x14ac:dyDescent="0.2">
      <c r="A240" s="112"/>
      <c r="B240" s="113"/>
      <c r="C240" s="113" t="s">
        <v>152</v>
      </c>
      <c r="D240" s="114"/>
      <c r="E240" s="129">
        <f t="shared" ref="E240:N240" si="180">SUM(E241:E243)</f>
        <v>0</v>
      </c>
      <c r="F240" s="129">
        <f t="shared" si="180"/>
        <v>0</v>
      </c>
      <c r="G240" s="129"/>
      <c r="H240" s="129">
        <f t="shared" si="180"/>
        <v>22.2</v>
      </c>
      <c r="I240" s="129"/>
      <c r="J240" s="129">
        <f t="shared" si="180"/>
        <v>0.2</v>
      </c>
      <c r="K240" s="129"/>
      <c r="L240" s="129">
        <f t="shared" si="180"/>
        <v>0</v>
      </c>
      <c r="M240" s="129"/>
      <c r="N240" s="129">
        <f t="shared" si="180"/>
        <v>16.7</v>
      </c>
      <c r="O240" s="129"/>
      <c r="P240" s="132">
        <f t="shared" si="177"/>
        <v>39.099999999999994</v>
      </c>
      <c r="Q240" s="132"/>
      <c r="R240" s="129">
        <f>SUM(R241:R243)</f>
        <v>29.119999999999997</v>
      </c>
    </row>
    <row r="241" spans="1:18" s="91" customFormat="1" x14ac:dyDescent="0.2">
      <c r="A241" s="115"/>
      <c r="B241" s="120"/>
      <c r="C241" s="115">
        <v>50028</v>
      </c>
      <c r="D241" s="121" t="s">
        <v>212</v>
      </c>
      <c r="E241" s="123">
        <v>0</v>
      </c>
      <c r="F241" s="123">
        <v>0</v>
      </c>
      <c r="G241" s="123"/>
      <c r="H241" s="123">
        <v>10</v>
      </c>
      <c r="I241" s="123"/>
      <c r="J241" s="123">
        <v>0</v>
      </c>
      <c r="K241" s="123"/>
      <c r="L241" s="123">
        <v>0</v>
      </c>
      <c r="M241" s="123"/>
      <c r="N241" s="123">
        <v>0</v>
      </c>
      <c r="O241" s="123"/>
      <c r="P241" s="133">
        <f t="shared" si="177"/>
        <v>10</v>
      </c>
      <c r="Q241" s="133"/>
      <c r="R241" s="123">
        <v>10</v>
      </c>
    </row>
    <row r="242" spans="1:18" s="91" customFormat="1" x14ac:dyDescent="0.2">
      <c r="A242" s="115"/>
      <c r="B242" s="120"/>
      <c r="C242" s="115">
        <v>52030</v>
      </c>
      <c r="D242" s="121" t="s">
        <v>134</v>
      </c>
      <c r="E242" s="123">
        <v>0</v>
      </c>
      <c r="F242" s="123">
        <v>0</v>
      </c>
      <c r="G242" s="123"/>
      <c r="H242" s="123">
        <v>12.2</v>
      </c>
      <c r="I242" s="123"/>
      <c r="J242" s="123">
        <v>0</v>
      </c>
      <c r="K242" s="123"/>
      <c r="L242" s="123">
        <v>0</v>
      </c>
      <c r="M242" s="123"/>
      <c r="N242" s="123">
        <v>16.7</v>
      </c>
      <c r="O242" s="123"/>
      <c r="P242" s="133">
        <f t="shared" si="177"/>
        <v>28.9</v>
      </c>
      <c r="Q242" s="133"/>
      <c r="R242" s="123">
        <v>19.119999999999997</v>
      </c>
    </row>
    <row r="243" spans="1:18" s="91" customFormat="1" x14ac:dyDescent="0.2">
      <c r="A243" s="115"/>
      <c r="B243" s="120"/>
      <c r="C243" s="115">
        <v>54238</v>
      </c>
      <c r="D243" s="121" t="s">
        <v>210</v>
      </c>
      <c r="E243" s="123">
        <v>0</v>
      </c>
      <c r="F243" s="123">
        <v>0</v>
      </c>
      <c r="G243" s="123"/>
      <c r="H243" s="123">
        <v>0</v>
      </c>
      <c r="I243" s="123"/>
      <c r="J243" s="123">
        <v>0.2</v>
      </c>
      <c r="K243" s="123"/>
      <c r="L243" s="123">
        <v>0</v>
      </c>
      <c r="M243" s="123"/>
      <c r="N243" s="123">
        <v>0</v>
      </c>
      <c r="O243" s="123"/>
      <c r="P243" s="133">
        <f t="shared" si="177"/>
        <v>0.2</v>
      </c>
      <c r="Q243" s="133"/>
      <c r="R243" s="123">
        <v>0</v>
      </c>
    </row>
    <row r="244" spans="1:18" s="91" customFormat="1" x14ac:dyDescent="0.2">
      <c r="A244" s="112"/>
      <c r="B244" s="113" t="s">
        <v>62</v>
      </c>
      <c r="C244" s="113"/>
      <c r="D244" s="114"/>
      <c r="E244" s="129">
        <f>E245+E248+E250</f>
        <v>0</v>
      </c>
      <c r="F244" s="129">
        <f t="shared" ref="F244:N244" si="181">F245+F248+F250</f>
        <v>0</v>
      </c>
      <c r="G244" s="129"/>
      <c r="H244" s="129">
        <f t="shared" si="181"/>
        <v>8</v>
      </c>
      <c r="I244" s="129"/>
      <c r="J244" s="129">
        <f t="shared" si="181"/>
        <v>1</v>
      </c>
      <c r="K244" s="129"/>
      <c r="L244" s="129">
        <f t="shared" si="181"/>
        <v>0</v>
      </c>
      <c r="M244" s="129"/>
      <c r="N244" s="129">
        <f t="shared" si="181"/>
        <v>0</v>
      </c>
      <c r="O244" s="129"/>
      <c r="P244" s="132">
        <f t="shared" si="177"/>
        <v>9</v>
      </c>
      <c r="Q244" s="132"/>
      <c r="R244" s="129">
        <f>R245+R248+R250</f>
        <v>5</v>
      </c>
    </row>
    <row r="245" spans="1:18" s="91" customFormat="1" x14ac:dyDescent="0.2">
      <c r="A245" s="112"/>
      <c r="B245" s="113"/>
      <c r="C245" s="113" t="s">
        <v>167</v>
      </c>
      <c r="D245" s="114"/>
      <c r="E245" s="129">
        <f>SUM(E246:E247)</f>
        <v>0</v>
      </c>
      <c r="F245" s="129">
        <f t="shared" ref="F245:N245" si="182">SUM(F246:F247)</f>
        <v>0</v>
      </c>
      <c r="G245" s="129"/>
      <c r="H245" s="129">
        <f t="shared" si="182"/>
        <v>0</v>
      </c>
      <c r="I245" s="129"/>
      <c r="J245" s="129">
        <f t="shared" si="182"/>
        <v>1</v>
      </c>
      <c r="K245" s="129"/>
      <c r="L245" s="129">
        <f t="shared" si="182"/>
        <v>0</v>
      </c>
      <c r="M245" s="129"/>
      <c r="N245" s="129">
        <f t="shared" si="182"/>
        <v>0</v>
      </c>
      <c r="O245" s="129"/>
      <c r="P245" s="132">
        <f t="shared" si="177"/>
        <v>1</v>
      </c>
      <c r="Q245" s="132"/>
      <c r="R245" s="129">
        <f>SUM(R246:R247)</f>
        <v>1</v>
      </c>
    </row>
    <row r="246" spans="1:18" s="91" customFormat="1" x14ac:dyDescent="0.2">
      <c r="A246" s="115"/>
      <c r="B246" s="120"/>
      <c r="C246" s="115">
        <v>54135</v>
      </c>
      <c r="D246" s="121" t="s">
        <v>85</v>
      </c>
      <c r="E246" s="123">
        <v>0</v>
      </c>
      <c r="F246" s="123">
        <v>0</v>
      </c>
      <c r="G246" s="123"/>
      <c r="H246" s="123">
        <v>0</v>
      </c>
      <c r="I246" s="123"/>
      <c r="J246" s="123">
        <v>0.37</v>
      </c>
      <c r="K246" s="123"/>
      <c r="L246" s="123">
        <v>0</v>
      </c>
      <c r="M246" s="123"/>
      <c r="N246" s="123">
        <v>0</v>
      </c>
      <c r="O246" s="123"/>
      <c r="P246" s="133">
        <f t="shared" si="177"/>
        <v>0.37</v>
      </c>
      <c r="Q246" s="133"/>
      <c r="R246" s="123">
        <v>0.37</v>
      </c>
    </row>
    <row r="247" spans="1:18" s="91" customFormat="1" x14ac:dyDescent="0.2">
      <c r="A247" s="115"/>
      <c r="B247" s="120"/>
      <c r="C247" s="115">
        <v>54135</v>
      </c>
      <c r="D247" s="121" t="s">
        <v>85</v>
      </c>
      <c r="E247" s="123">
        <v>0</v>
      </c>
      <c r="F247" s="123">
        <v>0</v>
      </c>
      <c r="G247" s="123"/>
      <c r="H247" s="123">
        <v>0</v>
      </c>
      <c r="I247" s="123"/>
      <c r="J247" s="123">
        <v>0.63</v>
      </c>
      <c r="K247" s="123"/>
      <c r="L247" s="123">
        <v>0</v>
      </c>
      <c r="M247" s="123"/>
      <c r="N247" s="123">
        <v>0</v>
      </c>
      <c r="O247" s="123"/>
      <c r="P247" s="133">
        <f t="shared" si="177"/>
        <v>0.63</v>
      </c>
      <c r="Q247" s="133"/>
      <c r="R247" s="123">
        <v>0.63</v>
      </c>
    </row>
    <row r="248" spans="1:18" s="91" customFormat="1" x14ac:dyDescent="0.2">
      <c r="A248" s="112"/>
      <c r="B248" s="113"/>
      <c r="C248" s="113" t="s">
        <v>152</v>
      </c>
      <c r="D248" s="114"/>
      <c r="E248" s="129">
        <f>SUM(E249)</f>
        <v>0</v>
      </c>
      <c r="F248" s="129">
        <f t="shared" ref="F248:R250" si="183">SUM(F249)</f>
        <v>0</v>
      </c>
      <c r="G248" s="129"/>
      <c r="H248" s="129">
        <f t="shared" si="183"/>
        <v>4</v>
      </c>
      <c r="I248" s="129"/>
      <c r="J248" s="129">
        <f t="shared" si="183"/>
        <v>0</v>
      </c>
      <c r="K248" s="129"/>
      <c r="L248" s="129">
        <f t="shared" si="183"/>
        <v>0</v>
      </c>
      <c r="M248" s="129"/>
      <c r="N248" s="129">
        <f t="shared" si="183"/>
        <v>0</v>
      </c>
      <c r="O248" s="129"/>
      <c r="P248" s="132">
        <f t="shared" si="177"/>
        <v>4</v>
      </c>
      <c r="Q248" s="132"/>
      <c r="R248" s="129">
        <f t="shared" si="183"/>
        <v>4</v>
      </c>
    </row>
    <row r="249" spans="1:18" s="91" customFormat="1" x14ac:dyDescent="0.2">
      <c r="A249" s="115"/>
      <c r="B249" s="120"/>
      <c r="C249" s="116">
        <v>50028</v>
      </c>
      <c r="D249" s="117" t="s">
        <v>212</v>
      </c>
      <c r="E249" s="123">
        <v>0</v>
      </c>
      <c r="F249" s="123">
        <v>0</v>
      </c>
      <c r="G249" s="123"/>
      <c r="H249" s="123">
        <v>4</v>
      </c>
      <c r="I249" s="123"/>
      <c r="J249" s="123">
        <v>0</v>
      </c>
      <c r="K249" s="123"/>
      <c r="L249" s="123">
        <v>0</v>
      </c>
      <c r="M249" s="123"/>
      <c r="N249" s="123">
        <v>0</v>
      </c>
      <c r="O249" s="123"/>
      <c r="P249" s="133">
        <f t="shared" si="177"/>
        <v>4</v>
      </c>
      <c r="Q249" s="133"/>
      <c r="R249" s="123">
        <v>4</v>
      </c>
    </row>
    <row r="250" spans="1:18" s="91" customFormat="1" x14ac:dyDescent="0.2">
      <c r="A250" s="115"/>
      <c r="B250" s="120"/>
      <c r="C250" s="113" t="s">
        <v>166</v>
      </c>
      <c r="D250" s="114"/>
      <c r="E250" s="129">
        <f>SUM(E251)</f>
        <v>0</v>
      </c>
      <c r="F250" s="129">
        <f t="shared" si="183"/>
        <v>0</v>
      </c>
      <c r="G250" s="129"/>
      <c r="H250" s="129">
        <f t="shared" si="183"/>
        <v>4</v>
      </c>
      <c r="I250" s="129"/>
      <c r="J250" s="129">
        <f t="shared" si="183"/>
        <v>0</v>
      </c>
      <c r="K250" s="129"/>
      <c r="L250" s="129">
        <f t="shared" si="183"/>
        <v>0</v>
      </c>
      <c r="M250" s="129"/>
      <c r="N250" s="129">
        <f t="shared" si="183"/>
        <v>0</v>
      </c>
      <c r="O250" s="129"/>
      <c r="P250" s="132">
        <f t="shared" si="177"/>
        <v>4</v>
      </c>
      <c r="Q250" s="132"/>
      <c r="R250" s="129">
        <f t="shared" si="183"/>
        <v>0</v>
      </c>
    </row>
    <row r="251" spans="1:18" s="91" customFormat="1" x14ac:dyDescent="0.2">
      <c r="A251" s="115"/>
      <c r="B251" s="120"/>
      <c r="C251" s="116">
        <v>53417</v>
      </c>
      <c r="D251" s="117" t="s">
        <v>135</v>
      </c>
      <c r="E251" s="123">
        <v>0</v>
      </c>
      <c r="F251" s="123">
        <v>0</v>
      </c>
      <c r="G251" s="123"/>
      <c r="H251" s="123">
        <v>4</v>
      </c>
      <c r="I251" s="123"/>
      <c r="J251" s="123">
        <v>0</v>
      </c>
      <c r="K251" s="123"/>
      <c r="L251" s="123">
        <v>0</v>
      </c>
      <c r="M251" s="123"/>
      <c r="N251" s="123">
        <v>0</v>
      </c>
      <c r="O251" s="123"/>
      <c r="P251" s="133">
        <f t="shared" si="177"/>
        <v>4</v>
      </c>
      <c r="Q251" s="133"/>
      <c r="R251" s="123">
        <v>0</v>
      </c>
    </row>
    <row r="252" spans="1:18" s="91" customFormat="1" x14ac:dyDescent="0.2">
      <c r="A252" s="112"/>
      <c r="B252" s="113" t="s">
        <v>9</v>
      </c>
      <c r="C252" s="113"/>
      <c r="D252" s="114"/>
      <c r="E252" s="129">
        <f>E253+E256+E259</f>
        <v>0</v>
      </c>
      <c r="F252" s="129">
        <f t="shared" ref="F252:N252" si="184">F253+F256+F259</f>
        <v>0</v>
      </c>
      <c r="G252" s="129"/>
      <c r="H252" s="129">
        <f t="shared" si="184"/>
        <v>31.565000000000001</v>
      </c>
      <c r="I252" s="129"/>
      <c r="J252" s="129">
        <f t="shared" si="184"/>
        <v>2.5</v>
      </c>
      <c r="K252" s="129"/>
      <c r="L252" s="129">
        <f t="shared" si="184"/>
        <v>0</v>
      </c>
      <c r="M252" s="129"/>
      <c r="N252" s="129">
        <f t="shared" si="184"/>
        <v>0</v>
      </c>
      <c r="O252" s="129"/>
      <c r="P252" s="132">
        <f t="shared" si="177"/>
        <v>34.064999999999998</v>
      </c>
      <c r="Q252" s="132"/>
      <c r="R252" s="129">
        <f>R253+R256+R259</f>
        <v>23.425000000000001</v>
      </c>
    </row>
    <row r="253" spans="1:18" s="91" customFormat="1" x14ac:dyDescent="0.2">
      <c r="A253" s="112"/>
      <c r="B253" s="113"/>
      <c r="C253" s="113" t="s">
        <v>167</v>
      </c>
      <c r="D253" s="114"/>
      <c r="E253" s="129">
        <f>SUM(E254:E255)</f>
        <v>0</v>
      </c>
      <c r="F253" s="129">
        <f t="shared" ref="F253:N253" si="185">SUM(F254:F255)</f>
        <v>0</v>
      </c>
      <c r="G253" s="129"/>
      <c r="H253" s="129">
        <f t="shared" si="185"/>
        <v>0</v>
      </c>
      <c r="I253" s="129"/>
      <c r="J253" s="129">
        <f t="shared" si="185"/>
        <v>2.5</v>
      </c>
      <c r="K253" s="129"/>
      <c r="L253" s="129">
        <f t="shared" si="185"/>
        <v>0</v>
      </c>
      <c r="M253" s="129"/>
      <c r="N253" s="129">
        <f t="shared" si="185"/>
        <v>0</v>
      </c>
      <c r="O253" s="129"/>
      <c r="P253" s="132">
        <f t="shared" si="177"/>
        <v>2.5</v>
      </c>
      <c r="Q253" s="132"/>
      <c r="R253" s="129">
        <f>SUM(R254:R255)</f>
        <v>1.5</v>
      </c>
    </row>
    <row r="254" spans="1:18" s="91" customFormat="1" x14ac:dyDescent="0.2">
      <c r="A254" s="115"/>
      <c r="B254" s="120"/>
      <c r="C254" s="116">
        <v>54135</v>
      </c>
      <c r="D254" s="122" t="s">
        <v>85</v>
      </c>
      <c r="E254" s="123">
        <v>0</v>
      </c>
      <c r="F254" s="123">
        <v>0</v>
      </c>
      <c r="G254" s="123"/>
      <c r="H254" s="123">
        <v>0</v>
      </c>
      <c r="I254" s="123"/>
      <c r="J254" s="123">
        <v>1.5</v>
      </c>
      <c r="K254" s="123"/>
      <c r="L254" s="123">
        <v>0</v>
      </c>
      <c r="M254" s="123"/>
      <c r="N254" s="123">
        <v>0</v>
      </c>
      <c r="O254" s="123"/>
      <c r="P254" s="133">
        <f t="shared" si="177"/>
        <v>1.5</v>
      </c>
      <c r="Q254" s="133"/>
      <c r="R254" s="123">
        <v>1.5</v>
      </c>
    </row>
    <row r="255" spans="1:18" s="91" customFormat="1" x14ac:dyDescent="0.2">
      <c r="A255" s="115"/>
      <c r="B255" s="120"/>
      <c r="C255" s="116">
        <v>54221</v>
      </c>
      <c r="D255" s="122" t="s">
        <v>210</v>
      </c>
      <c r="E255" s="123">
        <v>0</v>
      </c>
      <c r="F255" s="123">
        <v>0</v>
      </c>
      <c r="G255" s="123"/>
      <c r="H255" s="123">
        <v>0</v>
      </c>
      <c r="I255" s="123"/>
      <c r="J255" s="123">
        <v>1</v>
      </c>
      <c r="K255" s="123"/>
      <c r="L255" s="123">
        <v>0</v>
      </c>
      <c r="M255" s="123"/>
      <c r="N255" s="123">
        <v>0</v>
      </c>
      <c r="O255" s="123"/>
      <c r="P255" s="133">
        <f t="shared" si="177"/>
        <v>1</v>
      </c>
      <c r="Q255" s="133"/>
      <c r="R255" s="123">
        <v>0</v>
      </c>
    </row>
    <row r="256" spans="1:18" s="91" customFormat="1" x14ac:dyDescent="0.2">
      <c r="A256" s="112"/>
      <c r="B256" s="113"/>
      <c r="C256" s="113" t="s">
        <v>152</v>
      </c>
      <c r="D256" s="114"/>
      <c r="E256" s="129">
        <f>SUM(E257:E258)</f>
        <v>0</v>
      </c>
      <c r="F256" s="129">
        <f t="shared" ref="F256:N256" si="186">SUM(F257:F258)</f>
        <v>0</v>
      </c>
      <c r="G256" s="129"/>
      <c r="H256" s="129">
        <f t="shared" si="186"/>
        <v>21.925000000000001</v>
      </c>
      <c r="I256" s="129"/>
      <c r="J256" s="129">
        <f t="shared" si="186"/>
        <v>0</v>
      </c>
      <c r="K256" s="129"/>
      <c r="L256" s="129">
        <f t="shared" si="186"/>
        <v>0</v>
      </c>
      <c r="M256" s="129"/>
      <c r="N256" s="129">
        <f t="shared" si="186"/>
        <v>0</v>
      </c>
      <c r="O256" s="129"/>
      <c r="P256" s="132">
        <f t="shared" si="177"/>
        <v>21.925000000000001</v>
      </c>
      <c r="Q256" s="132"/>
      <c r="R256" s="129">
        <f>SUM(R257:R258)</f>
        <v>21.925000000000001</v>
      </c>
    </row>
    <row r="257" spans="1:18" s="91" customFormat="1" x14ac:dyDescent="0.2">
      <c r="A257" s="115"/>
      <c r="B257" s="120"/>
      <c r="C257" s="116">
        <v>50028</v>
      </c>
      <c r="D257" s="122" t="s">
        <v>212</v>
      </c>
      <c r="E257" s="123">
        <v>0</v>
      </c>
      <c r="F257" s="123">
        <v>0</v>
      </c>
      <c r="G257" s="123"/>
      <c r="H257" s="123">
        <v>5</v>
      </c>
      <c r="I257" s="123"/>
      <c r="J257" s="123">
        <v>0</v>
      </c>
      <c r="K257" s="123"/>
      <c r="L257" s="123">
        <v>0</v>
      </c>
      <c r="M257" s="123"/>
      <c r="N257" s="123">
        <v>0</v>
      </c>
      <c r="O257" s="123"/>
      <c r="P257" s="133">
        <f t="shared" si="177"/>
        <v>5</v>
      </c>
      <c r="Q257" s="133"/>
      <c r="R257" s="123">
        <v>5</v>
      </c>
    </row>
    <row r="258" spans="1:18" s="91" customFormat="1" x14ac:dyDescent="0.2">
      <c r="A258" s="115"/>
      <c r="B258" s="120"/>
      <c r="C258" s="116">
        <v>54179</v>
      </c>
      <c r="D258" s="122" t="s">
        <v>136</v>
      </c>
      <c r="E258" s="123">
        <v>0</v>
      </c>
      <c r="F258" s="123">
        <v>0</v>
      </c>
      <c r="G258" s="123"/>
      <c r="H258" s="123">
        <v>16.925000000000001</v>
      </c>
      <c r="I258" s="123"/>
      <c r="J258" s="123">
        <v>0</v>
      </c>
      <c r="K258" s="123"/>
      <c r="L258" s="123">
        <v>0</v>
      </c>
      <c r="M258" s="123"/>
      <c r="N258" s="123">
        <v>0</v>
      </c>
      <c r="O258" s="123"/>
      <c r="P258" s="133">
        <f t="shared" si="177"/>
        <v>16.925000000000001</v>
      </c>
      <c r="Q258" s="133"/>
      <c r="R258" s="123">
        <v>16.925000000000001</v>
      </c>
    </row>
    <row r="259" spans="1:18" s="91" customFormat="1" x14ac:dyDescent="0.2">
      <c r="A259" s="115"/>
      <c r="B259" s="120"/>
      <c r="C259" s="113" t="s">
        <v>166</v>
      </c>
      <c r="D259" s="114"/>
      <c r="E259" s="129">
        <f>SUM(E260)</f>
        <v>0</v>
      </c>
      <c r="F259" s="129">
        <f t="shared" ref="F259:R259" si="187">SUM(F260)</f>
        <v>0</v>
      </c>
      <c r="G259" s="129"/>
      <c r="H259" s="129">
        <f t="shared" si="187"/>
        <v>9.64</v>
      </c>
      <c r="I259" s="129"/>
      <c r="J259" s="129">
        <f t="shared" si="187"/>
        <v>0</v>
      </c>
      <c r="K259" s="129"/>
      <c r="L259" s="129">
        <f t="shared" si="187"/>
        <v>0</v>
      </c>
      <c r="M259" s="129"/>
      <c r="N259" s="129">
        <f t="shared" si="187"/>
        <v>0</v>
      </c>
      <c r="O259" s="129"/>
      <c r="P259" s="132">
        <f t="shared" si="177"/>
        <v>9.64</v>
      </c>
      <c r="Q259" s="132"/>
      <c r="R259" s="129">
        <f t="shared" si="187"/>
        <v>0</v>
      </c>
    </row>
    <row r="260" spans="1:18" s="91" customFormat="1" x14ac:dyDescent="0.2">
      <c r="A260" s="115"/>
      <c r="B260" s="120"/>
      <c r="C260" s="115">
        <v>52031</v>
      </c>
      <c r="D260" s="121" t="s">
        <v>137</v>
      </c>
      <c r="E260" s="123">
        <v>0</v>
      </c>
      <c r="F260" s="123">
        <v>0</v>
      </c>
      <c r="G260" s="123"/>
      <c r="H260" s="123">
        <v>9.64</v>
      </c>
      <c r="I260" s="123"/>
      <c r="J260" s="123">
        <v>0</v>
      </c>
      <c r="K260" s="123"/>
      <c r="L260" s="123">
        <v>0</v>
      </c>
      <c r="M260" s="123"/>
      <c r="N260" s="123">
        <v>0</v>
      </c>
      <c r="O260" s="123"/>
      <c r="P260" s="133">
        <f t="shared" si="177"/>
        <v>9.64</v>
      </c>
      <c r="Q260" s="133"/>
      <c r="R260" s="123">
        <v>0</v>
      </c>
    </row>
    <row r="261" spans="1:18" s="91" customFormat="1" x14ac:dyDescent="0.2">
      <c r="A261" s="112" t="s">
        <v>163</v>
      </c>
      <c r="B261" s="113"/>
      <c r="C261" s="113"/>
      <c r="D261" s="114"/>
      <c r="E261" s="129">
        <f t="shared" ref="E261:N261" si="188">E262+E280+E292+E313+E323+E335</f>
        <v>5362.1261086100003</v>
      </c>
      <c r="F261" s="129">
        <f t="shared" si="188"/>
        <v>1737.51244028</v>
      </c>
      <c r="G261" s="129"/>
      <c r="H261" s="129">
        <f t="shared" si="188"/>
        <v>82.91</v>
      </c>
      <c r="I261" s="129"/>
      <c r="J261" s="129">
        <f t="shared" si="188"/>
        <v>12.5</v>
      </c>
      <c r="K261" s="129"/>
      <c r="L261" s="129">
        <f t="shared" si="188"/>
        <v>1988.4206399999998</v>
      </c>
      <c r="M261" s="129"/>
      <c r="N261" s="129">
        <f t="shared" si="188"/>
        <v>56.25</v>
      </c>
      <c r="O261" s="129"/>
      <c r="P261" s="132">
        <f t="shared" si="177"/>
        <v>9239.7191888899997</v>
      </c>
      <c r="Q261" s="132"/>
      <c r="R261" s="129">
        <f>R262+R280+R292+R313+R323+R335</f>
        <v>4297.1706400000003</v>
      </c>
    </row>
    <row r="262" spans="1:18" s="91" customFormat="1" x14ac:dyDescent="0.2">
      <c r="A262" s="112"/>
      <c r="B262" s="113" t="s">
        <v>64</v>
      </c>
      <c r="C262" s="113"/>
      <c r="D262" s="114"/>
      <c r="E262" s="129">
        <f>E263+E265+E267+E269+E272+E275+E278</f>
        <v>876.11610861000008</v>
      </c>
      <c r="F262" s="129">
        <f t="shared" ref="F262:N262" si="189">F263+F265+F267+F269+F272+F275+F278</f>
        <v>732</v>
      </c>
      <c r="G262" s="129"/>
      <c r="H262" s="129">
        <f t="shared" si="189"/>
        <v>0</v>
      </c>
      <c r="I262" s="129"/>
      <c r="J262" s="129">
        <f t="shared" si="189"/>
        <v>3</v>
      </c>
      <c r="K262" s="129"/>
      <c r="L262" s="129">
        <f t="shared" si="189"/>
        <v>651.06318599999997</v>
      </c>
      <c r="M262" s="129"/>
      <c r="N262" s="129">
        <f t="shared" si="189"/>
        <v>0</v>
      </c>
      <c r="O262" s="129"/>
      <c r="P262" s="132">
        <f t="shared" si="177"/>
        <v>2262.1792946099999</v>
      </c>
      <c r="Q262" s="132"/>
      <c r="R262" s="129">
        <f>R263+R265+R267+R269+R272+R275+R278</f>
        <v>1304.0631859999999</v>
      </c>
    </row>
    <row r="263" spans="1:18" s="91" customFormat="1" x14ac:dyDescent="0.2">
      <c r="A263" s="112"/>
      <c r="B263" s="113"/>
      <c r="C263" s="113" t="s">
        <v>171</v>
      </c>
      <c r="D263" s="114"/>
      <c r="E263" s="129">
        <f>SUM(E264)</f>
        <v>0</v>
      </c>
      <c r="F263" s="129">
        <f t="shared" ref="F263:R263" si="190">SUM(F264)</f>
        <v>100</v>
      </c>
      <c r="G263" s="129"/>
      <c r="H263" s="129">
        <f t="shared" si="190"/>
        <v>0</v>
      </c>
      <c r="I263" s="129"/>
      <c r="J263" s="129">
        <f t="shared" si="190"/>
        <v>0</v>
      </c>
      <c r="K263" s="129"/>
      <c r="L263" s="129">
        <f t="shared" si="190"/>
        <v>0</v>
      </c>
      <c r="M263" s="129"/>
      <c r="N263" s="129">
        <f t="shared" si="190"/>
        <v>0</v>
      </c>
      <c r="O263" s="129"/>
      <c r="P263" s="132">
        <f t="shared" si="177"/>
        <v>100</v>
      </c>
      <c r="Q263" s="132"/>
      <c r="R263" s="129">
        <f t="shared" si="190"/>
        <v>0</v>
      </c>
    </row>
    <row r="264" spans="1:18" s="91" customFormat="1" x14ac:dyDescent="0.2">
      <c r="A264" s="115"/>
      <c r="B264" s="120"/>
      <c r="C264" s="116">
        <v>47243</v>
      </c>
      <c r="D264" s="117" t="s">
        <v>138</v>
      </c>
      <c r="E264" s="123">
        <v>0</v>
      </c>
      <c r="F264" s="123">
        <v>100</v>
      </c>
      <c r="G264" s="123"/>
      <c r="H264" s="123">
        <v>0</v>
      </c>
      <c r="I264" s="123"/>
      <c r="J264" s="123">
        <v>0</v>
      </c>
      <c r="K264" s="123"/>
      <c r="L264" s="123">
        <v>0</v>
      </c>
      <c r="M264" s="123"/>
      <c r="N264" s="123">
        <v>0</v>
      </c>
      <c r="O264" s="123"/>
      <c r="P264" s="133">
        <f t="shared" si="177"/>
        <v>100</v>
      </c>
      <c r="Q264" s="133"/>
      <c r="R264" s="123">
        <v>0</v>
      </c>
    </row>
    <row r="265" spans="1:18" s="91" customFormat="1" x14ac:dyDescent="0.2">
      <c r="A265" s="112"/>
      <c r="B265" s="113"/>
      <c r="C265" s="113" t="s">
        <v>149</v>
      </c>
      <c r="D265" s="114"/>
      <c r="E265" s="129">
        <f>SUM(E266)</f>
        <v>70</v>
      </c>
      <c r="F265" s="129">
        <f t="shared" ref="F265:R265" si="191">SUM(F266)</f>
        <v>130</v>
      </c>
      <c r="G265" s="129"/>
      <c r="H265" s="129">
        <f t="shared" si="191"/>
        <v>0</v>
      </c>
      <c r="I265" s="129"/>
      <c r="J265" s="129">
        <f t="shared" si="191"/>
        <v>0</v>
      </c>
      <c r="K265" s="129"/>
      <c r="L265" s="129">
        <f t="shared" si="191"/>
        <v>0</v>
      </c>
      <c r="M265" s="129"/>
      <c r="N265" s="129">
        <f t="shared" si="191"/>
        <v>0</v>
      </c>
      <c r="O265" s="129"/>
      <c r="P265" s="132">
        <f t="shared" si="177"/>
        <v>200</v>
      </c>
      <c r="Q265" s="132"/>
      <c r="R265" s="129">
        <f t="shared" si="191"/>
        <v>0</v>
      </c>
    </row>
    <row r="266" spans="1:18" s="91" customFormat="1" ht="24" x14ac:dyDescent="0.2">
      <c r="A266" s="115"/>
      <c r="B266" s="120"/>
      <c r="C266" s="116">
        <v>49423</v>
      </c>
      <c r="D266" s="117" t="s">
        <v>225</v>
      </c>
      <c r="E266" s="123">
        <v>70</v>
      </c>
      <c r="F266" s="123">
        <v>130</v>
      </c>
      <c r="G266" s="123"/>
      <c r="H266" s="123">
        <v>0</v>
      </c>
      <c r="I266" s="123"/>
      <c r="J266" s="123">
        <v>0</v>
      </c>
      <c r="K266" s="123"/>
      <c r="L266" s="123">
        <v>0</v>
      </c>
      <c r="M266" s="123"/>
      <c r="N266" s="123">
        <v>0</v>
      </c>
      <c r="O266" s="123"/>
      <c r="P266" s="133">
        <f t="shared" si="177"/>
        <v>200</v>
      </c>
      <c r="Q266" s="133"/>
      <c r="R266" s="123">
        <v>0</v>
      </c>
    </row>
    <row r="267" spans="1:18" s="91" customFormat="1" x14ac:dyDescent="0.2">
      <c r="A267" s="112"/>
      <c r="B267" s="113"/>
      <c r="C267" s="113" t="s">
        <v>150</v>
      </c>
      <c r="D267" s="114"/>
      <c r="E267" s="129">
        <f>SUM(E268)</f>
        <v>50</v>
      </c>
      <c r="F267" s="129">
        <f t="shared" ref="F267:R267" si="192">SUM(F268)</f>
        <v>0</v>
      </c>
      <c r="G267" s="129"/>
      <c r="H267" s="129">
        <f t="shared" si="192"/>
        <v>0</v>
      </c>
      <c r="I267" s="129"/>
      <c r="J267" s="129">
        <f t="shared" si="192"/>
        <v>0</v>
      </c>
      <c r="K267" s="129"/>
      <c r="L267" s="129">
        <f t="shared" si="192"/>
        <v>0</v>
      </c>
      <c r="M267" s="129"/>
      <c r="N267" s="129">
        <f t="shared" si="192"/>
        <v>0</v>
      </c>
      <c r="O267" s="129"/>
      <c r="P267" s="132">
        <f t="shared" si="177"/>
        <v>50</v>
      </c>
      <c r="Q267" s="132"/>
      <c r="R267" s="129">
        <f t="shared" si="192"/>
        <v>50</v>
      </c>
    </row>
    <row r="268" spans="1:18" s="91" customFormat="1" x14ac:dyDescent="0.2">
      <c r="A268" s="115"/>
      <c r="B268" s="120"/>
      <c r="C268" s="116">
        <v>51269</v>
      </c>
      <c r="D268" s="117" t="s">
        <v>139</v>
      </c>
      <c r="E268" s="123">
        <v>50</v>
      </c>
      <c r="F268" s="123">
        <v>0</v>
      </c>
      <c r="G268" s="123"/>
      <c r="H268" s="123">
        <v>0</v>
      </c>
      <c r="I268" s="123"/>
      <c r="J268" s="123">
        <v>0</v>
      </c>
      <c r="K268" s="123"/>
      <c r="L268" s="123">
        <v>0</v>
      </c>
      <c r="M268" s="123"/>
      <c r="N268" s="123">
        <v>0</v>
      </c>
      <c r="O268" s="123"/>
      <c r="P268" s="133">
        <f t="shared" si="177"/>
        <v>50</v>
      </c>
      <c r="Q268" s="133"/>
      <c r="R268" s="123">
        <v>50</v>
      </c>
    </row>
    <row r="269" spans="1:18" s="91" customFormat="1" x14ac:dyDescent="0.2">
      <c r="A269" s="112"/>
      <c r="B269" s="113"/>
      <c r="C269" s="113" t="s">
        <v>167</v>
      </c>
      <c r="D269" s="114"/>
      <c r="E269" s="129">
        <f>SUM(E270:E271)</f>
        <v>0</v>
      </c>
      <c r="F269" s="129">
        <f t="shared" ref="F269:N269" si="193">SUM(F270:F271)</f>
        <v>100</v>
      </c>
      <c r="G269" s="129"/>
      <c r="H269" s="129">
        <f t="shared" si="193"/>
        <v>0</v>
      </c>
      <c r="I269" s="129"/>
      <c r="J269" s="129">
        <f t="shared" si="193"/>
        <v>3</v>
      </c>
      <c r="K269" s="129"/>
      <c r="L269" s="129">
        <f t="shared" si="193"/>
        <v>0</v>
      </c>
      <c r="M269" s="129"/>
      <c r="N269" s="129">
        <f t="shared" si="193"/>
        <v>0</v>
      </c>
      <c r="O269" s="129"/>
      <c r="P269" s="132">
        <f t="shared" si="177"/>
        <v>103</v>
      </c>
      <c r="Q269" s="132"/>
      <c r="R269" s="129">
        <f>SUM(R270:R271)</f>
        <v>103</v>
      </c>
    </row>
    <row r="270" spans="1:18" s="91" customFormat="1" x14ac:dyDescent="0.2">
      <c r="A270" s="115"/>
      <c r="B270" s="120"/>
      <c r="C270" s="116">
        <v>54173</v>
      </c>
      <c r="D270" s="117" t="s">
        <v>140</v>
      </c>
      <c r="E270" s="123">
        <v>0</v>
      </c>
      <c r="F270" s="123">
        <v>100</v>
      </c>
      <c r="G270" s="123"/>
      <c r="H270" s="123">
        <v>0</v>
      </c>
      <c r="I270" s="123"/>
      <c r="J270" s="123">
        <v>0</v>
      </c>
      <c r="K270" s="123"/>
      <c r="L270" s="123">
        <v>0</v>
      </c>
      <c r="M270" s="123"/>
      <c r="N270" s="123">
        <v>0</v>
      </c>
      <c r="O270" s="123"/>
      <c r="P270" s="133">
        <f t="shared" si="177"/>
        <v>100</v>
      </c>
      <c r="Q270" s="133"/>
      <c r="R270" s="123">
        <v>100</v>
      </c>
    </row>
    <row r="271" spans="1:18" s="91" customFormat="1" x14ac:dyDescent="0.2">
      <c r="A271" s="115"/>
      <c r="B271" s="120"/>
      <c r="C271" s="116">
        <v>54362</v>
      </c>
      <c r="D271" s="117" t="s">
        <v>85</v>
      </c>
      <c r="E271" s="123">
        <v>0</v>
      </c>
      <c r="F271" s="123">
        <v>0</v>
      </c>
      <c r="G271" s="123"/>
      <c r="H271" s="123">
        <v>0</v>
      </c>
      <c r="I271" s="123"/>
      <c r="J271" s="123">
        <v>3</v>
      </c>
      <c r="K271" s="123"/>
      <c r="L271" s="123">
        <v>0</v>
      </c>
      <c r="M271" s="123"/>
      <c r="N271" s="123">
        <v>0</v>
      </c>
      <c r="O271" s="123"/>
      <c r="P271" s="133">
        <f t="shared" si="177"/>
        <v>3</v>
      </c>
      <c r="Q271" s="133"/>
      <c r="R271" s="123">
        <v>3</v>
      </c>
    </row>
    <row r="272" spans="1:18" s="91" customFormat="1" x14ac:dyDescent="0.2">
      <c r="A272" s="112"/>
      <c r="B272" s="113"/>
      <c r="C272" s="113" t="s">
        <v>152</v>
      </c>
      <c r="D272" s="114"/>
      <c r="E272" s="129">
        <f>SUM(E273:E274)</f>
        <v>300</v>
      </c>
      <c r="F272" s="129">
        <f t="shared" ref="F272:N272" si="194">SUM(F273:F274)</f>
        <v>250</v>
      </c>
      <c r="G272" s="129"/>
      <c r="H272" s="129">
        <f t="shared" si="194"/>
        <v>0</v>
      </c>
      <c r="I272" s="129"/>
      <c r="J272" s="129">
        <f t="shared" si="194"/>
        <v>0</v>
      </c>
      <c r="K272" s="129"/>
      <c r="L272" s="129">
        <f t="shared" si="194"/>
        <v>651.06318599999997</v>
      </c>
      <c r="M272" s="129"/>
      <c r="N272" s="129">
        <f t="shared" si="194"/>
        <v>0</v>
      </c>
      <c r="O272" s="129"/>
      <c r="P272" s="132">
        <f t="shared" si="177"/>
        <v>1201.0631859999999</v>
      </c>
      <c r="Q272" s="132"/>
      <c r="R272" s="129">
        <f t="shared" ref="R272" si="195">SUM(R273:R274)</f>
        <v>1151.0631859999999</v>
      </c>
    </row>
    <row r="273" spans="1:18" s="91" customFormat="1" ht="24" x14ac:dyDescent="0.2">
      <c r="A273" s="115"/>
      <c r="B273" s="120"/>
      <c r="C273" s="116">
        <v>51311</v>
      </c>
      <c r="D273" s="122" t="s">
        <v>285</v>
      </c>
      <c r="E273" s="123">
        <v>50</v>
      </c>
      <c r="F273" s="123">
        <v>0</v>
      </c>
      <c r="G273" s="123"/>
      <c r="H273" s="123">
        <v>0</v>
      </c>
      <c r="I273" s="123"/>
      <c r="J273" s="123">
        <v>0</v>
      </c>
      <c r="K273" s="123"/>
      <c r="L273" s="123">
        <v>0</v>
      </c>
      <c r="M273" s="123"/>
      <c r="N273" s="123">
        <v>0</v>
      </c>
      <c r="O273" s="123"/>
      <c r="P273" s="133">
        <f t="shared" si="177"/>
        <v>50</v>
      </c>
      <c r="Q273" s="133"/>
      <c r="R273" s="123">
        <v>0</v>
      </c>
    </row>
    <row r="274" spans="1:18" s="91" customFormat="1" ht="24" x14ac:dyDescent="0.2">
      <c r="A274" s="115"/>
      <c r="B274" s="120"/>
      <c r="C274" s="116">
        <v>54180</v>
      </c>
      <c r="D274" s="122" t="s">
        <v>186</v>
      </c>
      <c r="E274" s="123">
        <v>250</v>
      </c>
      <c r="F274" s="123">
        <v>250</v>
      </c>
      <c r="G274" s="123"/>
      <c r="H274" s="123">
        <v>0</v>
      </c>
      <c r="I274" s="123"/>
      <c r="J274" s="123">
        <v>0</v>
      </c>
      <c r="K274" s="123"/>
      <c r="L274" s="123">
        <v>651.06318599999997</v>
      </c>
      <c r="M274" s="123"/>
      <c r="N274" s="123">
        <v>0</v>
      </c>
      <c r="O274" s="123"/>
      <c r="P274" s="133">
        <f t="shared" si="177"/>
        <v>1151.0631859999999</v>
      </c>
      <c r="Q274" s="133"/>
      <c r="R274" s="123">
        <v>1151.0631859999999</v>
      </c>
    </row>
    <row r="275" spans="1:18" s="91" customFormat="1" x14ac:dyDescent="0.2">
      <c r="A275" s="112"/>
      <c r="B275" s="113"/>
      <c r="C275" s="113" t="s">
        <v>165</v>
      </c>
      <c r="D275" s="114"/>
      <c r="E275" s="129">
        <f>SUM(E276:E277)</f>
        <v>406.11610861000003</v>
      </c>
      <c r="F275" s="129">
        <f t="shared" ref="F275:N275" si="196">SUM(F276:F277)</f>
        <v>42</v>
      </c>
      <c r="G275" s="129"/>
      <c r="H275" s="129">
        <f t="shared" si="196"/>
        <v>0</v>
      </c>
      <c r="I275" s="129"/>
      <c r="J275" s="129">
        <f t="shared" si="196"/>
        <v>0</v>
      </c>
      <c r="K275" s="129"/>
      <c r="L275" s="129">
        <f t="shared" si="196"/>
        <v>0</v>
      </c>
      <c r="M275" s="129"/>
      <c r="N275" s="129">
        <f t="shared" si="196"/>
        <v>0</v>
      </c>
      <c r="O275" s="129"/>
      <c r="P275" s="132">
        <f t="shared" si="177"/>
        <v>448.11610861000003</v>
      </c>
      <c r="Q275" s="132"/>
      <c r="R275" s="129">
        <f t="shared" ref="R275" si="197">SUM(R276:R277)</f>
        <v>0</v>
      </c>
    </row>
    <row r="276" spans="1:18" s="91" customFormat="1" ht="36" x14ac:dyDescent="0.2">
      <c r="A276" s="115"/>
      <c r="B276" s="120"/>
      <c r="C276" s="116">
        <v>40540</v>
      </c>
      <c r="D276" s="122" t="s">
        <v>286</v>
      </c>
      <c r="E276" s="123">
        <v>406.11610861000003</v>
      </c>
      <c r="F276" s="123">
        <v>0</v>
      </c>
      <c r="G276" s="123"/>
      <c r="H276" s="123">
        <v>0</v>
      </c>
      <c r="I276" s="123"/>
      <c r="J276" s="123">
        <v>0</v>
      </c>
      <c r="K276" s="123"/>
      <c r="L276" s="123">
        <v>0</v>
      </c>
      <c r="M276" s="123"/>
      <c r="N276" s="123">
        <v>0</v>
      </c>
      <c r="O276" s="123"/>
      <c r="P276" s="133">
        <f t="shared" si="177"/>
        <v>406.11610861000003</v>
      </c>
      <c r="Q276" s="133"/>
      <c r="R276" s="123">
        <v>0</v>
      </c>
    </row>
    <row r="277" spans="1:18" s="91" customFormat="1" x14ac:dyDescent="0.2">
      <c r="A277" s="115"/>
      <c r="B277" s="120"/>
      <c r="C277" s="116">
        <v>50333</v>
      </c>
      <c r="D277" s="122" t="s">
        <v>226</v>
      </c>
      <c r="E277" s="123">
        <v>0</v>
      </c>
      <c r="F277" s="123">
        <v>42</v>
      </c>
      <c r="G277" s="123"/>
      <c r="H277" s="123">
        <v>0</v>
      </c>
      <c r="I277" s="123"/>
      <c r="J277" s="123">
        <v>0</v>
      </c>
      <c r="K277" s="123"/>
      <c r="L277" s="123">
        <v>0</v>
      </c>
      <c r="M277" s="123"/>
      <c r="N277" s="123">
        <v>0</v>
      </c>
      <c r="O277" s="123"/>
      <c r="P277" s="133">
        <f t="shared" si="177"/>
        <v>42</v>
      </c>
      <c r="Q277" s="133"/>
      <c r="R277" s="123">
        <v>0</v>
      </c>
    </row>
    <row r="278" spans="1:18" s="91" customFormat="1" x14ac:dyDescent="0.2">
      <c r="A278" s="112"/>
      <c r="B278" s="113"/>
      <c r="C278" s="113" t="s">
        <v>166</v>
      </c>
      <c r="D278" s="114"/>
      <c r="E278" s="129">
        <f>SUM(E279)</f>
        <v>50</v>
      </c>
      <c r="F278" s="129">
        <f t="shared" ref="F278:R278" si="198">SUM(F279)</f>
        <v>110</v>
      </c>
      <c r="G278" s="129"/>
      <c r="H278" s="129">
        <f t="shared" si="198"/>
        <v>0</v>
      </c>
      <c r="I278" s="129"/>
      <c r="J278" s="129">
        <f t="shared" si="198"/>
        <v>0</v>
      </c>
      <c r="K278" s="129"/>
      <c r="L278" s="129">
        <f t="shared" si="198"/>
        <v>0</v>
      </c>
      <c r="M278" s="129"/>
      <c r="N278" s="129">
        <f t="shared" si="198"/>
        <v>0</v>
      </c>
      <c r="O278" s="129"/>
      <c r="P278" s="132">
        <f t="shared" si="177"/>
        <v>160</v>
      </c>
      <c r="Q278" s="132"/>
      <c r="R278" s="129">
        <f t="shared" si="198"/>
        <v>0</v>
      </c>
    </row>
    <row r="279" spans="1:18" s="91" customFormat="1" x14ac:dyDescent="0.2">
      <c r="A279" s="115"/>
      <c r="B279" s="120"/>
      <c r="C279" s="116">
        <v>49329</v>
      </c>
      <c r="D279" s="117" t="s">
        <v>227</v>
      </c>
      <c r="E279" s="123">
        <v>50</v>
      </c>
      <c r="F279" s="123">
        <v>110</v>
      </c>
      <c r="G279" s="123"/>
      <c r="H279" s="123">
        <v>0</v>
      </c>
      <c r="I279" s="123"/>
      <c r="J279" s="123">
        <v>0</v>
      </c>
      <c r="K279" s="123"/>
      <c r="L279" s="123">
        <v>0</v>
      </c>
      <c r="M279" s="123"/>
      <c r="N279" s="123">
        <v>0</v>
      </c>
      <c r="O279" s="123"/>
      <c r="P279" s="133">
        <f t="shared" si="177"/>
        <v>160</v>
      </c>
      <c r="Q279" s="133"/>
      <c r="R279" s="123">
        <v>0</v>
      </c>
    </row>
    <row r="280" spans="1:18" s="91" customFormat="1" x14ac:dyDescent="0.2">
      <c r="A280" s="112"/>
      <c r="B280" s="113" t="s">
        <v>65</v>
      </c>
      <c r="C280" s="113"/>
      <c r="D280" s="114"/>
      <c r="E280" s="129">
        <f>E281+E283+E286+E288+E290</f>
        <v>0</v>
      </c>
      <c r="F280" s="129">
        <f t="shared" ref="F280:N280" si="199">F281+F283+F286+F288+F290</f>
        <v>88.5</v>
      </c>
      <c r="G280" s="129"/>
      <c r="H280" s="129">
        <f t="shared" si="199"/>
        <v>10</v>
      </c>
      <c r="I280" s="129"/>
      <c r="J280" s="129">
        <f t="shared" si="199"/>
        <v>2</v>
      </c>
      <c r="K280" s="129"/>
      <c r="L280" s="129">
        <f t="shared" si="199"/>
        <v>0</v>
      </c>
      <c r="M280" s="129"/>
      <c r="N280" s="129">
        <f t="shared" si="199"/>
        <v>3</v>
      </c>
      <c r="O280" s="129"/>
      <c r="P280" s="132">
        <f t="shared" si="177"/>
        <v>103.5</v>
      </c>
      <c r="Q280" s="132"/>
      <c r="R280" s="129">
        <f>R281+R283+R286+R288+R290</f>
        <v>22</v>
      </c>
    </row>
    <row r="281" spans="1:18" s="91" customFormat="1" x14ac:dyDescent="0.2">
      <c r="A281" s="112"/>
      <c r="B281" s="113"/>
      <c r="C281" s="113" t="s">
        <v>149</v>
      </c>
      <c r="D281" s="114"/>
      <c r="E281" s="129">
        <f>SUM(E282)</f>
        <v>0</v>
      </c>
      <c r="F281" s="129">
        <f t="shared" ref="F281:R281" si="200">SUM(F282)</f>
        <v>0</v>
      </c>
      <c r="G281" s="129"/>
      <c r="H281" s="129">
        <f t="shared" si="200"/>
        <v>0</v>
      </c>
      <c r="I281" s="129"/>
      <c r="J281" s="129">
        <f t="shared" si="200"/>
        <v>0</v>
      </c>
      <c r="K281" s="129"/>
      <c r="L281" s="129">
        <f t="shared" si="200"/>
        <v>0</v>
      </c>
      <c r="M281" s="129"/>
      <c r="N281" s="129">
        <f t="shared" si="200"/>
        <v>3</v>
      </c>
      <c r="O281" s="129"/>
      <c r="P281" s="132">
        <f t="shared" si="177"/>
        <v>3</v>
      </c>
      <c r="Q281" s="132"/>
      <c r="R281" s="129">
        <f t="shared" si="200"/>
        <v>0</v>
      </c>
    </row>
    <row r="282" spans="1:18" s="91" customFormat="1" x14ac:dyDescent="0.2">
      <c r="A282" s="116"/>
      <c r="B282" s="118"/>
      <c r="C282" s="116">
        <v>53365</v>
      </c>
      <c r="D282" s="117" t="s">
        <v>228</v>
      </c>
      <c r="E282" s="123">
        <v>0</v>
      </c>
      <c r="F282" s="123">
        <v>0</v>
      </c>
      <c r="G282" s="123"/>
      <c r="H282" s="123">
        <v>0</v>
      </c>
      <c r="I282" s="123"/>
      <c r="J282" s="123">
        <v>0</v>
      </c>
      <c r="K282" s="123"/>
      <c r="L282" s="123">
        <v>0</v>
      </c>
      <c r="M282" s="123"/>
      <c r="N282" s="123">
        <v>3</v>
      </c>
      <c r="O282" s="123"/>
      <c r="P282" s="133">
        <f t="shared" si="177"/>
        <v>3</v>
      </c>
      <c r="Q282" s="133"/>
      <c r="R282" s="123">
        <v>0</v>
      </c>
    </row>
    <row r="283" spans="1:18" s="91" customFormat="1" x14ac:dyDescent="0.2">
      <c r="A283" s="116"/>
      <c r="B283" s="118"/>
      <c r="C283" s="113" t="s">
        <v>150</v>
      </c>
      <c r="D283" s="114"/>
      <c r="E283" s="129">
        <f>SUM(E284:E285)</f>
        <v>0</v>
      </c>
      <c r="F283" s="129">
        <f t="shared" ref="F283:N283" si="201">SUM(F284:F285)</f>
        <v>50</v>
      </c>
      <c r="G283" s="129"/>
      <c r="H283" s="129">
        <f t="shared" si="201"/>
        <v>0</v>
      </c>
      <c r="I283" s="129"/>
      <c r="J283" s="129">
        <f t="shared" si="201"/>
        <v>0</v>
      </c>
      <c r="K283" s="129"/>
      <c r="L283" s="129">
        <f t="shared" si="201"/>
        <v>0</v>
      </c>
      <c r="M283" s="129"/>
      <c r="N283" s="129">
        <f t="shared" si="201"/>
        <v>0</v>
      </c>
      <c r="O283" s="129"/>
      <c r="P283" s="132">
        <f t="shared" si="177"/>
        <v>50</v>
      </c>
      <c r="Q283" s="132"/>
      <c r="R283" s="129">
        <f t="shared" ref="R283" si="202">SUM(R284:R285)</f>
        <v>0</v>
      </c>
    </row>
    <row r="284" spans="1:18" s="91" customFormat="1" x14ac:dyDescent="0.2">
      <c r="A284" s="116"/>
      <c r="B284" s="118"/>
      <c r="C284" s="116">
        <v>51252</v>
      </c>
      <c r="D284" s="122" t="s">
        <v>229</v>
      </c>
      <c r="E284" s="123">
        <v>0</v>
      </c>
      <c r="F284" s="123">
        <v>30</v>
      </c>
      <c r="G284" s="123"/>
      <c r="H284" s="123">
        <v>0</v>
      </c>
      <c r="I284" s="123"/>
      <c r="J284" s="123">
        <v>0</v>
      </c>
      <c r="K284" s="123"/>
      <c r="L284" s="123">
        <v>0</v>
      </c>
      <c r="M284" s="123"/>
      <c r="N284" s="123">
        <v>0</v>
      </c>
      <c r="O284" s="123"/>
      <c r="P284" s="133">
        <f t="shared" si="177"/>
        <v>30</v>
      </c>
      <c r="Q284" s="133"/>
      <c r="R284" s="123">
        <v>0</v>
      </c>
    </row>
    <row r="285" spans="1:18" s="91" customFormat="1" x14ac:dyDescent="0.2">
      <c r="A285" s="116"/>
      <c r="B285" s="118"/>
      <c r="C285" s="116">
        <v>53307</v>
      </c>
      <c r="D285" s="122" t="s">
        <v>230</v>
      </c>
      <c r="E285" s="123">
        <v>0</v>
      </c>
      <c r="F285" s="123">
        <v>20</v>
      </c>
      <c r="G285" s="123"/>
      <c r="H285" s="123">
        <v>0</v>
      </c>
      <c r="I285" s="123"/>
      <c r="J285" s="123">
        <v>0</v>
      </c>
      <c r="K285" s="123"/>
      <c r="L285" s="123">
        <v>0</v>
      </c>
      <c r="M285" s="123"/>
      <c r="N285" s="123">
        <v>0</v>
      </c>
      <c r="O285" s="123"/>
      <c r="P285" s="133">
        <f t="shared" si="177"/>
        <v>20</v>
      </c>
      <c r="Q285" s="133"/>
      <c r="R285" s="123">
        <v>0</v>
      </c>
    </row>
    <row r="286" spans="1:18" s="91" customFormat="1" x14ac:dyDescent="0.2">
      <c r="A286" s="116"/>
      <c r="B286" s="118"/>
      <c r="C286" s="113" t="s">
        <v>167</v>
      </c>
      <c r="D286" s="114"/>
      <c r="E286" s="129">
        <f>SUM(E287)</f>
        <v>0</v>
      </c>
      <c r="F286" s="129">
        <f t="shared" ref="F286:R290" si="203">SUM(F287)</f>
        <v>0</v>
      </c>
      <c r="G286" s="129"/>
      <c r="H286" s="129">
        <f t="shared" si="203"/>
        <v>0</v>
      </c>
      <c r="I286" s="129"/>
      <c r="J286" s="129">
        <f t="shared" si="203"/>
        <v>2</v>
      </c>
      <c r="K286" s="129"/>
      <c r="L286" s="129">
        <f t="shared" si="203"/>
        <v>0</v>
      </c>
      <c r="M286" s="129"/>
      <c r="N286" s="129">
        <f t="shared" si="203"/>
        <v>0</v>
      </c>
      <c r="O286" s="129"/>
      <c r="P286" s="132">
        <f t="shared" si="177"/>
        <v>2</v>
      </c>
      <c r="Q286" s="132"/>
      <c r="R286" s="129">
        <f t="shared" si="203"/>
        <v>2</v>
      </c>
    </row>
    <row r="287" spans="1:18" s="91" customFormat="1" x14ac:dyDescent="0.2">
      <c r="A287" s="116"/>
      <c r="B287" s="118"/>
      <c r="C287" s="116">
        <v>54324</v>
      </c>
      <c r="D287" s="117" t="s">
        <v>85</v>
      </c>
      <c r="E287" s="123">
        <v>0</v>
      </c>
      <c r="F287" s="123">
        <v>0</v>
      </c>
      <c r="G287" s="123"/>
      <c r="H287" s="123">
        <v>0</v>
      </c>
      <c r="I287" s="123"/>
      <c r="J287" s="123">
        <v>2</v>
      </c>
      <c r="K287" s="123"/>
      <c r="L287" s="123">
        <v>0</v>
      </c>
      <c r="M287" s="123"/>
      <c r="N287" s="123">
        <v>0</v>
      </c>
      <c r="O287" s="123"/>
      <c r="P287" s="133">
        <f t="shared" si="177"/>
        <v>2</v>
      </c>
      <c r="Q287" s="133"/>
      <c r="R287" s="123">
        <v>2</v>
      </c>
    </row>
    <row r="288" spans="1:18" s="91" customFormat="1" x14ac:dyDescent="0.2">
      <c r="A288" s="116"/>
      <c r="B288" s="118"/>
      <c r="C288" s="113" t="s">
        <v>152</v>
      </c>
      <c r="D288" s="114"/>
      <c r="E288" s="129">
        <f>SUM(E289)</f>
        <v>0</v>
      </c>
      <c r="F288" s="129">
        <f t="shared" si="203"/>
        <v>20</v>
      </c>
      <c r="G288" s="129"/>
      <c r="H288" s="129">
        <f t="shared" si="203"/>
        <v>0</v>
      </c>
      <c r="I288" s="129"/>
      <c r="J288" s="129">
        <f t="shared" si="203"/>
        <v>0</v>
      </c>
      <c r="K288" s="129"/>
      <c r="L288" s="129">
        <f t="shared" si="203"/>
        <v>0</v>
      </c>
      <c r="M288" s="129"/>
      <c r="N288" s="129">
        <f t="shared" si="203"/>
        <v>0</v>
      </c>
      <c r="O288" s="129"/>
      <c r="P288" s="132">
        <f t="shared" si="177"/>
        <v>20</v>
      </c>
      <c r="Q288" s="132"/>
      <c r="R288" s="129">
        <f t="shared" si="203"/>
        <v>20</v>
      </c>
    </row>
    <row r="289" spans="1:18" s="91" customFormat="1" ht="24" x14ac:dyDescent="0.2">
      <c r="A289" s="116"/>
      <c r="B289" s="118"/>
      <c r="C289" s="116">
        <v>54183</v>
      </c>
      <c r="D289" s="117" t="s">
        <v>186</v>
      </c>
      <c r="E289" s="123">
        <v>0</v>
      </c>
      <c r="F289" s="123">
        <v>20</v>
      </c>
      <c r="G289" s="123"/>
      <c r="H289" s="123">
        <v>0</v>
      </c>
      <c r="I289" s="123"/>
      <c r="J289" s="123">
        <v>0</v>
      </c>
      <c r="K289" s="123"/>
      <c r="L289" s="123">
        <v>0</v>
      </c>
      <c r="M289" s="123"/>
      <c r="N289" s="123">
        <v>0</v>
      </c>
      <c r="O289" s="123"/>
      <c r="P289" s="133">
        <f t="shared" si="177"/>
        <v>20</v>
      </c>
      <c r="Q289" s="133"/>
      <c r="R289" s="123">
        <v>20</v>
      </c>
    </row>
    <row r="290" spans="1:18" s="91" customFormat="1" x14ac:dyDescent="0.2">
      <c r="A290" s="116"/>
      <c r="B290" s="118"/>
      <c r="C290" s="113" t="s">
        <v>166</v>
      </c>
      <c r="D290" s="114"/>
      <c r="E290" s="129">
        <f>SUM(E291)</f>
        <v>0</v>
      </c>
      <c r="F290" s="129">
        <f t="shared" si="203"/>
        <v>18.5</v>
      </c>
      <c r="G290" s="129"/>
      <c r="H290" s="129">
        <f t="shared" si="203"/>
        <v>10</v>
      </c>
      <c r="I290" s="129"/>
      <c r="J290" s="129">
        <f t="shared" si="203"/>
        <v>0</v>
      </c>
      <c r="K290" s="129"/>
      <c r="L290" s="129">
        <f t="shared" si="203"/>
        <v>0</v>
      </c>
      <c r="M290" s="129"/>
      <c r="N290" s="129">
        <f t="shared" si="203"/>
        <v>0</v>
      </c>
      <c r="O290" s="129"/>
      <c r="P290" s="132">
        <f t="shared" si="177"/>
        <v>28.5</v>
      </c>
      <c r="Q290" s="132"/>
      <c r="R290" s="129">
        <f t="shared" si="203"/>
        <v>0</v>
      </c>
    </row>
    <row r="291" spans="1:18" s="91" customFormat="1" ht="24" x14ac:dyDescent="0.2">
      <c r="A291" s="116"/>
      <c r="B291" s="118"/>
      <c r="C291" s="116">
        <v>50165</v>
      </c>
      <c r="D291" s="117" t="s">
        <v>287</v>
      </c>
      <c r="E291" s="123">
        <v>0</v>
      </c>
      <c r="F291" s="123">
        <v>18.5</v>
      </c>
      <c r="G291" s="123"/>
      <c r="H291" s="123">
        <v>10</v>
      </c>
      <c r="I291" s="123"/>
      <c r="J291" s="123">
        <v>0</v>
      </c>
      <c r="K291" s="123"/>
      <c r="L291" s="123">
        <v>0</v>
      </c>
      <c r="M291" s="123"/>
      <c r="N291" s="123">
        <v>0</v>
      </c>
      <c r="O291" s="123"/>
      <c r="P291" s="133">
        <f t="shared" si="177"/>
        <v>28.5</v>
      </c>
      <c r="Q291" s="133"/>
      <c r="R291" s="123">
        <v>0</v>
      </c>
    </row>
    <row r="292" spans="1:18" s="91" customFormat="1" x14ac:dyDescent="0.2">
      <c r="A292" s="112"/>
      <c r="B292" s="113" t="s">
        <v>66</v>
      </c>
      <c r="C292" s="113"/>
      <c r="D292" s="114"/>
      <c r="E292" s="129">
        <f>E293+E295+E302+E305+E309</f>
        <v>3921.01</v>
      </c>
      <c r="F292" s="129">
        <f t="shared" ref="F292:R292" si="204">F293+F295+F302+F305+F309</f>
        <v>0</v>
      </c>
      <c r="G292" s="129"/>
      <c r="H292" s="129">
        <f t="shared" si="204"/>
        <v>0</v>
      </c>
      <c r="I292" s="129"/>
      <c r="J292" s="129">
        <f t="shared" si="204"/>
        <v>0</v>
      </c>
      <c r="K292" s="129"/>
      <c r="L292" s="129">
        <f t="shared" si="204"/>
        <v>1250</v>
      </c>
      <c r="M292" s="129"/>
      <c r="N292" s="129">
        <f t="shared" si="204"/>
        <v>7</v>
      </c>
      <c r="O292" s="129"/>
      <c r="P292" s="132">
        <f t="shared" si="177"/>
        <v>5178.01</v>
      </c>
      <c r="Q292" s="132"/>
      <c r="R292" s="129">
        <f t="shared" si="204"/>
        <v>2250</v>
      </c>
    </row>
    <row r="293" spans="1:18" s="91" customFormat="1" x14ac:dyDescent="0.2">
      <c r="A293" s="112"/>
      <c r="B293" s="113"/>
      <c r="C293" s="113" t="s">
        <v>171</v>
      </c>
      <c r="D293" s="114"/>
      <c r="E293" s="129">
        <f>SUM(E294)</f>
        <v>10</v>
      </c>
      <c r="F293" s="129">
        <f t="shared" ref="F293:N293" si="205">SUM(F294)</f>
        <v>0</v>
      </c>
      <c r="G293" s="129"/>
      <c r="H293" s="129">
        <f t="shared" si="205"/>
        <v>0</v>
      </c>
      <c r="I293" s="129"/>
      <c r="J293" s="129">
        <f t="shared" si="205"/>
        <v>0</v>
      </c>
      <c r="K293" s="129"/>
      <c r="L293" s="129">
        <f t="shared" si="205"/>
        <v>0</v>
      </c>
      <c r="M293" s="129"/>
      <c r="N293" s="129">
        <f t="shared" si="205"/>
        <v>0</v>
      </c>
      <c r="O293" s="129"/>
      <c r="P293" s="132">
        <f t="shared" si="177"/>
        <v>10</v>
      </c>
      <c r="Q293" s="132"/>
      <c r="R293" s="129">
        <f>SUM(R294)</f>
        <v>0</v>
      </c>
    </row>
    <row r="294" spans="1:18" s="91" customFormat="1" ht="24" x14ac:dyDescent="0.2">
      <c r="A294" s="115"/>
      <c r="B294" s="120"/>
      <c r="C294" s="116">
        <v>53189</v>
      </c>
      <c r="D294" s="117" t="s">
        <v>288</v>
      </c>
      <c r="E294" s="123">
        <v>10</v>
      </c>
      <c r="F294" s="123">
        <v>0</v>
      </c>
      <c r="G294" s="123"/>
      <c r="H294" s="123">
        <v>0</v>
      </c>
      <c r="I294" s="123"/>
      <c r="J294" s="123">
        <v>0</v>
      </c>
      <c r="K294" s="123"/>
      <c r="L294" s="123">
        <v>0</v>
      </c>
      <c r="M294" s="123"/>
      <c r="N294" s="123">
        <v>0</v>
      </c>
      <c r="O294" s="123"/>
      <c r="P294" s="133">
        <f t="shared" si="177"/>
        <v>10</v>
      </c>
      <c r="Q294" s="133"/>
      <c r="R294" s="123">
        <v>0</v>
      </c>
    </row>
    <row r="295" spans="1:18" s="91" customFormat="1" x14ac:dyDescent="0.2">
      <c r="A295" s="112"/>
      <c r="B295" s="113"/>
      <c r="C295" s="113" t="s">
        <v>149</v>
      </c>
      <c r="D295" s="114"/>
      <c r="E295" s="129">
        <f>SUM(E296:E301)</f>
        <v>1109.8</v>
      </c>
      <c r="F295" s="129">
        <f t="shared" ref="F295:L295" si="206">SUM(F296:F301)</f>
        <v>0</v>
      </c>
      <c r="G295" s="129"/>
      <c r="H295" s="129">
        <f t="shared" si="206"/>
        <v>0</v>
      </c>
      <c r="I295" s="129"/>
      <c r="J295" s="129">
        <f t="shared" si="206"/>
        <v>0</v>
      </c>
      <c r="K295" s="129"/>
      <c r="L295" s="129">
        <f t="shared" si="206"/>
        <v>0</v>
      </c>
      <c r="M295" s="129"/>
      <c r="N295" s="129">
        <f>SUM(N296:N301)</f>
        <v>4</v>
      </c>
      <c r="O295" s="129"/>
      <c r="P295" s="132">
        <f t="shared" si="177"/>
        <v>1113.8</v>
      </c>
      <c r="Q295" s="132"/>
      <c r="R295" s="129">
        <f>SUM(R296:R301)</f>
        <v>0</v>
      </c>
    </row>
    <row r="296" spans="1:18" s="91" customFormat="1" x14ac:dyDescent="0.2">
      <c r="A296" s="115"/>
      <c r="B296" s="113"/>
      <c r="C296" s="116">
        <v>47101</v>
      </c>
      <c r="D296" s="122" t="s">
        <v>231</v>
      </c>
      <c r="E296" s="123">
        <v>231</v>
      </c>
      <c r="F296" s="123">
        <v>0</v>
      </c>
      <c r="G296" s="123"/>
      <c r="H296" s="123">
        <v>0</v>
      </c>
      <c r="I296" s="123"/>
      <c r="J296" s="123">
        <v>0</v>
      </c>
      <c r="K296" s="123"/>
      <c r="L296" s="123">
        <v>0</v>
      </c>
      <c r="M296" s="123"/>
      <c r="N296" s="123">
        <v>0</v>
      </c>
      <c r="O296" s="123"/>
      <c r="P296" s="133">
        <f t="shared" si="177"/>
        <v>231</v>
      </c>
      <c r="Q296" s="133"/>
      <c r="R296" s="123">
        <v>0</v>
      </c>
    </row>
    <row r="297" spans="1:18" s="91" customFormat="1" ht="24" x14ac:dyDescent="0.2">
      <c r="A297" s="115"/>
      <c r="B297" s="113"/>
      <c r="C297" s="116">
        <v>47101</v>
      </c>
      <c r="D297" s="122" t="s">
        <v>289</v>
      </c>
      <c r="E297" s="123">
        <v>0</v>
      </c>
      <c r="F297" s="123">
        <v>0</v>
      </c>
      <c r="G297" s="123"/>
      <c r="H297" s="123">
        <v>0</v>
      </c>
      <c r="I297" s="123"/>
      <c r="J297" s="123">
        <v>0</v>
      </c>
      <c r="K297" s="123"/>
      <c r="L297" s="123">
        <v>0</v>
      </c>
      <c r="M297" s="123"/>
      <c r="N297" s="123">
        <v>2</v>
      </c>
      <c r="O297" s="123"/>
      <c r="P297" s="133">
        <f t="shared" si="177"/>
        <v>2</v>
      </c>
      <c r="Q297" s="133"/>
      <c r="R297" s="123">
        <v>0</v>
      </c>
    </row>
    <row r="298" spans="1:18" s="91" customFormat="1" ht="24" x14ac:dyDescent="0.2">
      <c r="A298" s="115"/>
      <c r="B298" s="113"/>
      <c r="C298" s="116">
        <v>50193</v>
      </c>
      <c r="D298" s="122" t="s">
        <v>290</v>
      </c>
      <c r="E298" s="123">
        <v>346</v>
      </c>
      <c r="F298" s="123">
        <v>0</v>
      </c>
      <c r="G298" s="123"/>
      <c r="H298" s="123">
        <v>0</v>
      </c>
      <c r="I298" s="123"/>
      <c r="J298" s="123">
        <v>0</v>
      </c>
      <c r="K298" s="123"/>
      <c r="L298" s="123">
        <v>0</v>
      </c>
      <c r="M298" s="123"/>
      <c r="N298" s="123">
        <v>0</v>
      </c>
      <c r="O298" s="123"/>
      <c r="P298" s="133">
        <f t="shared" si="177"/>
        <v>346</v>
      </c>
      <c r="Q298" s="133"/>
      <c r="R298" s="123">
        <v>0</v>
      </c>
    </row>
    <row r="299" spans="1:18" s="91" customFormat="1" x14ac:dyDescent="0.2">
      <c r="A299" s="115"/>
      <c r="B299" s="113"/>
      <c r="C299" s="116">
        <v>51308</v>
      </c>
      <c r="D299" s="122" t="s">
        <v>232</v>
      </c>
      <c r="E299" s="123">
        <v>132.80000000000001</v>
      </c>
      <c r="F299" s="123">
        <v>0</v>
      </c>
      <c r="G299" s="123"/>
      <c r="H299" s="123">
        <v>0</v>
      </c>
      <c r="I299" s="123"/>
      <c r="J299" s="123">
        <v>0</v>
      </c>
      <c r="K299" s="123"/>
      <c r="L299" s="123">
        <v>0</v>
      </c>
      <c r="M299" s="123"/>
      <c r="N299" s="123">
        <v>2</v>
      </c>
      <c r="O299" s="123"/>
      <c r="P299" s="133">
        <f t="shared" ref="P299:P301" si="207">SUM(E299:N299)</f>
        <v>134.80000000000001</v>
      </c>
      <c r="Q299" s="133"/>
      <c r="R299" s="123">
        <v>0</v>
      </c>
    </row>
    <row r="300" spans="1:18" s="91" customFormat="1" ht="24" x14ac:dyDescent="0.2">
      <c r="A300" s="115"/>
      <c r="B300" s="113"/>
      <c r="C300" s="116">
        <v>51395</v>
      </c>
      <c r="D300" s="122" t="s">
        <v>291</v>
      </c>
      <c r="E300" s="123">
        <v>300</v>
      </c>
      <c r="F300" s="123">
        <v>0</v>
      </c>
      <c r="G300" s="123"/>
      <c r="H300" s="123">
        <v>0</v>
      </c>
      <c r="I300" s="123"/>
      <c r="J300" s="123">
        <v>0</v>
      </c>
      <c r="K300" s="123"/>
      <c r="L300" s="123">
        <v>0</v>
      </c>
      <c r="M300" s="123"/>
      <c r="N300" s="123">
        <v>0</v>
      </c>
      <c r="O300" s="123"/>
      <c r="P300" s="133">
        <f t="shared" si="207"/>
        <v>300</v>
      </c>
      <c r="Q300" s="133"/>
      <c r="R300" s="123">
        <v>0</v>
      </c>
    </row>
    <row r="301" spans="1:18" s="91" customFormat="1" x14ac:dyDescent="0.2">
      <c r="A301" s="115"/>
      <c r="B301" s="113"/>
      <c r="C301" s="116">
        <v>53192</v>
      </c>
      <c r="D301" s="122" t="s">
        <v>233</v>
      </c>
      <c r="E301" s="123">
        <v>100</v>
      </c>
      <c r="F301" s="123">
        <v>0</v>
      </c>
      <c r="G301" s="123"/>
      <c r="H301" s="123">
        <v>0</v>
      </c>
      <c r="I301" s="123"/>
      <c r="J301" s="123">
        <v>0</v>
      </c>
      <c r="K301" s="123"/>
      <c r="L301" s="123">
        <v>0</v>
      </c>
      <c r="M301" s="123"/>
      <c r="N301" s="123">
        <v>0</v>
      </c>
      <c r="O301" s="123"/>
      <c r="P301" s="133">
        <f t="shared" si="207"/>
        <v>100</v>
      </c>
      <c r="Q301" s="133"/>
      <c r="R301" s="123">
        <v>0</v>
      </c>
    </row>
    <row r="302" spans="1:18" s="91" customFormat="1" x14ac:dyDescent="0.2">
      <c r="A302" s="112"/>
      <c r="B302" s="113"/>
      <c r="C302" s="113" t="s">
        <v>152</v>
      </c>
      <c r="D302" s="114"/>
      <c r="E302" s="129">
        <f t="shared" ref="E302:N302" si="208">SUM(E303:E304)</f>
        <v>1550</v>
      </c>
      <c r="F302" s="129">
        <f t="shared" si="208"/>
        <v>0</v>
      </c>
      <c r="G302" s="129"/>
      <c r="H302" s="129">
        <f t="shared" si="208"/>
        <v>0</v>
      </c>
      <c r="I302" s="129"/>
      <c r="J302" s="129">
        <f t="shared" si="208"/>
        <v>0</v>
      </c>
      <c r="K302" s="129"/>
      <c r="L302" s="129">
        <f t="shared" si="208"/>
        <v>750</v>
      </c>
      <c r="M302" s="129"/>
      <c r="N302" s="129">
        <f t="shared" si="208"/>
        <v>0</v>
      </c>
      <c r="O302" s="129"/>
      <c r="P302" s="132">
        <f>SUM(E302:N302)</f>
        <v>2300</v>
      </c>
      <c r="Q302" s="132"/>
      <c r="R302" s="129">
        <f>SUM(R303:R304)</f>
        <v>2250</v>
      </c>
    </row>
    <row r="303" spans="1:18" s="91" customFormat="1" ht="24" x14ac:dyDescent="0.2">
      <c r="A303" s="115"/>
      <c r="B303" s="120"/>
      <c r="C303" s="116">
        <v>54001</v>
      </c>
      <c r="D303" s="117" t="s">
        <v>292</v>
      </c>
      <c r="E303" s="123">
        <v>50</v>
      </c>
      <c r="F303" s="123">
        <v>0</v>
      </c>
      <c r="G303" s="123"/>
      <c r="H303" s="123">
        <v>0</v>
      </c>
      <c r="I303" s="123"/>
      <c r="J303" s="123">
        <v>0</v>
      </c>
      <c r="K303" s="123"/>
      <c r="L303" s="123">
        <v>0</v>
      </c>
      <c r="M303" s="123"/>
      <c r="N303" s="123">
        <v>0</v>
      </c>
      <c r="O303" s="123"/>
      <c r="P303" s="133">
        <f t="shared" ref="P303:P304" si="209">SUM(E303:N303)</f>
        <v>50</v>
      </c>
      <c r="Q303" s="133"/>
      <c r="R303" s="123">
        <v>0</v>
      </c>
    </row>
    <row r="304" spans="1:18" s="91" customFormat="1" ht="24" x14ac:dyDescent="0.2">
      <c r="A304" s="115"/>
      <c r="B304" s="120"/>
      <c r="C304" s="116">
        <v>54182</v>
      </c>
      <c r="D304" s="122" t="s">
        <v>186</v>
      </c>
      <c r="E304" s="123">
        <v>1500</v>
      </c>
      <c r="F304" s="123">
        <v>0</v>
      </c>
      <c r="G304" s="123"/>
      <c r="H304" s="123">
        <v>0</v>
      </c>
      <c r="I304" s="123"/>
      <c r="J304" s="123">
        <v>0</v>
      </c>
      <c r="K304" s="123"/>
      <c r="L304" s="123">
        <v>750</v>
      </c>
      <c r="M304" s="123"/>
      <c r="N304" s="123">
        <v>0</v>
      </c>
      <c r="O304" s="123"/>
      <c r="P304" s="133">
        <f t="shared" si="209"/>
        <v>2250</v>
      </c>
      <c r="Q304" s="133"/>
      <c r="R304" s="123">
        <v>2250</v>
      </c>
    </row>
    <row r="305" spans="1:18" s="91" customFormat="1" x14ac:dyDescent="0.2">
      <c r="A305" s="112"/>
      <c r="B305" s="113"/>
      <c r="C305" s="113" t="s">
        <v>165</v>
      </c>
      <c r="D305" s="114"/>
      <c r="E305" s="129">
        <f>SUM(E306:E308)</f>
        <v>677</v>
      </c>
      <c r="F305" s="129">
        <f t="shared" ref="F305:N305" si="210">SUM(F306:F308)</f>
        <v>0</v>
      </c>
      <c r="G305" s="129"/>
      <c r="H305" s="129">
        <f t="shared" si="210"/>
        <v>0</v>
      </c>
      <c r="I305" s="129"/>
      <c r="J305" s="129">
        <f t="shared" si="210"/>
        <v>0</v>
      </c>
      <c r="K305" s="129"/>
      <c r="L305" s="129">
        <f t="shared" si="210"/>
        <v>500</v>
      </c>
      <c r="M305" s="129"/>
      <c r="N305" s="129">
        <f t="shared" si="210"/>
        <v>3</v>
      </c>
      <c r="O305" s="129"/>
      <c r="P305" s="132">
        <f>SUM(E305:N305)</f>
        <v>1180</v>
      </c>
      <c r="Q305" s="132"/>
      <c r="R305" s="129">
        <f>SUM(R306:R308)</f>
        <v>0</v>
      </c>
    </row>
    <row r="306" spans="1:18" s="91" customFormat="1" ht="24" x14ac:dyDescent="0.2">
      <c r="A306" s="115"/>
      <c r="B306" s="113"/>
      <c r="C306" s="116">
        <v>51073</v>
      </c>
      <c r="D306" s="117" t="s">
        <v>293</v>
      </c>
      <c r="E306" s="123">
        <v>500</v>
      </c>
      <c r="F306" s="123">
        <v>0</v>
      </c>
      <c r="G306" s="123"/>
      <c r="H306" s="123">
        <v>0</v>
      </c>
      <c r="I306" s="123"/>
      <c r="J306" s="123">
        <v>0</v>
      </c>
      <c r="K306" s="123"/>
      <c r="L306" s="123">
        <v>500</v>
      </c>
      <c r="M306" s="123"/>
      <c r="N306" s="123">
        <v>0</v>
      </c>
      <c r="O306" s="123"/>
      <c r="P306" s="133">
        <f t="shared" ref="P306:P308" si="211">SUM(E306:N306)</f>
        <v>1000</v>
      </c>
      <c r="Q306" s="133"/>
      <c r="R306" s="123">
        <v>0</v>
      </c>
    </row>
    <row r="307" spans="1:18" s="91" customFormat="1" ht="24" x14ac:dyDescent="0.2">
      <c r="A307" s="115"/>
      <c r="B307" s="113"/>
      <c r="C307" s="116">
        <v>51073</v>
      </c>
      <c r="D307" s="117" t="s">
        <v>294</v>
      </c>
      <c r="E307" s="123">
        <v>0</v>
      </c>
      <c r="F307" s="123">
        <v>0</v>
      </c>
      <c r="G307" s="123"/>
      <c r="H307" s="123">
        <v>0</v>
      </c>
      <c r="I307" s="123"/>
      <c r="J307" s="123">
        <v>0</v>
      </c>
      <c r="K307" s="123"/>
      <c r="L307" s="123">
        <v>0</v>
      </c>
      <c r="M307" s="123"/>
      <c r="N307" s="123">
        <v>3</v>
      </c>
      <c r="O307" s="123"/>
      <c r="P307" s="133">
        <f t="shared" si="211"/>
        <v>3</v>
      </c>
      <c r="Q307" s="133"/>
      <c r="R307" s="123">
        <v>0</v>
      </c>
    </row>
    <row r="308" spans="1:18" s="91" customFormat="1" x14ac:dyDescent="0.2">
      <c r="A308" s="115"/>
      <c r="B308" s="113"/>
      <c r="C308" s="116">
        <v>52298</v>
      </c>
      <c r="D308" s="117" t="s">
        <v>234</v>
      </c>
      <c r="E308" s="123">
        <v>177</v>
      </c>
      <c r="F308" s="123">
        <v>0</v>
      </c>
      <c r="G308" s="123"/>
      <c r="H308" s="123">
        <v>0</v>
      </c>
      <c r="I308" s="123"/>
      <c r="J308" s="123">
        <v>0</v>
      </c>
      <c r="K308" s="123"/>
      <c r="L308" s="123">
        <v>0</v>
      </c>
      <c r="M308" s="123"/>
      <c r="N308" s="123">
        <v>0</v>
      </c>
      <c r="O308" s="123"/>
      <c r="P308" s="133">
        <f t="shared" si="211"/>
        <v>177</v>
      </c>
      <c r="Q308" s="133"/>
      <c r="R308" s="123">
        <v>0</v>
      </c>
    </row>
    <row r="309" spans="1:18" s="91" customFormat="1" x14ac:dyDescent="0.2">
      <c r="A309" s="115"/>
      <c r="B309" s="113"/>
      <c r="C309" s="113" t="s">
        <v>166</v>
      </c>
      <c r="D309" s="114"/>
      <c r="E309" s="129">
        <f>SUM(E310:E312)</f>
        <v>574.21</v>
      </c>
      <c r="F309" s="129">
        <f t="shared" ref="F309" si="212">SUM(F310:F312)</f>
        <v>0</v>
      </c>
      <c r="G309" s="129"/>
      <c r="H309" s="129">
        <f t="shared" ref="H309" si="213">SUM(H310:H312)</f>
        <v>0</v>
      </c>
      <c r="I309" s="129"/>
      <c r="J309" s="129">
        <f t="shared" ref="J309" si="214">SUM(J310:J312)</f>
        <v>0</v>
      </c>
      <c r="K309" s="129"/>
      <c r="L309" s="129">
        <f t="shared" ref="L309" si="215">SUM(L310:L312)</f>
        <v>0</v>
      </c>
      <c r="M309" s="129"/>
      <c r="N309" s="129">
        <f t="shared" ref="N309" si="216">SUM(N310:N312)</f>
        <v>0</v>
      </c>
      <c r="O309" s="129"/>
      <c r="P309" s="132">
        <f>SUM(E309:N309)</f>
        <v>574.21</v>
      </c>
      <c r="Q309" s="132"/>
      <c r="R309" s="129">
        <f>SUM(R310:R312)</f>
        <v>0</v>
      </c>
    </row>
    <row r="310" spans="1:18" s="91" customFormat="1" x14ac:dyDescent="0.2">
      <c r="A310" s="115"/>
      <c r="B310" s="113"/>
      <c r="C310" s="116">
        <v>42267</v>
      </c>
      <c r="D310" s="117" t="s">
        <v>235</v>
      </c>
      <c r="E310" s="123">
        <v>300</v>
      </c>
      <c r="F310" s="123">
        <v>0</v>
      </c>
      <c r="G310" s="123"/>
      <c r="H310" s="123">
        <v>0</v>
      </c>
      <c r="I310" s="123"/>
      <c r="J310" s="123">
        <v>0</v>
      </c>
      <c r="K310" s="123"/>
      <c r="L310" s="123">
        <v>0</v>
      </c>
      <c r="M310" s="123"/>
      <c r="N310" s="123">
        <v>0</v>
      </c>
      <c r="O310" s="123"/>
      <c r="P310" s="133">
        <f t="shared" ref="P310:P312" si="217">SUM(E310:N310)</f>
        <v>300</v>
      </c>
      <c r="Q310" s="133"/>
      <c r="R310" s="123">
        <v>0</v>
      </c>
    </row>
    <row r="311" spans="1:18" s="91" customFormat="1" ht="24" x14ac:dyDescent="0.2">
      <c r="A311" s="115"/>
      <c r="B311" s="113"/>
      <c r="C311" s="116">
        <v>42486</v>
      </c>
      <c r="D311" s="117" t="s">
        <v>295</v>
      </c>
      <c r="E311" s="123">
        <v>270</v>
      </c>
      <c r="F311" s="123">
        <v>0</v>
      </c>
      <c r="G311" s="123"/>
      <c r="H311" s="123">
        <v>0</v>
      </c>
      <c r="I311" s="123"/>
      <c r="J311" s="123">
        <v>0</v>
      </c>
      <c r="K311" s="123"/>
      <c r="L311" s="123">
        <v>0</v>
      </c>
      <c r="M311" s="123"/>
      <c r="N311" s="123">
        <v>0</v>
      </c>
      <c r="O311" s="123"/>
      <c r="P311" s="133">
        <f t="shared" si="217"/>
        <v>270</v>
      </c>
      <c r="Q311" s="133"/>
      <c r="R311" s="123">
        <v>0</v>
      </c>
    </row>
    <row r="312" spans="1:18" s="91" customFormat="1" x14ac:dyDescent="0.2">
      <c r="A312" s="115"/>
      <c r="B312" s="113"/>
      <c r="C312" s="116">
        <v>53276</v>
      </c>
      <c r="D312" s="117" t="s">
        <v>236</v>
      </c>
      <c r="E312" s="123">
        <v>4.21</v>
      </c>
      <c r="F312" s="123">
        <v>0</v>
      </c>
      <c r="G312" s="123"/>
      <c r="H312" s="123">
        <v>0</v>
      </c>
      <c r="I312" s="123"/>
      <c r="J312" s="123">
        <v>0</v>
      </c>
      <c r="K312" s="123"/>
      <c r="L312" s="123">
        <v>0</v>
      </c>
      <c r="M312" s="123"/>
      <c r="N312" s="123">
        <v>0</v>
      </c>
      <c r="O312" s="123"/>
      <c r="P312" s="133">
        <f t="shared" si="217"/>
        <v>4.21</v>
      </c>
      <c r="Q312" s="133"/>
      <c r="R312" s="123">
        <v>0</v>
      </c>
    </row>
    <row r="313" spans="1:18" s="91" customFormat="1" x14ac:dyDescent="0.2">
      <c r="A313" s="112"/>
      <c r="B313" s="113" t="s">
        <v>67</v>
      </c>
      <c r="C313" s="113"/>
      <c r="D313" s="114"/>
      <c r="E313" s="129">
        <f>E314+E316+E319+E321</f>
        <v>0</v>
      </c>
      <c r="F313" s="129">
        <f t="shared" ref="F313:N313" si="218">F314+F316+F319+F321</f>
        <v>71.012440279999993</v>
      </c>
      <c r="G313" s="129"/>
      <c r="H313" s="129">
        <f t="shared" si="218"/>
        <v>62.91</v>
      </c>
      <c r="I313" s="129"/>
      <c r="J313" s="129">
        <f t="shared" si="218"/>
        <v>1.5</v>
      </c>
      <c r="K313" s="129"/>
      <c r="L313" s="129">
        <f t="shared" si="218"/>
        <v>87.35745399999999</v>
      </c>
      <c r="M313" s="129"/>
      <c r="N313" s="129">
        <f t="shared" si="218"/>
        <v>10</v>
      </c>
      <c r="O313" s="129"/>
      <c r="P313" s="132">
        <f>SUM(E313:H313)</f>
        <v>133.92244027999999</v>
      </c>
      <c r="Q313" s="132"/>
      <c r="R313" s="129">
        <f>R314+R316+R319+R321</f>
        <v>98.85745399999999</v>
      </c>
    </row>
    <row r="314" spans="1:18" s="91" customFormat="1" x14ac:dyDescent="0.2">
      <c r="A314" s="112"/>
      <c r="B314" s="113"/>
      <c r="C314" s="113" t="s">
        <v>149</v>
      </c>
      <c r="D314" s="114"/>
      <c r="E314" s="129">
        <f>SUM(E315)</f>
        <v>0</v>
      </c>
      <c r="F314" s="129">
        <f t="shared" ref="F314:R314" si="219">SUM(F315)</f>
        <v>7.8024402799999999</v>
      </c>
      <c r="G314" s="129"/>
      <c r="H314" s="129">
        <f t="shared" si="219"/>
        <v>2.73</v>
      </c>
      <c r="I314" s="129"/>
      <c r="J314" s="129">
        <f t="shared" si="219"/>
        <v>0</v>
      </c>
      <c r="K314" s="129"/>
      <c r="L314" s="129">
        <f t="shared" si="219"/>
        <v>0</v>
      </c>
      <c r="M314" s="129"/>
      <c r="N314" s="129">
        <f t="shared" si="219"/>
        <v>0</v>
      </c>
      <c r="O314" s="129"/>
      <c r="P314" s="132">
        <f>SUM(E314:H314)</f>
        <v>10.532440279999999</v>
      </c>
      <c r="Q314" s="132"/>
      <c r="R314" s="129">
        <f t="shared" si="219"/>
        <v>0</v>
      </c>
    </row>
    <row r="315" spans="1:18" s="91" customFormat="1" ht="24" x14ac:dyDescent="0.2">
      <c r="A315" s="115"/>
      <c r="B315" s="113"/>
      <c r="C315" s="116">
        <v>46122</v>
      </c>
      <c r="D315" s="117" t="s">
        <v>296</v>
      </c>
      <c r="E315" s="123">
        <v>0</v>
      </c>
      <c r="F315" s="123">
        <v>7.8024402799999999</v>
      </c>
      <c r="G315" s="123"/>
      <c r="H315" s="123">
        <v>2.73</v>
      </c>
      <c r="I315" s="123"/>
      <c r="J315" s="123">
        <v>0</v>
      </c>
      <c r="K315" s="123"/>
      <c r="L315" s="123">
        <v>0</v>
      </c>
      <c r="M315" s="123"/>
      <c r="N315" s="123">
        <v>0</v>
      </c>
      <c r="O315" s="123"/>
      <c r="P315" s="133">
        <f>SUM(E315:H315)</f>
        <v>10.532440279999999</v>
      </c>
      <c r="Q315" s="133"/>
      <c r="R315" s="123">
        <v>0</v>
      </c>
    </row>
    <row r="316" spans="1:18" s="91" customFormat="1" x14ac:dyDescent="0.2">
      <c r="A316" s="115"/>
      <c r="B316" s="113"/>
      <c r="C316" s="113" t="s">
        <v>167</v>
      </c>
      <c r="D316" s="114"/>
      <c r="E316" s="129">
        <f t="shared" ref="E316:F316" si="220">SUM(E317:E318)</f>
        <v>0</v>
      </c>
      <c r="F316" s="129">
        <f t="shared" si="220"/>
        <v>0</v>
      </c>
      <c r="G316" s="129"/>
      <c r="H316" s="129">
        <f t="shared" ref="H316" si="221">SUM(H317:H318)</f>
        <v>0</v>
      </c>
      <c r="I316" s="129"/>
      <c r="J316" s="129">
        <f t="shared" ref="J316" si="222">SUM(J317:J318)</f>
        <v>1.5</v>
      </c>
      <c r="K316" s="129"/>
      <c r="L316" s="129">
        <f t="shared" ref="L316" si="223">SUM(L317:L318)</f>
        <v>0</v>
      </c>
      <c r="M316" s="129"/>
      <c r="N316" s="129">
        <f t="shared" ref="N316" si="224">SUM(N317:N318)</f>
        <v>0</v>
      </c>
      <c r="O316" s="129"/>
      <c r="P316" s="132">
        <f>SUM(E316:N316)</f>
        <v>1.5</v>
      </c>
      <c r="Q316" s="132"/>
      <c r="R316" s="129">
        <f>SUM(R317:R318)</f>
        <v>1.5</v>
      </c>
    </row>
    <row r="317" spans="1:18" s="91" customFormat="1" x14ac:dyDescent="0.2">
      <c r="A317" s="115"/>
      <c r="B317" s="113"/>
      <c r="C317" s="116">
        <v>54155</v>
      </c>
      <c r="D317" s="117" t="s">
        <v>85</v>
      </c>
      <c r="E317" s="123">
        <v>0</v>
      </c>
      <c r="F317" s="123">
        <v>0</v>
      </c>
      <c r="G317" s="123"/>
      <c r="H317" s="123">
        <v>0</v>
      </c>
      <c r="I317" s="123"/>
      <c r="J317" s="123">
        <v>0.5</v>
      </c>
      <c r="K317" s="123"/>
      <c r="L317" s="123">
        <v>0</v>
      </c>
      <c r="M317" s="123"/>
      <c r="N317" s="123">
        <v>0</v>
      </c>
      <c r="O317" s="123"/>
      <c r="P317" s="133">
        <f t="shared" ref="P317:P318" si="225">SUM(E317:N317)</f>
        <v>0.5</v>
      </c>
      <c r="Q317" s="133"/>
      <c r="R317" s="123">
        <v>0.5</v>
      </c>
    </row>
    <row r="318" spans="1:18" s="91" customFormat="1" x14ac:dyDescent="0.2">
      <c r="A318" s="115"/>
      <c r="B318" s="113"/>
      <c r="C318" s="116">
        <v>54324</v>
      </c>
      <c r="D318" s="122" t="s">
        <v>85</v>
      </c>
      <c r="E318" s="123">
        <v>0</v>
      </c>
      <c r="F318" s="123">
        <v>0</v>
      </c>
      <c r="G318" s="123"/>
      <c r="H318" s="123">
        <v>0</v>
      </c>
      <c r="I318" s="123"/>
      <c r="J318" s="123">
        <v>1</v>
      </c>
      <c r="K318" s="123"/>
      <c r="L318" s="123">
        <v>0</v>
      </c>
      <c r="M318" s="123"/>
      <c r="N318" s="123">
        <v>0</v>
      </c>
      <c r="O318" s="123"/>
      <c r="P318" s="133">
        <f t="shared" si="225"/>
        <v>1</v>
      </c>
      <c r="Q318" s="133"/>
      <c r="R318" s="123">
        <v>1</v>
      </c>
    </row>
    <row r="319" spans="1:18" s="91" customFormat="1" x14ac:dyDescent="0.2">
      <c r="A319" s="115"/>
      <c r="B319" s="113"/>
      <c r="C319" s="113" t="s">
        <v>152</v>
      </c>
      <c r="D319" s="114"/>
      <c r="E319" s="129">
        <f>SUM(E320)</f>
        <v>0</v>
      </c>
      <c r="F319" s="129">
        <f t="shared" ref="F319:R319" si="226">SUM(F320)</f>
        <v>25</v>
      </c>
      <c r="G319" s="129"/>
      <c r="H319" s="129">
        <f t="shared" si="226"/>
        <v>25</v>
      </c>
      <c r="I319" s="129"/>
      <c r="J319" s="129">
        <f t="shared" si="226"/>
        <v>0</v>
      </c>
      <c r="K319" s="129"/>
      <c r="L319" s="129">
        <f t="shared" si="226"/>
        <v>47.357453999999997</v>
      </c>
      <c r="M319" s="129"/>
      <c r="N319" s="129">
        <f t="shared" si="226"/>
        <v>0</v>
      </c>
      <c r="O319" s="129"/>
      <c r="P319" s="132">
        <f>SUM(E319:H319)</f>
        <v>50</v>
      </c>
      <c r="Q319" s="132"/>
      <c r="R319" s="129">
        <f t="shared" si="226"/>
        <v>97.35745399999999</v>
      </c>
    </row>
    <row r="320" spans="1:18" s="91" customFormat="1" ht="24" x14ac:dyDescent="0.2">
      <c r="A320" s="115"/>
      <c r="B320" s="113"/>
      <c r="C320" s="116">
        <v>54189</v>
      </c>
      <c r="D320" s="117" t="s">
        <v>186</v>
      </c>
      <c r="E320" s="123">
        <v>0</v>
      </c>
      <c r="F320" s="123">
        <v>25</v>
      </c>
      <c r="G320" s="123"/>
      <c r="H320" s="123">
        <v>25</v>
      </c>
      <c r="I320" s="123"/>
      <c r="J320" s="123">
        <v>0</v>
      </c>
      <c r="K320" s="123"/>
      <c r="L320" s="123">
        <v>47.357453999999997</v>
      </c>
      <c r="M320" s="123"/>
      <c r="N320" s="123">
        <v>0</v>
      </c>
      <c r="O320" s="123"/>
      <c r="P320" s="133">
        <f>SUM(E320:N320)</f>
        <v>97.35745399999999</v>
      </c>
      <c r="Q320" s="133"/>
      <c r="R320" s="123">
        <v>97.35745399999999</v>
      </c>
    </row>
    <row r="321" spans="1:18" s="91" customFormat="1" x14ac:dyDescent="0.2">
      <c r="A321" s="115"/>
      <c r="B321" s="113"/>
      <c r="C321" s="113" t="s">
        <v>166</v>
      </c>
      <c r="D321" s="114"/>
      <c r="E321" s="129">
        <f>SUM(E322)</f>
        <v>0</v>
      </c>
      <c r="F321" s="129">
        <f t="shared" ref="F321:R321" si="227">SUM(F322)</f>
        <v>38.21</v>
      </c>
      <c r="G321" s="129"/>
      <c r="H321" s="129">
        <f t="shared" si="227"/>
        <v>35.18</v>
      </c>
      <c r="I321" s="129"/>
      <c r="J321" s="129">
        <f t="shared" si="227"/>
        <v>0</v>
      </c>
      <c r="K321" s="129"/>
      <c r="L321" s="129">
        <f t="shared" si="227"/>
        <v>40</v>
      </c>
      <c r="M321" s="129"/>
      <c r="N321" s="129">
        <f t="shared" si="227"/>
        <v>10</v>
      </c>
      <c r="O321" s="129"/>
      <c r="P321" s="132">
        <f t="shared" ref="P321:P361" si="228">SUM(E321:N321)</f>
        <v>123.39</v>
      </c>
      <c r="Q321" s="132"/>
      <c r="R321" s="129">
        <f t="shared" si="227"/>
        <v>0</v>
      </c>
    </row>
    <row r="322" spans="1:18" s="91" customFormat="1" x14ac:dyDescent="0.2">
      <c r="A322" s="115"/>
      <c r="B322" s="113"/>
      <c r="C322" s="116">
        <v>51077</v>
      </c>
      <c r="D322" s="117" t="s">
        <v>237</v>
      </c>
      <c r="E322" s="123">
        <v>0</v>
      </c>
      <c r="F322" s="123">
        <v>38.21</v>
      </c>
      <c r="G322" s="123"/>
      <c r="H322" s="123">
        <v>35.18</v>
      </c>
      <c r="I322" s="123"/>
      <c r="J322" s="123">
        <v>0</v>
      </c>
      <c r="K322" s="123"/>
      <c r="L322" s="123">
        <v>40</v>
      </c>
      <c r="M322" s="123"/>
      <c r="N322" s="123">
        <v>10</v>
      </c>
      <c r="O322" s="123"/>
      <c r="P322" s="133">
        <f t="shared" si="228"/>
        <v>123.39</v>
      </c>
      <c r="Q322" s="133"/>
      <c r="R322" s="123">
        <v>0</v>
      </c>
    </row>
    <row r="323" spans="1:18" s="91" customFormat="1" x14ac:dyDescent="0.2">
      <c r="A323" s="112"/>
      <c r="B323" s="113" t="s">
        <v>68</v>
      </c>
      <c r="C323" s="113"/>
      <c r="D323" s="114"/>
      <c r="E323" s="129">
        <f>E324+E326+E329+E332</f>
        <v>0</v>
      </c>
      <c r="F323" s="129">
        <f t="shared" ref="F323:N323" si="229">F324+F326+F329+F332</f>
        <v>846</v>
      </c>
      <c r="G323" s="129"/>
      <c r="H323" s="129">
        <f t="shared" si="229"/>
        <v>10</v>
      </c>
      <c r="I323" s="129"/>
      <c r="J323" s="129">
        <f t="shared" si="229"/>
        <v>3</v>
      </c>
      <c r="K323" s="129"/>
      <c r="L323" s="129">
        <f t="shared" si="229"/>
        <v>0</v>
      </c>
      <c r="M323" s="129"/>
      <c r="N323" s="129">
        <f t="shared" si="229"/>
        <v>35</v>
      </c>
      <c r="O323" s="129"/>
      <c r="P323" s="132">
        <f t="shared" si="228"/>
        <v>894</v>
      </c>
      <c r="Q323" s="132"/>
      <c r="R323" s="129">
        <f>R324+R326+R329+R332</f>
        <v>253</v>
      </c>
    </row>
    <row r="324" spans="1:18" s="91" customFormat="1" x14ac:dyDescent="0.2">
      <c r="A324" s="112"/>
      <c r="B324" s="113"/>
      <c r="C324" s="113" t="s">
        <v>171</v>
      </c>
      <c r="D324" s="114"/>
      <c r="E324" s="129">
        <f>SUM(E325)</f>
        <v>0</v>
      </c>
      <c r="F324" s="129">
        <f t="shared" ref="F324:N324" si="230">SUM(F325)</f>
        <v>40</v>
      </c>
      <c r="G324" s="129"/>
      <c r="H324" s="129">
        <f t="shared" si="230"/>
        <v>10</v>
      </c>
      <c r="I324" s="129"/>
      <c r="J324" s="129">
        <f t="shared" si="230"/>
        <v>0</v>
      </c>
      <c r="K324" s="129"/>
      <c r="L324" s="129">
        <f t="shared" si="230"/>
        <v>0</v>
      </c>
      <c r="M324" s="129"/>
      <c r="N324" s="129">
        <f t="shared" si="230"/>
        <v>0</v>
      </c>
      <c r="O324" s="129"/>
      <c r="P324" s="132">
        <f t="shared" si="228"/>
        <v>50</v>
      </c>
      <c r="Q324" s="132"/>
      <c r="R324" s="129">
        <f>SUM(R325)</f>
        <v>0</v>
      </c>
    </row>
    <row r="325" spans="1:18" s="91" customFormat="1" x14ac:dyDescent="0.2">
      <c r="A325" s="115"/>
      <c r="B325" s="120"/>
      <c r="C325" s="116">
        <v>52195</v>
      </c>
      <c r="D325" s="117" t="s">
        <v>238</v>
      </c>
      <c r="E325" s="123">
        <v>0</v>
      </c>
      <c r="F325" s="123">
        <v>40</v>
      </c>
      <c r="G325" s="123"/>
      <c r="H325" s="123">
        <v>10</v>
      </c>
      <c r="I325" s="123"/>
      <c r="J325" s="123">
        <v>0</v>
      </c>
      <c r="K325" s="123"/>
      <c r="L325" s="123">
        <v>0</v>
      </c>
      <c r="M325" s="123"/>
      <c r="N325" s="123">
        <v>0</v>
      </c>
      <c r="O325" s="123"/>
      <c r="P325" s="133">
        <f t="shared" si="228"/>
        <v>50</v>
      </c>
      <c r="Q325" s="133"/>
      <c r="R325" s="123">
        <v>0</v>
      </c>
    </row>
    <row r="326" spans="1:18" s="91" customFormat="1" x14ac:dyDescent="0.2">
      <c r="A326" s="112"/>
      <c r="B326" s="113"/>
      <c r="C326" s="113" t="s">
        <v>149</v>
      </c>
      <c r="D326" s="114"/>
      <c r="E326" s="129">
        <f>SUM(E327:E328)</f>
        <v>0</v>
      </c>
      <c r="F326" s="129">
        <f t="shared" ref="F326:N326" si="231">SUM(F327:F328)</f>
        <v>356</v>
      </c>
      <c r="G326" s="129"/>
      <c r="H326" s="129">
        <f t="shared" si="231"/>
        <v>0</v>
      </c>
      <c r="I326" s="129"/>
      <c r="J326" s="129">
        <f t="shared" si="231"/>
        <v>0</v>
      </c>
      <c r="K326" s="129"/>
      <c r="L326" s="129">
        <f t="shared" si="231"/>
        <v>0</v>
      </c>
      <c r="M326" s="129"/>
      <c r="N326" s="129">
        <f t="shared" si="231"/>
        <v>35</v>
      </c>
      <c r="O326" s="129"/>
      <c r="P326" s="132">
        <f t="shared" si="228"/>
        <v>391</v>
      </c>
      <c r="Q326" s="132"/>
      <c r="R326" s="129">
        <f>SUM(R327:R328)</f>
        <v>0</v>
      </c>
    </row>
    <row r="327" spans="1:18" s="91" customFormat="1" ht="36" x14ac:dyDescent="0.2">
      <c r="A327" s="115"/>
      <c r="B327" s="120"/>
      <c r="C327" s="116">
        <v>50059</v>
      </c>
      <c r="D327" s="122" t="s">
        <v>297</v>
      </c>
      <c r="E327" s="123">
        <v>0</v>
      </c>
      <c r="F327" s="123">
        <v>200</v>
      </c>
      <c r="G327" s="123"/>
      <c r="H327" s="123">
        <v>0</v>
      </c>
      <c r="I327" s="123"/>
      <c r="J327" s="123">
        <v>0</v>
      </c>
      <c r="K327" s="123"/>
      <c r="L327" s="123">
        <v>0</v>
      </c>
      <c r="M327" s="123"/>
      <c r="N327" s="123">
        <v>35</v>
      </c>
      <c r="O327" s="123"/>
      <c r="P327" s="133">
        <f t="shared" si="228"/>
        <v>235</v>
      </c>
      <c r="Q327" s="133"/>
      <c r="R327" s="123">
        <v>0</v>
      </c>
    </row>
    <row r="328" spans="1:18" s="91" customFormat="1" x14ac:dyDescent="0.2">
      <c r="A328" s="115"/>
      <c r="B328" s="120"/>
      <c r="C328" s="116">
        <v>54107</v>
      </c>
      <c r="D328" s="122" t="s">
        <v>239</v>
      </c>
      <c r="E328" s="123">
        <v>0</v>
      </c>
      <c r="F328" s="123">
        <v>156</v>
      </c>
      <c r="G328" s="123"/>
      <c r="H328" s="123">
        <v>0</v>
      </c>
      <c r="I328" s="123"/>
      <c r="J328" s="123">
        <v>0</v>
      </c>
      <c r="K328" s="123"/>
      <c r="L328" s="123">
        <v>0</v>
      </c>
      <c r="M328" s="123"/>
      <c r="N328" s="123">
        <v>0</v>
      </c>
      <c r="O328" s="123"/>
      <c r="P328" s="133">
        <f t="shared" si="228"/>
        <v>156</v>
      </c>
      <c r="Q328" s="133"/>
      <c r="R328" s="123">
        <v>0</v>
      </c>
    </row>
    <row r="329" spans="1:18" s="91" customFormat="1" x14ac:dyDescent="0.2">
      <c r="A329" s="112"/>
      <c r="B329" s="113"/>
      <c r="C329" s="113" t="s">
        <v>167</v>
      </c>
      <c r="D329" s="114"/>
      <c r="E329" s="129">
        <f>SUM(E330:E331)</f>
        <v>0</v>
      </c>
      <c r="F329" s="129">
        <f t="shared" ref="F329:N329" si="232">SUM(F330:F331)</f>
        <v>250</v>
      </c>
      <c r="G329" s="129"/>
      <c r="H329" s="129">
        <f t="shared" si="232"/>
        <v>0</v>
      </c>
      <c r="I329" s="129"/>
      <c r="J329" s="129">
        <f t="shared" si="232"/>
        <v>3</v>
      </c>
      <c r="K329" s="129"/>
      <c r="L329" s="129">
        <f t="shared" si="232"/>
        <v>0</v>
      </c>
      <c r="M329" s="129"/>
      <c r="N329" s="129">
        <f t="shared" si="232"/>
        <v>0</v>
      </c>
      <c r="O329" s="129"/>
      <c r="P329" s="132">
        <f t="shared" si="228"/>
        <v>253</v>
      </c>
      <c r="Q329" s="132"/>
      <c r="R329" s="129">
        <f>SUM(R330:R331)</f>
        <v>253</v>
      </c>
    </row>
    <row r="330" spans="1:18" s="91" customFormat="1" ht="24" x14ac:dyDescent="0.2">
      <c r="A330" s="115"/>
      <c r="B330" s="120"/>
      <c r="C330" s="116">
        <v>54184</v>
      </c>
      <c r="D330" s="122" t="s">
        <v>186</v>
      </c>
      <c r="E330" s="123">
        <v>0</v>
      </c>
      <c r="F330" s="123">
        <v>250</v>
      </c>
      <c r="G330" s="123"/>
      <c r="H330" s="123">
        <v>0</v>
      </c>
      <c r="I330" s="123"/>
      <c r="J330" s="123">
        <v>0</v>
      </c>
      <c r="K330" s="123"/>
      <c r="L330" s="123">
        <v>0</v>
      </c>
      <c r="M330" s="123"/>
      <c r="N330" s="123">
        <v>0</v>
      </c>
      <c r="O330" s="123"/>
      <c r="P330" s="133">
        <f t="shared" si="228"/>
        <v>250</v>
      </c>
      <c r="Q330" s="133"/>
      <c r="R330" s="123">
        <v>250</v>
      </c>
    </row>
    <row r="331" spans="1:18" s="91" customFormat="1" x14ac:dyDescent="0.2">
      <c r="A331" s="115"/>
      <c r="B331" s="120"/>
      <c r="C331" s="116">
        <v>54302</v>
      </c>
      <c r="D331" s="122" t="s">
        <v>85</v>
      </c>
      <c r="E331" s="123">
        <v>0</v>
      </c>
      <c r="F331" s="123">
        <v>0</v>
      </c>
      <c r="G331" s="123"/>
      <c r="H331" s="123">
        <v>0</v>
      </c>
      <c r="I331" s="123"/>
      <c r="J331" s="123">
        <v>3</v>
      </c>
      <c r="K331" s="123"/>
      <c r="L331" s="123">
        <v>0</v>
      </c>
      <c r="M331" s="123"/>
      <c r="N331" s="123">
        <v>0</v>
      </c>
      <c r="O331" s="123"/>
      <c r="P331" s="133">
        <f t="shared" si="228"/>
        <v>3</v>
      </c>
      <c r="Q331" s="133"/>
      <c r="R331" s="123">
        <v>3</v>
      </c>
    </row>
    <row r="332" spans="1:18" s="91" customFormat="1" x14ac:dyDescent="0.2">
      <c r="A332" s="115"/>
      <c r="B332" s="120"/>
      <c r="C332" s="113" t="s">
        <v>165</v>
      </c>
      <c r="D332" s="114"/>
      <c r="E332" s="129">
        <f>SUM(E333:E334)</f>
        <v>0</v>
      </c>
      <c r="F332" s="129">
        <f t="shared" ref="F332" si="233">SUM(F333:F334)</f>
        <v>200</v>
      </c>
      <c r="G332" s="129"/>
      <c r="H332" s="129">
        <f t="shared" ref="H332" si="234">SUM(H333:H334)</f>
        <v>0</v>
      </c>
      <c r="I332" s="129"/>
      <c r="J332" s="129">
        <f t="shared" ref="J332" si="235">SUM(J333:J334)</f>
        <v>0</v>
      </c>
      <c r="K332" s="129"/>
      <c r="L332" s="129">
        <f t="shared" ref="L332" si="236">SUM(L333:L334)</f>
        <v>0</v>
      </c>
      <c r="M332" s="129"/>
      <c r="N332" s="129">
        <f t="shared" ref="N332" si="237">SUM(N333:N334)</f>
        <v>0</v>
      </c>
      <c r="O332" s="129"/>
      <c r="P332" s="132">
        <f t="shared" si="228"/>
        <v>200</v>
      </c>
      <c r="Q332" s="132"/>
      <c r="R332" s="129">
        <f>SUM(R333:R334)</f>
        <v>0</v>
      </c>
    </row>
    <row r="333" spans="1:18" s="91" customFormat="1" x14ac:dyDescent="0.2">
      <c r="A333" s="115"/>
      <c r="B333" s="120"/>
      <c r="C333" s="116">
        <v>38349</v>
      </c>
      <c r="D333" s="122" t="s">
        <v>240</v>
      </c>
      <c r="E333" s="123">
        <v>0</v>
      </c>
      <c r="F333" s="123">
        <v>50</v>
      </c>
      <c r="G333" s="123"/>
      <c r="H333" s="123">
        <v>0</v>
      </c>
      <c r="I333" s="123"/>
      <c r="J333" s="123">
        <v>0</v>
      </c>
      <c r="K333" s="123"/>
      <c r="L333" s="123">
        <v>0</v>
      </c>
      <c r="M333" s="123"/>
      <c r="N333" s="123">
        <v>0</v>
      </c>
      <c r="O333" s="123"/>
      <c r="P333" s="133">
        <f t="shared" si="228"/>
        <v>50</v>
      </c>
      <c r="Q333" s="133"/>
      <c r="R333" s="123">
        <v>0</v>
      </c>
    </row>
    <row r="334" spans="1:18" s="91" customFormat="1" ht="24" x14ac:dyDescent="0.2">
      <c r="A334" s="115"/>
      <c r="B334" s="120"/>
      <c r="C334" s="116">
        <v>38349</v>
      </c>
      <c r="D334" s="122" t="s">
        <v>298</v>
      </c>
      <c r="E334" s="123">
        <v>0</v>
      </c>
      <c r="F334" s="123">
        <v>150</v>
      </c>
      <c r="G334" s="123"/>
      <c r="H334" s="123">
        <v>0</v>
      </c>
      <c r="I334" s="123"/>
      <c r="J334" s="123">
        <v>0</v>
      </c>
      <c r="K334" s="123"/>
      <c r="L334" s="123">
        <v>0</v>
      </c>
      <c r="M334" s="123"/>
      <c r="N334" s="123">
        <v>0</v>
      </c>
      <c r="O334" s="123"/>
      <c r="P334" s="133">
        <f t="shared" si="228"/>
        <v>150</v>
      </c>
      <c r="Q334" s="133"/>
      <c r="R334" s="123">
        <v>0</v>
      </c>
    </row>
    <row r="335" spans="1:18" s="91" customFormat="1" x14ac:dyDescent="0.2">
      <c r="A335" s="112"/>
      <c r="B335" s="113" t="s">
        <v>69</v>
      </c>
      <c r="C335" s="113"/>
      <c r="D335" s="114"/>
      <c r="E335" s="129">
        <f>E336+E338+E341</f>
        <v>565</v>
      </c>
      <c r="F335" s="129">
        <f t="shared" ref="F335:N335" si="238">F336+F338+F341</f>
        <v>0</v>
      </c>
      <c r="G335" s="129"/>
      <c r="H335" s="129">
        <f t="shared" si="238"/>
        <v>0</v>
      </c>
      <c r="I335" s="129"/>
      <c r="J335" s="129">
        <f t="shared" si="238"/>
        <v>3</v>
      </c>
      <c r="K335" s="129"/>
      <c r="L335" s="129">
        <f t="shared" si="238"/>
        <v>0</v>
      </c>
      <c r="M335" s="129"/>
      <c r="N335" s="129">
        <f t="shared" si="238"/>
        <v>1.25</v>
      </c>
      <c r="O335" s="129"/>
      <c r="P335" s="132">
        <f t="shared" si="228"/>
        <v>569.25</v>
      </c>
      <c r="Q335" s="132"/>
      <c r="R335" s="129">
        <f>R336+R338+R341</f>
        <v>369.25</v>
      </c>
    </row>
    <row r="336" spans="1:18" s="91" customFormat="1" x14ac:dyDescent="0.2">
      <c r="A336" s="112"/>
      <c r="B336" s="113"/>
      <c r="C336" s="113" t="s">
        <v>148</v>
      </c>
      <c r="D336" s="114"/>
      <c r="E336" s="129">
        <f>SUM(E337)</f>
        <v>400</v>
      </c>
      <c r="F336" s="129">
        <f t="shared" ref="F336:R336" si="239">SUM(F337)</f>
        <v>0</v>
      </c>
      <c r="G336" s="129"/>
      <c r="H336" s="129">
        <f t="shared" si="239"/>
        <v>0</v>
      </c>
      <c r="I336" s="129"/>
      <c r="J336" s="129">
        <f t="shared" si="239"/>
        <v>0</v>
      </c>
      <c r="K336" s="129"/>
      <c r="L336" s="129">
        <f t="shared" si="239"/>
        <v>0</v>
      </c>
      <c r="M336" s="129"/>
      <c r="N336" s="129">
        <f t="shared" si="239"/>
        <v>0</v>
      </c>
      <c r="O336" s="129"/>
      <c r="P336" s="132">
        <f t="shared" si="228"/>
        <v>400</v>
      </c>
      <c r="Q336" s="132"/>
      <c r="R336" s="129">
        <f t="shared" si="239"/>
        <v>200</v>
      </c>
    </row>
    <row r="337" spans="1:18" s="91" customFormat="1" x14ac:dyDescent="0.2">
      <c r="A337" s="116"/>
      <c r="B337" s="118"/>
      <c r="C337" s="116">
        <v>52203</v>
      </c>
      <c r="D337" s="117" t="s">
        <v>241</v>
      </c>
      <c r="E337" s="123">
        <v>400</v>
      </c>
      <c r="F337" s="123">
        <v>0</v>
      </c>
      <c r="G337" s="123"/>
      <c r="H337" s="123">
        <v>0</v>
      </c>
      <c r="I337" s="123"/>
      <c r="J337" s="123">
        <v>0</v>
      </c>
      <c r="K337" s="123"/>
      <c r="L337" s="123">
        <v>0</v>
      </c>
      <c r="M337" s="123"/>
      <c r="N337" s="123">
        <v>0</v>
      </c>
      <c r="O337" s="123"/>
      <c r="P337" s="133">
        <f t="shared" si="228"/>
        <v>400</v>
      </c>
      <c r="Q337" s="133"/>
      <c r="R337" s="123">
        <v>200</v>
      </c>
    </row>
    <row r="338" spans="1:18" s="91" customFormat="1" x14ac:dyDescent="0.2">
      <c r="A338" s="112"/>
      <c r="B338" s="113"/>
      <c r="C338" s="113" t="s">
        <v>150</v>
      </c>
      <c r="D338" s="114"/>
      <c r="E338" s="129">
        <f>SUM(E339:E340)</f>
        <v>165</v>
      </c>
      <c r="F338" s="129">
        <f t="shared" ref="F338:N338" si="240">SUM(F339:F340)</f>
        <v>0</v>
      </c>
      <c r="G338" s="129"/>
      <c r="H338" s="129">
        <f t="shared" si="240"/>
        <v>0</v>
      </c>
      <c r="I338" s="129"/>
      <c r="J338" s="129">
        <f t="shared" si="240"/>
        <v>0</v>
      </c>
      <c r="K338" s="129"/>
      <c r="L338" s="129">
        <f t="shared" si="240"/>
        <v>0</v>
      </c>
      <c r="M338" s="129"/>
      <c r="N338" s="129">
        <f t="shared" si="240"/>
        <v>1.25</v>
      </c>
      <c r="O338" s="129"/>
      <c r="P338" s="132">
        <f t="shared" si="228"/>
        <v>166.25</v>
      </c>
      <c r="Q338" s="132"/>
      <c r="R338" s="129">
        <f>SUM(R339:R340)</f>
        <v>166.25</v>
      </c>
    </row>
    <row r="339" spans="1:18" s="91" customFormat="1" ht="24" x14ac:dyDescent="0.2">
      <c r="A339" s="116"/>
      <c r="B339" s="118"/>
      <c r="C339" s="116">
        <v>49273</v>
      </c>
      <c r="D339" s="117" t="s">
        <v>299</v>
      </c>
      <c r="E339" s="123">
        <v>165</v>
      </c>
      <c r="F339" s="123">
        <v>0</v>
      </c>
      <c r="G339" s="123"/>
      <c r="H339" s="123">
        <v>0</v>
      </c>
      <c r="I339" s="123"/>
      <c r="J339" s="123">
        <v>0</v>
      </c>
      <c r="K339" s="123"/>
      <c r="L339" s="123">
        <v>0</v>
      </c>
      <c r="M339" s="123"/>
      <c r="N339" s="123">
        <v>0</v>
      </c>
      <c r="O339" s="123"/>
      <c r="P339" s="133">
        <f t="shared" si="228"/>
        <v>165</v>
      </c>
      <c r="Q339" s="133"/>
      <c r="R339" s="123">
        <v>165</v>
      </c>
    </row>
    <row r="340" spans="1:18" s="91" customFormat="1" x14ac:dyDescent="0.2">
      <c r="A340" s="116"/>
      <c r="B340" s="118"/>
      <c r="C340" s="116">
        <v>49273</v>
      </c>
      <c r="D340" s="117" t="s">
        <v>242</v>
      </c>
      <c r="E340" s="123">
        <v>0</v>
      </c>
      <c r="F340" s="123">
        <v>0</v>
      </c>
      <c r="G340" s="123"/>
      <c r="H340" s="123">
        <v>0</v>
      </c>
      <c r="I340" s="123"/>
      <c r="J340" s="123">
        <v>0</v>
      </c>
      <c r="K340" s="123"/>
      <c r="L340" s="123">
        <v>0</v>
      </c>
      <c r="M340" s="123"/>
      <c r="N340" s="123">
        <v>1.25</v>
      </c>
      <c r="O340" s="123"/>
      <c r="P340" s="133">
        <f t="shared" si="228"/>
        <v>1.25</v>
      </c>
      <c r="Q340" s="133"/>
      <c r="R340" s="123">
        <v>1.25</v>
      </c>
    </row>
    <row r="341" spans="1:18" s="91" customFormat="1" x14ac:dyDescent="0.2">
      <c r="A341" s="112"/>
      <c r="B341" s="113"/>
      <c r="C341" s="113" t="s">
        <v>167</v>
      </c>
      <c r="D341" s="114"/>
      <c r="E341" s="129">
        <f>SUM(E342)</f>
        <v>0</v>
      </c>
      <c r="F341" s="129">
        <f t="shared" ref="F341:R341" si="241">SUM(F342)</f>
        <v>0</v>
      </c>
      <c r="G341" s="129"/>
      <c r="H341" s="129">
        <f t="shared" si="241"/>
        <v>0</v>
      </c>
      <c r="I341" s="129"/>
      <c r="J341" s="129">
        <f t="shared" si="241"/>
        <v>3</v>
      </c>
      <c r="K341" s="129"/>
      <c r="L341" s="129">
        <f t="shared" si="241"/>
        <v>0</v>
      </c>
      <c r="M341" s="129"/>
      <c r="N341" s="129">
        <f t="shared" si="241"/>
        <v>0</v>
      </c>
      <c r="O341" s="129"/>
      <c r="P341" s="132">
        <f t="shared" si="228"/>
        <v>3</v>
      </c>
      <c r="Q341" s="132"/>
      <c r="R341" s="129">
        <f t="shared" si="241"/>
        <v>3</v>
      </c>
    </row>
    <row r="342" spans="1:18" s="91" customFormat="1" x14ac:dyDescent="0.2">
      <c r="A342" s="116"/>
      <c r="B342" s="118"/>
      <c r="C342" s="116">
        <v>54283</v>
      </c>
      <c r="D342" s="117" t="s">
        <v>85</v>
      </c>
      <c r="E342" s="123">
        <v>0</v>
      </c>
      <c r="F342" s="123">
        <v>0</v>
      </c>
      <c r="G342" s="123"/>
      <c r="H342" s="123">
        <v>0</v>
      </c>
      <c r="I342" s="123"/>
      <c r="J342" s="123">
        <v>3</v>
      </c>
      <c r="K342" s="123"/>
      <c r="L342" s="123">
        <v>0</v>
      </c>
      <c r="M342" s="123"/>
      <c r="N342" s="123">
        <v>0</v>
      </c>
      <c r="O342" s="123"/>
      <c r="P342" s="133">
        <f t="shared" si="228"/>
        <v>3</v>
      </c>
      <c r="Q342" s="133"/>
      <c r="R342" s="123">
        <v>3</v>
      </c>
    </row>
    <row r="343" spans="1:18" s="91" customFormat="1" x14ac:dyDescent="0.2">
      <c r="A343" s="112" t="s">
        <v>164</v>
      </c>
      <c r="B343" s="120"/>
      <c r="C343" s="120"/>
      <c r="D343" s="114"/>
      <c r="E343" s="129">
        <f>E344+E354+E367+E372+E384+E404+E407+E411</f>
        <v>9113.2628424850864</v>
      </c>
      <c r="F343" s="129">
        <f t="shared" ref="F343:N343" si="242">F344+F354+F367+F372+F384+F404+F407+F411</f>
        <v>1612.22</v>
      </c>
      <c r="G343" s="129"/>
      <c r="H343" s="129">
        <f t="shared" si="242"/>
        <v>0</v>
      </c>
      <c r="I343" s="129"/>
      <c r="J343" s="129">
        <f t="shared" si="242"/>
        <v>9.5</v>
      </c>
      <c r="K343" s="129"/>
      <c r="L343" s="129">
        <f t="shared" si="242"/>
        <v>5302.2596347399995</v>
      </c>
      <c r="M343" s="129"/>
      <c r="N343" s="129">
        <f t="shared" si="242"/>
        <v>48.409109520000001</v>
      </c>
      <c r="O343" s="129"/>
      <c r="P343" s="132">
        <f t="shared" si="228"/>
        <v>16085.651586745085</v>
      </c>
      <c r="Q343" s="132"/>
      <c r="R343" s="129">
        <f>R344+R354+R367+R372+R384+R404+R407+R411</f>
        <v>10846.724873225086</v>
      </c>
    </row>
    <row r="344" spans="1:18" s="91" customFormat="1" x14ac:dyDescent="0.2">
      <c r="A344" s="112"/>
      <c r="B344" s="113" t="s">
        <v>70</v>
      </c>
      <c r="C344" s="113"/>
      <c r="D344" s="114"/>
      <c r="E344" s="129">
        <f>E345+E347+E349+E351</f>
        <v>0</v>
      </c>
      <c r="F344" s="129">
        <f t="shared" ref="F344:N344" si="243">F345+F347+F349+F351</f>
        <v>477.15000000000003</v>
      </c>
      <c r="G344" s="129"/>
      <c r="H344" s="129">
        <f t="shared" si="243"/>
        <v>0</v>
      </c>
      <c r="I344" s="129"/>
      <c r="J344" s="129">
        <f t="shared" si="243"/>
        <v>0</v>
      </c>
      <c r="K344" s="129"/>
      <c r="L344" s="129">
        <f t="shared" si="243"/>
        <v>291.48923250000001</v>
      </c>
      <c r="M344" s="129"/>
      <c r="N344" s="129">
        <f t="shared" si="243"/>
        <v>9.6999999999999993</v>
      </c>
      <c r="O344" s="129"/>
      <c r="P344" s="132">
        <f t="shared" si="228"/>
        <v>778.33923250000009</v>
      </c>
      <c r="Q344" s="132"/>
      <c r="R344" s="129">
        <f>R345+R347+R349+R351</f>
        <v>491.5692325</v>
      </c>
    </row>
    <row r="345" spans="1:18" s="91" customFormat="1" x14ac:dyDescent="0.2">
      <c r="A345" s="112"/>
      <c r="B345" s="113"/>
      <c r="C345" s="113" t="s">
        <v>171</v>
      </c>
      <c r="D345" s="114"/>
      <c r="E345" s="129">
        <f>SUM(E346)</f>
        <v>0</v>
      </c>
      <c r="F345" s="129">
        <f t="shared" ref="F345:R345" si="244">SUM(F346)</f>
        <v>70</v>
      </c>
      <c r="G345" s="129"/>
      <c r="H345" s="129">
        <f t="shared" si="244"/>
        <v>0</v>
      </c>
      <c r="I345" s="129"/>
      <c r="J345" s="129">
        <f t="shared" si="244"/>
        <v>0</v>
      </c>
      <c r="K345" s="129"/>
      <c r="L345" s="129">
        <f t="shared" si="244"/>
        <v>30</v>
      </c>
      <c r="M345" s="129"/>
      <c r="N345" s="129">
        <f t="shared" si="244"/>
        <v>3</v>
      </c>
      <c r="O345" s="129"/>
      <c r="P345" s="132">
        <f t="shared" si="228"/>
        <v>103</v>
      </c>
      <c r="Q345" s="132"/>
      <c r="R345" s="129">
        <f t="shared" si="244"/>
        <v>0</v>
      </c>
    </row>
    <row r="346" spans="1:18" s="91" customFormat="1" ht="24" x14ac:dyDescent="0.2">
      <c r="A346" s="115"/>
      <c r="B346" s="120"/>
      <c r="C346" s="116">
        <v>50264</v>
      </c>
      <c r="D346" s="122" t="s">
        <v>253</v>
      </c>
      <c r="E346" s="123">
        <v>0</v>
      </c>
      <c r="F346" s="123">
        <v>70</v>
      </c>
      <c r="G346" s="123"/>
      <c r="H346" s="123">
        <v>0</v>
      </c>
      <c r="I346" s="123"/>
      <c r="J346" s="123">
        <v>0</v>
      </c>
      <c r="K346" s="123"/>
      <c r="L346" s="123">
        <v>30</v>
      </c>
      <c r="M346" s="123"/>
      <c r="N346" s="123">
        <v>3</v>
      </c>
      <c r="O346" s="123"/>
      <c r="P346" s="133">
        <f t="shared" si="228"/>
        <v>103</v>
      </c>
      <c r="Q346" s="133"/>
      <c r="R346" s="123">
        <v>0</v>
      </c>
    </row>
    <row r="347" spans="1:18" s="91" customFormat="1" x14ac:dyDescent="0.2">
      <c r="A347" s="112"/>
      <c r="B347" s="113"/>
      <c r="C347" s="113" t="s">
        <v>148</v>
      </c>
      <c r="D347" s="114"/>
      <c r="E347" s="129">
        <f>SUM(E348)</f>
        <v>0</v>
      </c>
      <c r="F347" s="129">
        <f t="shared" ref="F347:R347" si="245">SUM(F348)</f>
        <v>0</v>
      </c>
      <c r="G347" s="129"/>
      <c r="H347" s="129">
        <f t="shared" si="245"/>
        <v>0</v>
      </c>
      <c r="I347" s="129"/>
      <c r="J347" s="129">
        <f t="shared" si="245"/>
        <v>0</v>
      </c>
      <c r="K347" s="129"/>
      <c r="L347" s="129">
        <f t="shared" si="245"/>
        <v>19.920000000000002</v>
      </c>
      <c r="M347" s="129"/>
      <c r="N347" s="129">
        <f t="shared" si="245"/>
        <v>0</v>
      </c>
      <c r="O347" s="129"/>
      <c r="P347" s="132">
        <f t="shared" si="228"/>
        <v>19.920000000000002</v>
      </c>
      <c r="Q347" s="132"/>
      <c r="R347" s="129">
        <f t="shared" si="245"/>
        <v>0</v>
      </c>
    </row>
    <row r="348" spans="1:18" s="91" customFormat="1" x14ac:dyDescent="0.2">
      <c r="A348" s="115"/>
      <c r="B348" s="120"/>
      <c r="C348" s="116">
        <v>50394</v>
      </c>
      <c r="D348" s="122" t="s">
        <v>175</v>
      </c>
      <c r="E348" s="123">
        <v>0</v>
      </c>
      <c r="F348" s="123">
        <v>0</v>
      </c>
      <c r="G348" s="123"/>
      <c r="H348" s="123">
        <v>0</v>
      </c>
      <c r="I348" s="123"/>
      <c r="J348" s="123">
        <v>0</v>
      </c>
      <c r="K348" s="123"/>
      <c r="L348" s="123">
        <v>19.920000000000002</v>
      </c>
      <c r="M348" s="123"/>
      <c r="N348" s="123">
        <v>0</v>
      </c>
      <c r="O348" s="123"/>
      <c r="P348" s="133">
        <f t="shared" si="228"/>
        <v>19.920000000000002</v>
      </c>
      <c r="Q348" s="133"/>
      <c r="R348" s="123">
        <v>0</v>
      </c>
    </row>
    <row r="349" spans="1:18" s="91" customFormat="1" x14ac:dyDescent="0.2">
      <c r="A349" s="112"/>
      <c r="B349" s="113"/>
      <c r="C349" s="113" t="s">
        <v>149</v>
      </c>
      <c r="D349" s="114"/>
      <c r="E349" s="129">
        <f>SUM(E350)</f>
        <v>0</v>
      </c>
      <c r="F349" s="129">
        <f t="shared" ref="F349:R349" si="246">SUM(F350)</f>
        <v>127.8</v>
      </c>
      <c r="G349" s="129"/>
      <c r="H349" s="129">
        <f t="shared" si="246"/>
        <v>0</v>
      </c>
      <c r="I349" s="129"/>
      <c r="J349" s="129">
        <f t="shared" si="246"/>
        <v>0</v>
      </c>
      <c r="K349" s="129"/>
      <c r="L349" s="129">
        <f t="shared" si="246"/>
        <v>0</v>
      </c>
      <c r="M349" s="129"/>
      <c r="N349" s="129">
        <f t="shared" si="246"/>
        <v>6.7</v>
      </c>
      <c r="O349" s="129"/>
      <c r="P349" s="132">
        <f t="shared" si="228"/>
        <v>134.5</v>
      </c>
      <c r="Q349" s="132"/>
      <c r="R349" s="129">
        <f t="shared" si="246"/>
        <v>0</v>
      </c>
    </row>
    <row r="350" spans="1:18" s="91" customFormat="1" x14ac:dyDescent="0.2">
      <c r="A350" s="115"/>
      <c r="B350" s="120"/>
      <c r="C350" s="116">
        <v>53324</v>
      </c>
      <c r="D350" s="122" t="s">
        <v>243</v>
      </c>
      <c r="E350" s="123">
        <v>0</v>
      </c>
      <c r="F350" s="123">
        <v>127.8</v>
      </c>
      <c r="G350" s="123"/>
      <c r="H350" s="123">
        <v>0</v>
      </c>
      <c r="I350" s="123"/>
      <c r="J350" s="123">
        <v>0</v>
      </c>
      <c r="K350" s="123"/>
      <c r="L350" s="123">
        <v>0</v>
      </c>
      <c r="M350" s="123"/>
      <c r="N350" s="123">
        <v>6.7</v>
      </c>
      <c r="O350" s="123"/>
      <c r="P350" s="133">
        <f t="shared" si="228"/>
        <v>134.5</v>
      </c>
      <c r="Q350" s="133"/>
      <c r="R350" s="123">
        <v>0</v>
      </c>
    </row>
    <row r="351" spans="1:18" s="91" customFormat="1" x14ac:dyDescent="0.2">
      <c r="A351" s="112"/>
      <c r="B351" s="113"/>
      <c r="C351" s="113" t="s">
        <v>152</v>
      </c>
      <c r="D351" s="114"/>
      <c r="E351" s="129">
        <f>SUM(E352:E353)</f>
        <v>0</v>
      </c>
      <c r="F351" s="129">
        <f t="shared" ref="F351:N351" si="247">SUM(F352:F353)</f>
        <v>279.35000000000002</v>
      </c>
      <c r="G351" s="129"/>
      <c r="H351" s="129">
        <f t="shared" si="247"/>
        <v>0</v>
      </c>
      <c r="I351" s="129"/>
      <c r="J351" s="129">
        <f t="shared" si="247"/>
        <v>0</v>
      </c>
      <c r="K351" s="129"/>
      <c r="L351" s="129">
        <f t="shared" si="247"/>
        <v>241.5692325</v>
      </c>
      <c r="M351" s="129"/>
      <c r="N351" s="129">
        <f t="shared" si="247"/>
        <v>0</v>
      </c>
      <c r="O351" s="129"/>
      <c r="P351" s="132">
        <f t="shared" si="228"/>
        <v>520.91923250000002</v>
      </c>
      <c r="Q351" s="132"/>
      <c r="R351" s="129">
        <f>SUM(R352:R353)</f>
        <v>491.5692325</v>
      </c>
    </row>
    <row r="352" spans="1:18" s="91" customFormat="1" ht="36" x14ac:dyDescent="0.2">
      <c r="A352" s="115"/>
      <c r="B352" s="120"/>
      <c r="C352" s="116">
        <v>52145</v>
      </c>
      <c r="D352" s="122" t="s">
        <v>254</v>
      </c>
      <c r="E352" s="123">
        <v>0</v>
      </c>
      <c r="F352" s="123">
        <v>29.35</v>
      </c>
      <c r="G352" s="123"/>
      <c r="H352" s="123">
        <v>0</v>
      </c>
      <c r="I352" s="123"/>
      <c r="J352" s="123">
        <v>0</v>
      </c>
      <c r="K352" s="123"/>
      <c r="L352" s="123">
        <v>0</v>
      </c>
      <c r="M352" s="123"/>
      <c r="N352" s="123">
        <v>0</v>
      </c>
      <c r="O352" s="123"/>
      <c r="P352" s="133">
        <f t="shared" si="228"/>
        <v>29.35</v>
      </c>
      <c r="Q352" s="133"/>
      <c r="R352" s="123">
        <v>0</v>
      </c>
    </row>
    <row r="353" spans="1:18" s="91" customFormat="1" ht="24" x14ac:dyDescent="0.2">
      <c r="A353" s="115"/>
      <c r="B353" s="120"/>
      <c r="C353" s="116">
        <v>54195</v>
      </c>
      <c r="D353" s="122" t="s">
        <v>186</v>
      </c>
      <c r="E353" s="123">
        <v>0</v>
      </c>
      <c r="F353" s="123">
        <v>250</v>
      </c>
      <c r="G353" s="123"/>
      <c r="H353" s="123">
        <v>0</v>
      </c>
      <c r="I353" s="123"/>
      <c r="J353" s="123">
        <v>0</v>
      </c>
      <c r="K353" s="123"/>
      <c r="L353" s="123">
        <v>241.5692325</v>
      </c>
      <c r="M353" s="123"/>
      <c r="N353" s="123">
        <v>0</v>
      </c>
      <c r="O353" s="123"/>
      <c r="P353" s="133">
        <f t="shared" si="228"/>
        <v>491.5692325</v>
      </c>
      <c r="Q353" s="133"/>
      <c r="R353" s="123">
        <v>491.5692325</v>
      </c>
    </row>
    <row r="354" spans="1:18" s="91" customFormat="1" x14ac:dyDescent="0.2">
      <c r="A354" s="112"/>
      <c r="B354" s="113" t="s">
        <v>71</v>
      </c>
      <c r="C354" s="113"/>
      <c r="D354" s="114"/>
      <c r="E354" s="129">
        <f>E355+E360+E362+E364</f>
        <v>3407.9154813450859</v>
      </c>
      <c r="F354" s="129">
        <f t="shared" ref="F354:N354" si="248">F355+F360+F362+F364</f>
        <v>0</v>
      </c>
      <c r="G354" s="129"/>
      <c r="H354" s="129">
        <f t="shared" si="248"/>
        <v>0</v>
      </c>
      <c r="I354" s="129"/>
      <c r="J354" s="129">
        <f t="shared" si="248"/>
        <v>3</v>
      </c>
      <c r="K354" s="129"/>
      <c r="L354" s="129">
        <f t="shared" si="248"/>
        <v>3204.3071772399999</v>
      </c>
      <c r="M354" s="129"/>
      <c r="N354" s="129">
        <f t="shared" si="248"/>
        <v>6</v>
      </c>
      <c r="O354" s="129"/>
      <c r="P354" s="132">
        <f t="shared" si="228"/>
        <v>6621.2226585850858</v>
      </c>
      <c r="Q354" s="132"/>
      <c r="R354" s="129">
        <f>R355+R360+R362+R364</f>
        <v>4953.0976585850858</v>
      </c>
    </row>
    <row r="355" spans="1:18" s="91" customFormat="1" x14ac:dyDescent="0.2">
      <c r="A355" s="112"/>
      <c r="B355" s="113"/>
      <c r="C355" s="113" t="s">
        <v>149</v>
      </c>
      <c r="D355" s="114"/>
      <c r="E355" s="129">
        <f>SUM(E356:E359)</f>
        <v>900</v>
      </c>
      <c r="F355" s="129">
        <f t="shared" ref="F355:N355" si="249">SUM(F356:F359)</f>
        <v>0</v>
      </c>
      <c r="G355" s="129"/>
      <c r="H355" s="129">
        <f t="shared" si="249"/>
        <v>0</v>
      </c>
      <c r="I355" s="129"/>
      <c r="J355" s="129">
        <f t="shared" si="249"/>
        <v>0</v>
      </c>
      <c r="K355" s="129"/>
      <c r="L355" s="129">
        <f t="shared" si="249"/>
        <v>35</v>
      </c>
      <c r="M355" s="129"/>
      <c r="N355" s="129">
        <f t="shared" si="249"/>
        <v>6</v>
      </c>
      <c r="O355" s="129"/>
      <c r="P355" s="132">
        <f t="shared" si="228"/>
        <v>941</v>
      </c>
      <c r="Q355" s="132"/>
      <c r="R355" s="129">
        <f>SUM(R356:R359)</f>
        <v>0</v>
      </c>
    </row>
    <row r="356" spans="1:18" s="91" customFormat="1" ht="24" x14ac:dyDescent="0.2">
      <c r="A356" s="115"/>
      <c r="B356" s="120"/>
      <c r="C356" s="116">
        <v>51114</v>
      </c>
      <c r="D356" s="122" t="s">
        <v>255</v>
      </c>
      <c r="E356" s="123">
        <v>600</v>
      </c>
      <c r="F356" s="123">
        <v>0</v>
      </c>
      <c r="G356" s="123"/>
      <c r="H356" s="123">
        <v>0</v>
      </c>
      <c r="I356" s="123"/>
      <c r="J356" s="123">
        <v>0</v>
      </c>
      <c r="K356" s="123"/>
      <c r="L356" s="123">
        <v>0</v>
      </c>
      <c r="M356" s="123"/>
      <c r="N356" s="123">
        <v>0</v>
      </c>
      <c r="O356" s="123"/>
      <c r="P356" s="133">
        <f t="shared" si="228"/>
        <v>600</v>
      </c>
      <c r="Q356" s="133"/>
      <c r="R356" s="123">
        <v>0</v>
      </c>
    </row>
    <row r="357" spans="1:18" s="91" customFormat="1" ht="24" x14ac:dyDescent="0.2">
      <c r="A357" s="115"/>
      <c r="B357" s="120"/>
      <c r="C357" s="116">
        <v>51114</v>
      </c>
      <c r="D357" s="122" t="s">
        <v>256</v>
      </c>
      <c r="E357" s="123">
        <v>0</v>
      </c>
      <c r="F357" s="123">
        <v>0</v>
      </c>
      <c r="G357" s="123"/>
      <c r="H357" s="123">
        <v>0</v>
      </c>
      <c r="I357" s="123"/>
      <c r="J357" s="123">
        <v>0</v>
      </c>
      <c r="K357" s="123"/>
      <c r="L357" s="123">
        <v>0</v>
      </c>
      <c r="M357" s="123"/>
      <c r="N357" s="123">
        <v>3</v>
      </c>
      <c r="O357" s="123"/>
      <c r="P357" s="133">
        <f t="shared" si="228"/>
        <v>3</v>
      </c>
      <c r="Q357" s="133"/>
      <c r="R357" s="123">
        <v>0</v>
      </c>
    </row>
    <row r="358" spans="1:18" s="91" customFormat="1" ht="24" x14ac:dyDescent="0.2">
      <c r="A358" s="115"/>
      <c r="B358" s="120"/>
      <c r="C358" s="116">
        <v>51114</v>
      </c>
      <c r="D358" s="122" t="s">
        <v>257</v>
      </c>
      <c r="E358" s="123">
        <v>0</v>
      </c>
      <c r="F358" s="123">
        <v>0</v>
      </c>
      <c r="G358" s="123"/>
      <c r="H358" s="123">
        <v>0</v>
      </c>
      <c r="I358" s="123"/>
      <c r="J358" s="123">
        <v>0</v>
      </c>
      <c r="K358" s="123"/>
      <c r="L358" s="123">
        <v>0</v>
      </c>
      <c r="M358" s="123"/>
      <c r="N358" s="123">
        <v>3</v>
      </c>
      <c r="O358" s="123"/>
      <c r="P358" s="133">
        <f t="shared" si="228"/>
        <v>3</v>
      </c>
      <c r="Q358" s="133"/>
      <c r="R358" s="123">
        <v>0</v>
      </c>
    </row>
    <row r="359" spans="1:18" s="91" customFormat="1" x14ac:dyDescent="0.2">
      <c r="A359" s="115"/>
      <c r="B359" s="120"/>
      <c r="C359" s="116">
        <v>52282</v>
      </c>
      <c r="D359" s="122" t="s">
        <v>244</v>
      </c>
      <c r="E359" s="123">
        <v>300</v>
      </c>
      <c r="F359" s="123">
        <v>0</v>
      </c>
      <c r="G359" s="123"/>
      <c r="H359" s="123">
        <v>0</v>
      </c>
      <c r="I359" s="123"/>
      <c r="J359" s="123">
        <v>0</v>
      </c>
      <c r="K359" s="123"/>
      <c r="L359" s="123">
        <v>35</v>
      </c>
      <c r="M359" s="123"/>
      <c r="N359" s="123">
        <v>0</v>
      </c>
      <c r="O359" s="123"/>
      <c r="P359" s="133">
        <f t="shared" si="228"/>
        <v>335</v>
      </c>
      <c r="Q359" s="133"/>
      <c r="R359" s="123">
        <v>0</v>
      </c>
    </row>
    <row r="360" spans="1:18" s="91" customFormat="1" x14ac:dyDescent="0.2">
      <c r="A360" s="112"/>
      <c r="B360" s="113"/>
      <c r="C360" s="113" t="s">
        <v>150</v>
      </c>
      <c r="D360" s="114"/>
      <c r="E360" s="129">
        <f>SUM(E361)</f>
        <v>500</v>
      </c>
      <c r="F360" s="129">
        <f t="shared" ref="F360:N360" si="250">SUM(F361)</f>
        <v>0</v>
      </c>
      <c r="G360" s="129"/>
      <c r="H360" s="129">
        <f t="shared" si="250"/>
        <v>0</v>
      </c>
      <c r="I360" s="129"/>
      <c r="J360" s="129">
        <f t="shared" si="250"/>
        <v>0</v>
      </c>
      <c r="K360" s="129"/>
      <c r="L360" s="129">
        <f t="shared" si="250"/>
        <v>227.125</v>
      </c>
      <c r="M360" s="129"/>
      <c r="N360" s="129">
        <f t="shared" si="250"/>
        <v>0</v>
      </c>
      <c r="O360" s="129"/>
      <c r="P360" s="132">
        <f t="shared" si="228"/>
        <v>727.125</v>
      </c>
      <c r="Q360" s="132"/>
      <c r="R360" s="129">
        <f>SUM(R361)</f>
        <v>0</v>
      </c>
    </row>
    <row r="361" spans="1:18" s="91" customFormat="1" ht="24" x14ac:dyDescent="0.2">
      <c r="A361" s="115"/>
      <c r="B361" s="120"/>
      <c r="C361" s="116">
        <v>52218</v>
      </c>
      <c r="D361" s="122" t="s">
        <v>258</v>
      </c>
      <c r="E361" s="123">
        <v>500</v>
      </c>
      <c r="F361" s="123">
        <v>0</v>
      </c>
      <c r="G361" s="123"/>
      <c r="H361" s="123">
        <v>0</v>
      </c>
      <c r="I361" s="123"/>
      <c r="J361" s="123">
        <v>0</v>
      </c>
      <c r="K361" s="123"/>
      <c r="L361" s="123">
        <v>227.125</v>
      </c>
      <c r="M361" s="123"/>
      <c r="N361" s="123">
        <v>0</v>
      </c>
      <c r="O361" s="123"/>
      <c r="P361" s="133">
        <f t="shared" si="228"/>
        <v>727.125</v>
      </c>
      <c r="Q361" s="133"/>
      <c r="R361" s="123">
        <v>0</v>
      </c>
    </row>
    <row r="362" spans="1:18" s="91" customFormat="1" x14ac:dyDescent="0.2">
      <c r="A362" s="112"/>
      <c r="B362" s="113"/>
      <c r="C362" s="113" t="s">
        <v>167</v>
      </c>
      <c r="D362" s="114"/>
      <c r="E362" s="129">
        <f>SUM(E363)</f>
        <v>0</v>
      </c>
      <c r="F362" s="129">
        <f t="shared" ref="F362:N362" si="251">SUM(F363)</f>
        <v>0</v>
      </c>
      <c r="G362" s="129"/>
      <c r="H362" s="129">
        <f t="shared" si="251"/>
        <v>0</v>
      </c>
      <c r="I362" s="129"/>
      <c r="J362" s="129">
        <f t="shared" si="251"/>
        <v>3</v>
      </c>
      <c r="K362" s="129"/>
      <c r="L362" s="129">
        <f t="shared" si="251"/>
        <v>0</v>
      </c>
      <c r="M362" s="129"/>
      <c r="N362" s="129">
        <f t="shared" si="251"/>
        <v>0</v>
      </c>
      <c r="O362" s="129"/>
      <c r="P362" s="132">
        <f>SUM(E362:N362)</f>
        <v>3</v>
      </c>
      <c r="Q362" s="132"/>
      <c r="R362" s="129">
        <f>SUM(R363)</f>
        <v>3</v>
      </c>
    </row>
    <row r="363" spans="1:18" s="91" customFormat="1" x14ac:dyDescent="0.2">
      <c r="A363" s="115"/>
      <c r="B363" s="120"/>
      <c r="C363" s="116">
        <v>54150</v>
      </c>
      <c r="D363" s="122" t="s">
        <v>85</v>
      </c>
      <c r="E363" s="123">
        <v>0</v>
      </c>
      <c r="F363" s="123">
        <v>0</v>
      </c>
      <c r="G363" s="123"/>
      <c r="H363" s="123">
        <v>0</v>
      </c>
      <c r="I363" s="123"/>
      <c r="J363" s="123">
        <v>3</v>
      </c>
      <c r="K363" s="123"/>
      <c r="L363" s="123">
        <v>0</v>
      </c>
      <c r="M363" s="123"/>
      <c r="N363" s="123">
        <v>0</v>
      </c>
      <c r="O363" s="123"/>
      <c r="P363" s="133">
        <f t="shared" ref="P363:P388" si="252">SUM(E363:N363)</f>
        <v>3</v>
      </c>
      <c r="Q363" s="133"/>
      <c r="R363" s="123">
        <v>3</v>
      </c>
    </row>
    <row r="364" spans="1:18" s="91" customFormat="1" x14ac:dyDescent="0.2">
      <c r="A364" s="115"/>
      <c r="B364" s="120"/>
      <c r="C364" s="113" t="s">
        <v>152</v>
      </c>
      <c r="D364" s="114"/>
      <c r="E364" s="129">
        <f>SUM(E365:E366)</f>
        <v>2007.9154813450859</v>
      </c>
      <c r="F364" s="129">
        <f t="shared" ref="F364" si="253">SUM(F365:F366)</f>
        <v>0</v>
      </c>
      <c r="G364" s="129"/>
      <c r="H364" s="129">
        <f t="shared" ref="H364" si="254">SUM(H365:H366)</f>
        <v>0</v>
      </c>
      <c r="I364" s="129"/>
      <c r="J364" s="129">
        <f t="shared" ref="J364" si="255">SUM(J365:J366)</f>
        <v>0</v>
      </c>
      <c r="K364" s="129"/>
      <c r="L364" s="129">
        <f t="shared" ref="L364" si="256">SUM(L365:L366)</f>
        <v>2942.1821772399999</v>
      </c>
      <c r="M364" s="129"/>
      <c r="N364" s="129">
        <f t="shared" ref="N364" si="257">SUM(N365:N366)</f>
        <v>0</v>
      </c>
      <c r="O364" s="129"/>
      <c r="P364" s="132">
        <f t="shared" si="252"/>
        <v>4950.0976585850858</v>
      </c>
      <c r="Q364" s="132"/>
      <c r="R364" s="129">
        <f>SUM(R365:R366)</f>
        <v>4950.0976585850858</v>
      </c>
    </row>
    <row r="365" spans="1:18" s="91" customFormat="1" x14ac:dyDescent="0.2">
      <c r="A365" s="115"/>
      <c r="B365" s="120"/>
      <c r="C365" s="116">
        <v>54117</v>
      </c>
      <c r="D365" s="122" t="s">
        <v>245</v>
      </c>
      <c r="E365" s="123">
        <v>500</v>
      </c>
      <c r="F365" s="123">
        <v>0</v>
      </c>
      <c r="G365" s="123"/>
      <c r="H365" s="123">
        <v>0</v>
      </c>
      <c r="I365" s="123"/>
      <c r="J365" s="123">
        <v>0</v>
      </c>
      <c r="K365" s="123"/>
      <c r="L365" s="123">
        <v>0</v>
      </c>
      <c r="M365" s="123"/>
      <c r="N365" s="123">
        <v>0</v>
      </c>
      <c r="O365" s="123"/>
      <c r="P365" s="133">
        <f t="shared" si="252"/>
        <v>500</v>
      </c>
      <c r="Q365" s="133"/>
      <c r="R365" s="123">
        <v>500</v>
      </c>
    </row>
    <row r="366" spans="1:18" s="91" customFormat="1" ht="24" x14ac:dyDescent="0.2">
      <c r="A366" s="115"/>
      <c r="B366" s="120"/>
      <c r="C366" s="116">
        <v>54139</v>
      </c>
      <c r="D366" s="122" t="s">
        <v>186</v>
      </c>
      <c r="E366" s="123">
        <v>1507.9154813450859</v>
      </c>
      <c r="F366" s="123">
        <v>0</v>
      </c>
      <c r="G366" s="123"/>
      <c r="H366" s="123">
        <v>0</v>
      </c>
      <c r="I366" s="123"/>
      <c r="J366" s="123">
        <v>0</v>
      </c>
      <c r="K366" s="123"/>
      <c r="L366" s="123">
        <v>2942.1821772399999</v>
      </c>
      <c r="M366" s="123"/>
      <c r="N366" s="123">
        <v>0</v>
      </c>
      <c r="O366" s="123"/>
      <c r="P366" s="133">
        <f t="shared" si="252"/>
        <v>4450.0976585850858</v>
      </c>
      <c r="Q366" s="133"/>
      <c r="R366" s="123">
        <v>4450.0976585850858</v>
      </c>
    </row>
    <row r="367" spans="1:18" s="91" customFormat="1" x14ac:dyDescent="0.2">
      <c r="A367" s="112"/>
      <c r="B367" s="113" t="s">
        <v>176</v>
      </c>
      <c r="C367" s="113"/>
      <c r="D367" s="114"/>
      <c r="E367" s="129">
        <f>E368+E370</f>
        <v>0</v>
      </c>
      <c r="F367" s="129">
        <f t="shared" ref="F367:N367" si="258">F368+F370</f>
        <v>20</v>
      </c>
      <c r="G367" s="129"/>
      <c r="H367" s="129">
        <f t="shared" si="258"/>
        <v>0</v>
      </c>
      <c r="I367" s="129"/>
      <c r="J367" s="129">
        <f t="shared" si="258"/>
        <v>0</v>
      </c>
      <c r="K367" s="129"/>
      <c r="L367" s="129">
        <f t="shared" si="258"/>
        <v>0</v>
      </c>
      <c r="M367" s="129"/>
      <c r="N367" s="129">
        <f t="shared" si="258"/>
        <v>24.709109519999998</v>
      </c>
      <c r="O367" s="129"/>
      <c r="P367" s="132">
        <f t="shared" si="252"/>
        <v>44.709109519999998</v>
      </c>
      <c r="Q367" s="132"/>
      <c r="R367" s="129">
        <f>R368+R370</f>
        <v>20</v>
      </c>
    </row>
    <row r="368" spans="1:18" s="91" customFormat="1" x14ac:dyDescent="0.2">
      <c r="A368" s="112"/>
      <c r="B368" s="113"/>
      <c r="C368" s="113" t="s">
        <v>171</v>
      </c>
      <c r="D368" s="114"/>
      <c r="E368" s="129">
        <f>SUM(E369)</f>
        <v>0</v>
      </c>
      <c r="F368" s="129">
        <f t="shared" ref="F368:R368" si="259">SUM(F369)</f>
        <v>0</v>
      </c>
      <c r="G368" s="129"/>
      <c r="H368" s="129">
        <f t="shared" si="259"/>
        <v>0</v>
      </c>
      <c r="I368" s="129"/>
      <c r="J368" s="129">
        <f t="shared" si="259"/>
        <v>0</v>
      </c>
      <c r="K368" s="129"/>
      <c r="L368" s="129">
        <f t="shared" si="259"/>
        <v>0</v>
      </c>
      <c r="M368" s="129"/>
      <c r="N368" s="129">
        <f t="shared" si="259"/>
        <v>24.709109519999998</v>
      </c>
      <c r="O368" s="129"/>
      <c r="P368" s="132">
        <f t="shared" si="252"/>
        <v>24.709109519999998</v>
      </c>
      <c r="Q368" s="132"/>
      <c r="R368" s="129">
        <f t="shared" si="259"/>
        <v>0</v>
      </c>
    </row>
    <row r="369" spans="1:18" s="91" customFormat="1" ht="24" x14ac:dyDescent="0.2">
      <c r="A369" s="115"/>
      <c r="B369" s="120"/>
      <c r="C369" s="116">
        <v>50236</v>
      </c>
      <c r="D369" s="122" t="s">
        <v>177</v>
      </c>
      <c r="E369" s="123">
        <v>0</v>
      </c>
      <c r="F369" s="123">
        <v>0</v>
      </c>
      <c r="G369" s="123"/>
      <c r="H369" s="123">
        <v>0</v>
      </c>
      <c r="I369" s="123"/>
      <c r="J369" s="123">
        <v>0</v>
      </c>
      <c r="K369" s="123"/>
      <c r="L369" s="123">
        <v>0</v>
      </c>
      <c r="M369" s="123"/>
      <c r="N369" s="123">
        <v>24.709109519999998</v>
      </c>
      <c r="O369" s="123"/>
      <c r="P369" s="133">
        <f t="shared" si="252"/>
        <v>24.709109519999998</v>
      </c>
      <c r="Q369" s="133"/>
      <c r="R369" s="123">
        <v>0</v>
      </c>
    </row>
    <row r="370" spans="1:18" s="91" customFormat="1" x14ac:dyDescent="0.2">
      <c r="A370" s="112"/>
      <c r="B370" s="113"/>
      <c r="C370" s="113" t="s">
        <v>167</v>
      </c>
      <c r="D370" s="114"/>
      <c r="E370" s="129">
        <f>SUM(E371)</f>
        <v>0</v>
      </c>
      <c r="F370" s="129">
        <f t="shared" ref="F370:R370" si="260">SUM(F371)</f>
        <v>20</v>
      </c>
      <c r="G370" s="129"/>
      <c r="H370" s="129">
        <f t="shared" si="260"/>
        <v>0</v>
      </c>
      <c r="I370" s="129"/>
      <c r="J370" s="129">
        <f t="shared" si="260"/>
        <v>0</v>
      </c>
      <c r="K370" s="129"/>
      <c r="L370" s="129">
        <f t="shared" si="260"/>
        <v>0</v>
      </c>
      <c r="M370" s="129"/>
      <c r="N370" s="129">
        <f t="shared" si="260"/>
        <v>0</v>
      </c>
      <c r="O370" s="129"/>
      <c r="P370" s="132">
        <f t="shared" si="252"/>
        <v>20</v>
      </c>
      <c r="Q370" s="132"/>
      <c r="R370" s="129">
        <f t="shared" si="260"/>
        <v>20</v>
      </c>
    </row>
    <row r="371" spans="1:18" s="91" customFormat="1" ht="24" x14ac:dyDescent="0.2">
      <c r="A371" s="119"/>
      <c r="B371" s="124"/>
      <c r="C371" s="116">
        <v>48118</v>
      </c>
      <c r="D371" s="122" t="s">
        <v>259</v>
      </c>
      <c r="E371" s="123">
        <v>0</v>
      </c>
      <c r="F371" s="123">
        <v>20</v>
      </c>
      <c r="G371" s="123"/>
      <c r="H371" s="123">
        <v>0</v>
      </c>
      <c r="I371" s="123"/>
      <c r="J371" s="123">
        <v>0</v>
      </c>
      <c r="K371" s="123"/>
      <c r="L371" s="123">
        <v>0</v>
      </c>
      <c r="M371" s="123"/>
      <c r="N371" s="123">
        <v>0</v>
      </c>
      <c r="O371" s="123"/>
      <c r="P371" s="133">
        <f t="shared" si="252"/>
        <v>20</v>
      </c>
      <c r="Q371" s="133"/>
      <c r="R371" s="123">
        <v>20</v>
      </c>
    </row>
    <row r="372" spans="1:18" s="91" customFormat="1" x14ac:dyDescent="0.2">
      <c r="A372" s="112"/>
      <c r="B372" s="113" t="s">
        <v>13</v>
      </c>
      <c r="C372" s="113"/>
      <c r="D372" s="114"/>
      <c r="E372" s="129">
        <f>E373+E375+E377+E379+E381</f>
        <v>0</v>
      </c>
      <c r="F372" s="129">
        <f t="shared" ref="F372:N372" si="261">F373+F375+F377+F379+F381</f>
        <v>1115.07</v>
      </c>
      <c r="G372" s="129"/>
      <c r="H372" s="129">
        <f t="shared" si="261"/>
        <v>0</v>
      </c>
      <c r="I372" s="129"/>
      <c r="J372" s="129">
        <f t="shared" si="261"/>
        <v>0</v>
      </c>
      <c r="K372" s="129"/>
      <c r="L372" s="129">
        <f t="shared" si="261"/>
        <v>278.2</v>
      </c>
      <c r="M372" s="129"/>
      <c r="N372" s="129">
        <f t="shared" si="261"/>
        <v>0</v>
      </c>
      <c r="O372" s="129"/>
      <c r="P372" s="132">
        <f t="shared" si="252"/>
        <v>1393.27</v>
      </c>
      <c r="Q372" s="132"/>
      <c r="R372" s="129">
        <f>R373+R375+R377+R379+R381</f>
        <v>280</v>
      </c>
    </row>
    <row r="373" spans="1:18" s="91" customFormat="1" x14ac:dyDescent="0.2">
      <c r="A373" s="112"/>
      <c r="B373" s="113"/>
      <c r="C373" s="113" t="s">
        <v>149</v>
      </c>
      <c r="D373" s="114"/>
      <c r="E373" s="129">
        <f>SUM(E374)</f>
        <v>0</v>
      </c>
      <c r="F373" s="129">
        <f t="shared" ref="F373:R373" si="262">SUM(F374)</f>
        <v>171.27</v>
      </c>
      <c r="G373" s="129"/>
      <c r="H373" s="129">
        <f t="shared" si="262"/>
        <v>0</v>
      </c>
      <c r="I373" s="129"/>
      <c r="J373" s="129">
        <f t="shared" si="262"/>
        <v>0</v>
      </c>
      <c r="K373" s="129"/>
      <c r="L373" s="129">
        <f t="shared" si="262"/>
        <v>0</v>
      </c>
      <c r="M373" s="129"/>
      <c r="N373" s="129">
        <f t="shared" si="262"/>
        <v>0</v>
      </c>
      <c r="O373" s="129"/>
      <c r="P373" s="132">
        <f t="shared" si="252"/>
        <v>171.27</v>
      </c>
      <c r="Q373" s="132"/>
      <c r="R373" s="129">
        <f t="shared" si="262"/>
        <v>0</v>
      </c>
    </row>
    <row r="374" spans="1:18" s="91" customFormat="1" x14ac:dyDescent="0.2">
      <c r="A374" s="115"/>
      <c r="B374" s="120"/>
      <c r="C374" s="116">
        <v>53223</v>
      </c>
      <c r="D374" s="122" t="s">
        <v>246</v>
      </c>
      <c r="E374" s="123">
        <v>0</v>
      </c>
      <c r="F374" s="123">
        <v>171.27</v>
      </c>
      <c r="G374" s="123"/>
      <c r="H374" s="123">
        <v>0</v>
      </c>
      <c r="I374" s="123"/>
      <c r="J374" s="123">
        <v>0</v>
      </c>
      <c r="K374" s="123"/>
      <c r="L374" s="123">
        <v>0</v>
      </c>
      <c r="M374" s="123"/>
      <c r="N374" s="123">
        <v>0</v>
      </c>
      <c r="O374" s="123"/>
      <c r="P374" s="133">
        <f t="shared" si="252"/>
        <v>171.27</v>
      </c>
      <c r="Q374" s="133"/>
      <c r="R374" s="123">
        <v>0</v>
      </c>
    </row>
    <row r="375" spans="1:18" s="91" customFormat="1" x14ac:dyDescent="0.2">
      <c r="A375" s="112"/>
      <c r="B375" s="113"/>
      <c r="C375" s="113" t="s">
        <v>167</v>
      </c>
      <c r="D375" s="114"/>
      <c r="E375" s="129">
        <f>SUM(E376)</f>
        <v>0</v>
      </c>
      <c r="F375" s="129">
        <f t="shared" ref="F375:R375" si="263">SUM(F376)</f>
        <v>30</v>
      </c>
      <c r="G375" s="129"/>
      <c r="H375" s="129">
        <f t="shared" si="263"/>
        <v>0</v>
      </c>
      <c r="I375" s="129"/>
      <c r="J375" s="129">
        <f t="shared" si="263"/>
        <v>0</v>
      </c>
      <c r="K375" s="129"/>
      <c r="L375" s="129">
        <f t="shared" si="263"/>
        <v>0</v>
      </c>
      <c r="M375" s="129"/>
      <c r="N375" s="129">
        <f t="shared" si="263"/>
        <v>0</v>
      </c>
      <c r="O375" s="129"/>
      <c r="P375" s="132">
        <f t="shared" si="252"/>
        <v>30</v>
      </c>
      <c r="Q375" s="132"/>
      <c r="R375" s="129">
        <f t="shared" si="263"/>
        <v>30</v>
      </c>
    </row>
    <row r="376" spans="1:18" s="91" customFormat="1" ht="24" x14ac:dyDescent="0.2">
      <c r="A376" s="115"/>
      <c r="B376" s="120"/>
      <c r="C376" s="116">
        <v>48118</v>
      </c>
      <c r="D376" s="122" t="s">
        <v>259</v>
      </c>
      <c r="E376" s="123">
        <v>0</v>
      </c>
      <c r="F376" s="123">
        <v>30</v>
      </c>
      <c r="G376" s="123"/>
      <c r="H376" s="123">
        <v>0</v>
      </c>
      <c r="I376" s="123"/>
      <c r="J376" s="123">
        <v>0</v>
      </c>
      <c r="K376" s="123"/>
      <c r="L376" s="123">
        <v>0</v>
      </c>
      <c r="M376" s="123"/>
      <c r="N376" s="123">
        <v>0</v>
      </c>
      <c r="O376" s="123"/>
      <c r="P376" s="133">
        <f t="shared" si="252"/>
        <v>30</v>
      </c>
      <c r="Q376" s="133"/>
      <c r="R376" s="123">
        <v>30</v>
      </c>
    </row>
    <row r="377" spans="1:18" s="91" customFormat="1" x14ac:dyDescent="0.2">
      <c r="A377" s="115"/>
      <c r="B377" s="120"/>
      <c r="C377" s="113" t="s">
        <v>152</v>
      </c>
      <c r="D377" s="114"/>
      <c r="E377" s="129">
        <f>SUM(E378)</f>
        <v>0</v>
      </c>
      <c r="F377" s="129">
        <f t="shared" ref="F377:R377" si="264">SUM(F378)</f>
        <v>250</v>
      </c>
      <c r="G377" s="129"/>
      <c r="H377" s="129">
        <f t="shared" si="264"/>
        <v>0</v>
      </c>
      <c r="I377" s="129"/>
      <c r="J377" s="129">
        <f t="shared" si="264"/>
        <v>0</v>
      </c>
      <c r="K377" s="129"/>
      <c r="L377" s="129">
        <f t="shared" si="264"/>
        <v>0</v>
      </c>
      <c r="M377" s="129"/>
      <c r="N377" s="129">
        <f t="shared" si="264"/>
        <v>0</v>
      </c>
      <c r="O377" s="129"/>
      <c r="P377" s="132">
        <f t="shared" si="252"/>
        <v>250</v>
      </c>
      <c r="Q377" s="132"/>
      <c r="R377" s="129">
        <f t="shared" si="264"/>
        <v>250</v>
      </c>
    </row>
    <row r="378" spans="1:18" s="91" customFormat="1" ht="24" x14ac:dyDescent="0.2">
      <c r="A378" s="115"/>
      <c r="B378" s="120"/>
      <c r="C378" s="116">
        <v>54255</v>
      </c>
      <c r="D378" s="122" t="s">
        <v>186</v>
      </c>
      <c r="E378" s="123">
        <v>0</v>
      </c>
      <c r="F378" s="123">
        <v>250</v>
      </c>
      <c r="G378" s="123"/>
      <c r="H378" s="123">
        <v>0</v>
      </c>
      <c r="I378" s="123"/>
      <c r="J378" s="123">
        <v>0</v>
      </c>
      <c r="K378" s="123"/>
      <c r="L378" s="123">
        <v>0</v>
      </c>
      <c r="M378" s="123"/>
      <c r="N378" s="123">
        <v>0</v>
      </c>
      <c r="O378" s="123"/>
      <c r="P378" s="133">
        <f t="shared" si="252"/>
        <v>250</v>
      </c>
      <c r="Q378" s="133"/>
      <c r="R378" s="123">
        <v>250</v>
      </c>
    </row>
    <row r="379" spans="1:18" s="91" customFormat="1" x14ac:dyDescent="0.2">
      <c r="A379" s="115"/>
      <c r="B379" s="120"/>
      <c r="C379" s="113" t="s">
        <v>165</v>
      </c>
      <c r="D379" s="114"/>
      <c r="E379" s="129">
        <f>SUM(E380)</f>
        <v>0</v>
      </c>
      <c r="F379" s="129">
        <f t="shared" ref="F379:R379" si="265">SUM(F380)</f>
        <v>483.8</v>
      </c>
      <c r="G379" s="129"/>
      <c r="H379" s="129">
        <f t="shared" si="265"/>
        <v>0</v>
      </c>
      <c r="I379" s="129"/>
      <c r="J379" s="129">
        <f t="shared" si="265"/>
        <v>0</v>
      </c>
      <c r="K379" s="129"/>
      <c r="L379" s="129">
        <f t="shared" si="265"/>
        <v>254.8</v>
      </c>
      <c r="M379" s="129"/>
      <c r="N379" s="129">
        <f t="shared" si="265"/>
        <v>0</v>
      </c>
      <c r="O379" s="129"/>
      <c r="P379" s="132">
        <f t="shared" si="252"/>
        <v>738.6</v>
      </c>
      <c r="Q379" s="132"/>
      <c r="R379" s="129">
        <f t="shared" si="265"/>
        <v>0</v>
      </c>
    </row>
    <row r="380" spans="1:18" s="91" customFormat="1" ht="24" x14ac:dyDescent="0.2">
      <c r="A380" s="115"/>
      <c r="B380" s="120"/>
      <c r="C380" s="116">
        <v>50381</v>
      </c>
      <c r="D380" s="122" t="s">
        <v>284</v>
      </c>
      <c r="E380" s="123">
        <v>0</v>
      </c>
      <c r="F380" s="123">
        <v>483.8</v>
      </c>
      <c r="G380" s="123"/>
      <c r="H380" s="123">
        <v>0</v>
      </c>
      <c r="I380" s="123"/>
      <c r="J380" s="123">
        <v>0</v>
      </c>
      <c r="K380" s="123"/>
      <c r="L380" s="123">
        <v>254.8</v>
      </c>
      <c r="M380" s="123"/>
      <c r="N380" s="123">
        <v>0</v>
      </c>
      <c r="O380" s="123"/>
      <c r="P380" s="133">
        <f t="shared" si="252"/>
        <v>738.6</v>
      </c>
      <c r="Q380" s="133"/>
      <c r="R380" s="123">
        <v>0</v>
      </c>
    </row>
    <row r="381" spans="1:18" s="91" customFormat="1" x14ac:dyDescent="0.2">
      <c r="A381" s="115"/>
      <c r="B381" s="120"/>
      <c r="C381" s="113" t="s">
        <v>166</v>
      </c>
      <c r="D381" s="114"/>
      <c r="E381" s="129">
        <f>SUM(E382:E383)</f>
        <v>0</v>
      </c>
      <c r="F381" s="129">
        <f t="shared" ref="F381" si="266">SUM(F382:F383)</f>
        <v>180</v>
      </c>
      <c r="G381" s="129"/>
      <c r="H381" s="129">
        <f t="shared" ref="H381" si="267">SUM(H382:H383)</f>
        <v>0</v>
      </c>
      <c r="I381" s="129"/>
      <c r="J381" s="129">
        <f t="shared" ref="J381" si="268">SUM(J382:J383)</f>
        <v>0</v>
      </c>
      <c r="K381" s="129"/>
      <c r="L381" s="129">
        <f t="shared" ref="L381" si="269">SUM(L382:L383)</f>
        <v>23.4</v>
      </c>
      <c r="M381" s="129"/>
      <c r="N381" s="129">
        <f t="shared" ref="N381" si="270">SUM(N382:N383)</f>
        <v>0</v>
      </c>
      <c r="O381" s="129"/>
      <c r="P381" s="132">
        <f t="shared" si="252"/>
        <v>203.4</v>
      </c>
      <c r="Q381" s="132"/>
      <c r="R381" s="129">
        <f>SUM(R382:R383)</f>
        <v>0</v>
      </c>
    </row>
    <row r="382" spans="1:18" s="91" customFormat="1" ht="24" x14ac:dyDescent="0.2">
      <c r="A382" s="115"/>
      <c r="B382" s="120"/>
      <c r="C382" s="116">
        <v>48175</v>
      </c>
      <c r="D382" s="122" t="s">
        <v>260</v>
      </c>
      <c r="E382" s="123">
        <v>0</v>
      </c>
      <c r="F382" s="123">
        <v>0</v>
      </c>
      <c r="G382" s="123"/>
      <c r="H382" s="123">
        <v>0</v>
      </c>
      <c r="I382" s="123"/>
      <c r="J382" s="123">
        <v>0</v>
      </c>
      <c r="K382" s="123"/>
      <c r="L382" s="123">
        <v>23.4</v>
      </c>
      <c r="M382" s="123"/>
      <c r="N382" s="123">
        <v>0</v>
      </c>
      <c r="O382" s="123"/>
      <c r="P382" s="133">
        <f t="shared" si="252"/>
        <v>23.4</v>
      </c>
      <c r="Q382" s="133"/>
      <c r="R382" s="123">
        <v>0</v>
      </c>
    </row>
    <row r="383" spans="1:18" s="91" customFormat="1" x14ac:dyDescent="0.2">
      <c r="A383" s="115"/>
      <c r="B383" s="120"/>
      <c r="C383" s="116">
        <v>52176</v>
      </c>
      <c r="D383" s="122" t="s">
        <v>247</v>
      </c>
      <c r="E383" s="123">
        <v>0</v>
      </c>
      <c r="F383" s="123">
        <v>180</v>
      </c>
      <c r="G383" s="123"/>
      <c r="H383" s="123">
        <v>0</v>
      </c>
      <c r="I383" s="123"/>
      <c r="J383" s="123">
        <v>0</v>
      </c>
      <c r="K383" s="123"/>
      <c r="L383" s="123">
        <v>0</v>
      </c>
      <c r="M383" s="123"/>
      <c r="N383" s="123">
        <v>0</v>
      </c>
      <c r="O383" s="123"/>
      <c r="P383" s="133">
        <f t="shared" si="252"/>
        <v>180</v>
      </c>
      <c r="Q383" s="133"/>
      <c r="R383" s="123">
        <v>0</v>
      </c>
    </row>
    <row r="384" spans="1:18" s="91" customFormat="1" x14ac:dyDescent="0.2">
      <c r="A384" s="112"/>
      <c r="B384" s="113" t="s">
        <v>72</v>
      </c>
      <c r="C384" s="113"/>
      <c r="D384" s="114"/>
      <c r="E384" s="129">
        <f>E385+E387+E389+E393+E396+E400+E402</f>
        <v>4205.3473611400004</v>
      </c>
      <c r="F384" s="129">
        <f t="shared" ref="F384:N384" si="271">F385+F387+F389+F393+F396+F400+F402</f>
        <v>0</v>
      </c>
      <c r="G384" s="129"/>
      <c r="H384" s="129">
        <f t="shared" si="271"/>
        <v>0</v>
      </c>
      <c r="I384" s="129"/>
      <c r="J384" s="129">
        <f t="shared" si="271"/>
        <v>3</v>
      </c>
      <c r="K384" s="129"/>
      <c r="L384" s="129">
        <f t="shared" si="271"/>
        <v>1528.2632249999999</v>
      </c>
      <c r="M384" s="129"/>
      <c r="N384" s="129">
        <f t="shared" si="271"/>
        <v>0</v>
      </c>
      <c r="O384" s="129"/>
      <c r="P384" s="132">
        <f>SUM(E384:N384)</f>
        <v>5736.6105861400001</v>
      </c>
      <c r="Q384" s="132"/>
      <c r="R384" s="129">
        <f>R385+R387+R389+R393+R396+R400+R402</f>
        <v>3596.0579821400001</v>
      </c>
    </row>
    <row r="385" spans="1:18" s="91" customFormat="1" x14ac:dyDescent="0.2">
      <c r="A385" s="112"/>
      <c r="B385" s="113"/>
      <c r="C385" s="113" t="s">
        <v>171</v>
      </c>
      <c r="D385" s="114"/>
      <c r="E385" s="129">
        <f>SUM(E386)</f>
        <v>400</v>
      </c>
      <c r="F385" s="129">
        <f t="shared" ref="F385:R385" si="272">SUM(F386)</f>
        <v>0</v>
      </c>
      <c r="G385" s="129"/>
      <c r="H385" s="129">
        <f t="shared" si="272"/>
        <v>0</v>
      </c>
      <c r="I385" s="129"/>
      <c r="J385" s="129">
        <f t="shared" si="272"/>
        <v>0</v>
      </c>
      <c r="K385" s="129"/>
      <c r="L385" s="129">
        <f t="shared" si="272"/>
        <v>0</v>
      </c>
      <c r="M385" s="129"/>
      <c r="N385" s="129">
        <f t="shared" si="272"/>
        <v>0</v>
      </c>
      <c r="O385" s="129"/>
      <c r="P385" s="132">
        <f t="shared" si="252"/>
        <v>400</v>
      </c>
      <c r="Q385" s="132"/>
      <c r="R385" s="129">
        <f t="shared" si="272"/>
        <v>50</v>
      </c>
    </row>
    <row r="386" spans="1:18" s="91" customFormat="1" ht="24" x14ac:dyDescent="0.2">
      <c r="A386" s="115"/>
      <c r="B386" s="120"/>
      <c r="C386" s="116">
        <v>53353</v>
      </c>
      <c r="D386" s="117" t="s">
        <v>261</v>
      </c>
      <c r="E386" s="123">
        <v>400</v>
      </c>
      <c r="F386" s="123">
        <v>0</v>
      </c>
      <c r="G386" s="123"/>
      <c r="H386" s="123">
        <v>0</v>
      </c>
      <c r="I386" s="123"/>
      <c r="J386" s="123">
        <v>0</v>
      </c>
      <c r="K386" s="123"/>
      <c r="L386" s="123">
        <v>0</v>
      </c>
      <c r="M386" s="123"/>
      <c r="N386" s="123">
        <v>0</v>
      </c>
      <c r="O386" s="123"/>
      <c r="P386" s="133">
        <f t="shared" si="252"/>
        <v>400</v>
      </c>
      <c r="Q386" s="133"/>
      <c r="R386" s="123">
        <v>50</v>
      </c>
    </row>
    <row r="387" spans="1:18" s="91" customFormat="1" x14ac:dyDescent="0.2">
      <c r="A387" s="112"/>
      <c r="B387" s="113"/>
      <c r="C387" s="113" t="s">
        <v>148</v>
      </c>
      <c r="D387" s="114"/>
      <c r="E387" s="129">
        <f>SUM(E388)</f>
        <v>500</v>
      </c>
      <c r="F387" s="129">
        <f t="shared" ref="F387:N387" si="273">SUM(F388)</f>
        <v>0</v>
      </c>
      <c r="G387" s="129"/>
      <c r="H387" s="129">
        <f t="shared" si="273"/>
        <v>0</v>
      </c>
      <c r="I387" s="129"/>
      <c r="J387" s="129">
        <f t="shared" si="273"/>
        <v>0</v>
      </c>
      <c r="K387" s="129"/>
      <c r="L387" s="129">
        <f t="shared" si="273"/>
        <v>300</v>
      </c>
      <c r="M387" s="129"/>
      <c r="N387" s="129">
        <f t="shared" si="273"/>
        <v>0</v>
      </c>
      <c r="O387" s="129"/>
      <c r="P387" s="132">
        <f t="shared" si="252"/>
        <v>800</v>
      </c>
      <c r="Q387" s="132"/>
      <c r="R387" s="129">
        <f>SUM(R388)</f>
        <v>0</v>
      </c>
    </row>
    <row r="388" spans="1:18" s="91" customFormat="1" x14ac:dyDescent="0.2">
      <c r="A388" s="119"/>
      <c r="B388" s="124"/>
      <c r="C388" s="116">
        <v>52257</v>
      </c>
      <c r="D388" s="117" t="s">
        <v>248</v>
      </c>
      <c r="E388" s="123">
        <v>500</v>
      </c>
      <c r="F388" s="123">
        <v>0</v>
      </c>
      <c r="G388" s="123"/>
      <c r="H388" s="123">
        <v>0</v>
      </c>
      <c r="I388" s="123"/>
      <c r="J388" s="123">
        <v>0</v>
      </c>
      <c r="K388" s="123"/>
      <c r="L388" s="123">
        <v>300</v>
      </c>
      <c r="M388" s="123"/>
      <c r="N388" s="123">
        <v>0</v>
      </c>
      <c r="O388" s="123"/>
      <c r="P388" s="133">
        <f t="shared" si="252"/>
        <v>800</v>
      </c>
      <c r="Q388" s="133"/>
      <c r="R388" s="123">
        <v>0</v>
      </c>
    </row>
    <row r="389" spans="1:18" s="91" customFormat="1" x14ac:dyDescent="0.2">
      <c r="A389" s="112"/>
      <c r="B389" s="113"/>
      <c r="C389" s="113" t="s">
        <v>150</v>
      </c>
      <c r="D389" s="114"/>
      <c r="E389" s="129">
        <f>SUM(E390:E392)</f>
        <v>1200</v>
      </c>
      <c r="F389" s="129">
        <f t="shared" ref="F389:N389" si="274">SUM(F390:F392)</f>
        <v>0</v>
      </c>
      <c r="G389" s="129"/>
      <c r="H389" s="129">
        <f t="shared" si="274"/>
        <v>0</v>
      </c>
      <c r="I389" s="129"/>
      <c r="J389" s="129">
        <f t="shared" si="274"/>
        <v>0</v>
      </c>
      <c r="K389" s="129"/>
      <c r="L389" s="129">
        <f t="shared" si="274"/>
        <v>0</v>
      </c>
      <c r="M389" s="129"/>
      <c r="N389" s="129">
        <f t="shared" si="274"/>
        <v>0</v>
      </c>
      <c r="O389" s="129"/>
      <c r="P389" s="132">
        <f>SUM(E389:N389)</f>
        <v>1200</v>
      </c>
      <c r="Q389" s="132"/>
      <c r="R389" s="129">
        <f>SUM(R390:R392)</f>
        <v>500</v>
      </c>
    </row>
    <row r="390" spans="1:18" s="91" customFormat="1" ht="24" x14ac:dyDescent="0.2">
      <c r="A390" s="115"/>
      <c r="B390" s="120"/>
      <c r="C390" s="116">
        <v>51309</v>
      </c>
      <c r="D390" s="122" t="s">
        <v>276</v>
      </c>
      <c r="E390" s="123">
        <v>300</v>
      </c>
      <c r="F390" s="123">
        <v>0</v>
      </c>
      <c r="G390" s="123"/>
      <c r="H390" s="123">
        <v>0</v>
      </c>
      <c r="I390" s="123"/>
      <c r="J390" s="123">
        <v>0</v>
      </c>
      <c r="K390" s="123"/>
      <c r="L390" s="123">
        <v>0</v>
      </c>
      <c r="M390" s="123"/>
      <c r="N390" s="123">
        <v>0</v>
      </c>
      <c r="O390" s="123"/>
      <c r="P390" s="133">
        <f>SUM(E390:N390)</f>
        <v>300</v>
      </c>
      <c r="Q390" s="133"/>
      <c r="R390" s="123">
        <v>0</v>
      </c>
    </row>
    <row r="391" spans="1:18" s="91" customFormat="1" ht="24" x14ac:dyDescent="0.2">
      <c r="A391" s="115"/>
      <c r="B391" s="120"/>
      <c r="C391" s="116">
        <v>53047</v>
      </c>
      <c r="D391" s="122" t="s">
        <v>277</v>
      </c>
      <c r="E391" s="123">
        <v>400</v>
      </c>
      <c r="F391" s="123">
        <v>0</v>
      </c>
      <c r="G391" s="123"/>
      <c r="H391" s="123">
        <v>0</v>
      </c>
      <c r="I391" s="123"/>
      <c r="J391" s="123">
        <v>0</v>
      </c>
      <c r="K391" s="123"/>
      <c r="L391" s="123">
        <v>0</v>
      </c>
      <c r="M391" s="123"/>
      <c r="N391" s="123">
        <v>0</v>
      </c>
      <c r="O391" s="123"/>
      <c r="P391" s="133">
        <f t="shared" ref="P391:P395" si="275">SUM(E391:N391)</f>
        <v>400</v>
      </c>
      <c r="Q391" s="133"/>
      <c r="R391" s="123">
        <v>0</v>
      </c>
    </row>
    <row r="392" spans="1:18" s="91" customFormat="1" x14ac:dyDescent="0.2">
      <c r="A392" s="115"/>
      <c r="B392" s="120"/>
      <c r="C392" s="116">
        <v>54022</v>
      </c>
      <c r="D392" s="122" t="s">
        <v>245</v>
      </c>
      <c r="E392" s="123">
        <v>500</v>
      </c>
      <c r="F392" s="123">
        <v>0</v>
      </c>
      <c r="G392" s="123"/>
      <c r="H392" s="123">
        <v>0</v>
      </c>
      <c r="I392" s="123"/>
      <c r="J392" s="123">
        <v>0</v>
      </c>
      <c r="K392" s="123"/>
      <c r="L392" s="123">
        <v>0</v>
      </c>
      <c r="M392" s="123"/>
      <c r="N392" s="123">
        <v>0</v>
      </c>
      <c r="O392" s="123"/>
      <c r="P392" s="133">
        <f t="shared" si="275"/>
        <v>500</v>
      </c>
      <c r="Q392" s="133"/>
      <c r="R392" s="123">
        <v>500</v>
      </c>
    </row>
    <row r="393" spans="1:18" s="91" customFormat="1" x14ac:dyDescent="0.2">
      <c r="A393" s="115"/>
      <c r="B393" s="120"/>
      <c r="C393" s="113" t="s">
        <v>167</v>
      </c>
      <c r="D393" s="114"/>
      <c r="E393" s="129">
        <f>SUM(E394:E395)</f>
        <v>125</v>
      </c>
      <c r="F393" s="129">
        <f t="shared" ref="F393" si="276">SUM(F394:F395)</f>
        <v>0</v>
      </c>
      <c r="G393" s="129"/>
      <c r="H393" s="129">
        <f t="shared" ref="H393" si="277">SUM(H394:H395)</f>
        <v>0</v>
      </c>
      <c r="I393" s="129"/>
      <c r="J393" s="129">
        <f t="shared" ref="J393" si="278">SUM(J394:J395)</f>
        <v>3</v>
      </c>
      <c r="K393" s="129"/>
      <c r="L393" s="129">
        <f t="shared" ref="L393" si="279">SUM(L394:L395)</f>
        <v>0</v>
      </c>
      <c r="M393" s="129"/>
      <c r="N393" s="129">
        <f t="shared" ref="N393" si="280">SUM(N394:N395)</f>
        <v>0</v>
      </c>
      <c r="O393" s="129"/>
      <c r="P393" s="132">
        <f t="shared" si="275"/>
        <v>128</v>
      </c>
      <c r="Q393" s="132"/>
      <c r="R393" s="129">
        <f>SUM(R394:R395)</f>
        <v>128</v>
      </c>
    </row>
    <row r="394" spans="1:18" s="91" customFormat="1" x14ac:dyDescent="0.2">
      <c r="A394" s="115"/>
      <c r="B394" s="120"/>
      <c r="C394" s="116">
        <v>54133</v>
      </c>
      <c r="D394" s="122" t="s">
        <v>85</v>
      </c>
      <c r="E394" s="123">
        <v>0</v>
      </c>
      <c r="F394" s="123">
        <v>0</v>
      </c>
      <c r="G394" s="123"/>
      <c r="H394" s="123">
        <v>0</v>
      </c>
      <c r="I394" s="123"/>
      <c r="J394" s="123">
        <v>3</v>
      </c>
      <c r="K394" s="123"/>
      <c r="L394" s="123">
        <v>0</v>
      </c>
      <c r="M394" s="123"/>
      <c r="N394" s="123">
        <v>0</v>
      </c>
      <c r="O394" s="123"/>
      <c r="P394" s="133">
        <f t="shared" si="275"/>
        <v>3</v>
      </c>
      <c r="Q394" s="133"/>
      <c r="R394" s="123">
        <v>3</v>
      </c>
    </row>
    <row r="395" spans="1:18" s="91" customFormat="1" ht="24" x14ac:dyDescent="0.2">
      <c r="A395" s="115"/>
      <c r="B395" s="120"/>
      <c r="C395" s="116">
        <v>54171</v>
      </c>
      <c r="D395" s="122" t="s">
        <v>278</v>
      </c>
      <c r="E395" s="123">
        <v>125</v>
      </c>
      <c r="F395" s="123">
        <v>0</v>
      </c>
      <c r="G395" s="123"/>
      <c r="H395" s="123">
        <v>0</v>
      </c>
      <c r="I395" s="123"/>
      <c r="J395" s="123">
        <v>0</v>
      </c>
      <c r="K395" s="123"/>
      <c r="L395" s="123">
        <v>0</v>
      </c>
      <c r="M395" s="123"/>
      <c r="N395" s="123">
        <v>0</v>
      </c>
      <c r="O395" s="123"/>
      <c r="P395" s="133">
        <f t="shared" si="275"/>
        <v>125</v>
      </c>
      <c r="Q395" s="133"/>
      <c r="R395" s="123">
        <v>125</v>
      </c>
    </row>
    <row r="396" spans="1:18" s="91" customFormat="1" x14ac:dyDescent="0.2">
      <c r="A396" s="115"/>
      <c r="B396" s="120"/>
      <c r="C396" s="113" t="s">
        <v>152</v>
      </c>
      <c r="D396" s="114"/>
      <c r="E396" s="129">
        <f>SUM(E397:E399)</f>
        <v>1731.32736114</v>
      </c>
      <c r="F396" s="129">
        <f t="shared" ref="F396" si="281">SUM(F397:F399)</f>
        <v>0</v>
      </c>
      <c r="G396" s="129"/>
      <c r="H396" s="129">
        <f t="shared" ref="H396" si="282">SUM(H397:H399)</f>
        <v>0</v>
      </c>
      <c r="I396" s="129"/>
      <c r="J396" s="129">
        <f t="shared" ref="J396" si="283">SUM(J397:J399)</f>
        <v>0</v>
      </c>
      <c r="K396" s="129"/>
      <c r="L396" s="129">
        <f t="shared" ref="L396" si="284">SUM(L397:L399)</f>
        <v>1213.2632249999999</v>
      </c>
      <c r="M396" s="129"/>
      <c r="N396" s="129">
        <f t="shared" ref="N396" si="285">SUM(N397:N399)</f>
        <v>0</v>
      </c>
      <c r="O396" s="129"/>
      <c r="P396" s="132">
        <f>SUM(E396:N396)</f>
        <v>2944.5905861399997</v>
      </c>
      <c r="Q396" s="132"/>
      <c r="R396" s="129">
        <f>SUM(R397:R399)</f>
        <v>2918.0579821400001</v>
      </c>
    </row>
    <row r="397" spans="1:18" s="91" customFormat="1" x14ac:dyDescent="0.2">
      <c r="A397" s="115"/>
      <c r="B397" s="120"/>
      <c r="C397" s="116">
        <v>43407</v>
      </c>
      <c r="D397" s="122" t="s">
        <v>249</v>
      </c>
      <c r="E397" s="123">
        <v>200</v>
      </c>
      <c r="F397" s="123">
        <v>0</v>
      </c>
      <c r="G397" s="123"/>
      <c r="H397" s="123">
        <v>0</v>
      </c>
      <c r="I397" s="123"/>
      <c r="J397" s="123">
        <v>0</v>
      </c>
      <c r="K397" s="123"/>
      <c r="L397" s="123">
        <v>0</v>
      </c>
      <c r="M397" s="123"/>
      <c r="N397" s="123">
        <v>0</v>
      </c>
      <c r="O397" s="123"/>
      <c r="P397" s="133">
        <f>SUM(E397:N397)</f>
        <v>200</v>
      </c>
      <c r="Q397" s="133"/>
      <c r="R397" s="123">
        <v>200</v>
      </c>
    </row>
    <row r="398" spans="1:18" s="91" customFormat="1" x14ac:dyDescent="0.2">
      <c r="A398" s="115"/>
      <c r="B398" s="120"/>
      <c r="C398" s="116">
        <v>52173</v>
      </c>
      <c r="D398" s="122" t="s">
        <v>250</v>
      </c>
      <c r="E398" s="123">
        <v>26.532603999999999</v>
      </c>
      <c r="F398" s="123">
        <v>0</v>
      </c>
      <c r="G398" s="123"/>
      <c r="H398" s="123">
        <v>0</v>
      </c>
      <c r="I398" s="123"/>
      <c r="J398" s="123">
        <v>0</v>
      </c>
      <c r="K398" s="123"/>
      <c r="L398" s="123">
        <v>0</v>
      </c>
      <c r="M398" s="123"/>
      <c r="N398" s="123">
        <v>0</v>
      </c>
      <c r="O398" s="123"/>
      <c r="P398" s="133">
        <f t="shared" ref="P398:P403" si="286">SUM(E398:N398)</f>
        <v>26.532603999999999</v>
      </c>
      <c r="Q398" s="133"/>
      <c r="R398" s="123">
        <v>0</v>
      </c>
    </row>
    <row r="399" spans="1:18" s="91" customFormat="1" ht="24" x14ac:dyDescent="0.2">
      <c r="A399" s="115"/>
      <c r="B399" s="120"/>
      <c r="C399" s="116">
        <v>54138</v>
      </c>
      <c r="D399" s="122" t="s">
        <v>186</v>
      </c>
      <c r="E399" s="123">
        <v>1504.79475714</v>
      </c>
      <c r="F399" s="123">
        <v>0</v>
      </c>
      <c r="G399" s="123"/>
      <c r="H399" s="123">
        <v>0</v>
      </c>
      <c r="I399" s="123"/>
      <c r="J399" s="123">
        <v>0</v>
      </c>
      <c r="K399" s="123"/>
      <c r="L399" s="123">
        <v>1213.2632249999999</v>
      </c>
      <c r="M399" s="123"/>
      <c r="N399" s="123">
        <v>0</v>
      </c>
      <c r="O399" s="123"/>
      <c r="P399" s="133">
        <f t="shared" si="286"/>
        <v>2718.0579821399997</v>
      </c>
      <c r="Q399" s="133"/>
      <c r="R399" s="123">
        <v>2718.0579821400001</v>
      </c>
    </row>
    <row r="400" spans="1:18" s="91" customFormat="1" x14ac:dyDescent="0.2">
      <c r="A400" s="115"/>
      <c r="B400" s="120"/>
      <c r="C400" s="113" t="s">
        <v>165</v>
      </c>
      <c r="D400" s="114"/>
      <c r="E400" s="129">
        <f>SUM(E401)</f>
        <v>123</v>
      </c>
      <c r="F400" s="129">
        <f t="shared" ref="F400:R402" si="287">SUM(F401)</f>
        <v>0</v>
      </c>
      <c r="G400" s="129"/>
      <c r="H400" s="129">
        <f t="shared" si="287"/>
        <v>0</v>
      </c>
      <c r="I400" s="129"/>
      <c r="J400" s="129">
        <f t="shared" si="287"/>
        <v>0</v>
      </c>
      <c r="K400" s="129"/>
      <c r="L400" s="129">
        <f t="shared" si="287"/>
        <v>15</v>
      </c>
      <c r="M400" s="129"/>
      <c r="N400" s="129">
        <f t="shared" si="287"/>
        <v>0</v>
      </c>
      <c r="O400" s="129"/>
      <c r="P400" s="132">
        <f t="shared" si="286"/>
        <v>138</v>
      </c>
      <c r="Q400" s="132"/>
      <c r="R400" s="129">
        <f t="shared" si="287"/>
        <v>0</v>
      </c>
    </row>
    <row r="401" spans="1:18" s="91" customFormat="1" x14ac:dyDescent="0.2">
      <c r="A401" s="115"/>
      <c r="B401" s="120"/>
      <c r="C401" s="116">
        <v>51117</v>
      </c>
      <c r="D401" s="117" t="s">
        <v>251</v>
      </c>
      <c r="E401" s="123">
        <v>123</v>
      </c>
      <c r="F401" s="123">
        <v>0</v>
      </c>
      <c r="G401" s="123"/>
      <c r="H401" s="123">
        <v>0</v>
      </c>
      <c r="I401" s="123"/>
      <c r="J401" s="123">
        <v>0</v>
      </c>
      <c r="K401" s="123"/>
      <c r="L401" s="123">
        <v>15</v>
      </c>
      <c r="M401" s="123"/>
      <c r="N401" s="123">
        <v>0</v>
      </c>
      <c r="O401" s="123"/>
      <c r="P401" s="133">
        <f t="shared" si="286"/>
        <v>138</v>
      </c>
      <c r="Q401" s="133"/>
      <c r="R401" s="123">
        <v>0</v>
      </c>
    </row>
    <row r="402" spans="1:18" s="91" customFormat="1" x14ac:dyDescent="0.2">
      <c r="A402" s="115"/>
      <c r="B402" s="120"/>
      <c r="C402" s="113" t="s">
        <v>166</v>
      </c>
      <c r="D402" s="114"/>
      <c r="E402" s="129">
        <f>SUM(E403)</f>
        <v>126.02</v>
      </c>
      <c r="F402" s="129">
        <f t="shared" si="287"/>
        <v>0</v>
      </c>
      <c r="G402" s="129"/>
      <c r="H402" s="129">
        <f t="shared" si="287"/>
        <v>0</v>
      </c>
      <c r="I402" s="129"/>
      <c r="J402" s="129">
        <f t="shared" si="287"/>
        <v>0</v>
      </c>
      <c r="K402" s="129"/>
      <c r="L402" s="129">
        <f t="shared" si="287"/>
        <v>0</v>
      </c>
      <c r="M402" s="129"/>
      <c r="N402" s="129">
        <f t="shared" si="287"/>
        <v>0</v>
      </c>
      <c r="O402" s="129"/>
      <c r="P402" s="132">
        <f t="shared" si="286"/>
        <v>126.02</v>
      </c>
      <c r="Q402" s="132"/>
      <c r="R402" s="129">
        <f t="shared" si="287"/>
        <v>0</v>
      </c>
    </row>
    <row r="403" spans="1:18" s="91" customFormat="1" ht="24" x14ac:dyDescent="0.2">
      <c r="A403" s="115"/>
      <c r="B403" s="120"/>
      <c r="C403" s="116">
        <v>46362</v>
      </c>
      <c r="D403" s="117" t="s">
        <v>279</v>
      </c>
      <c r="E403" s="123">
        <v>126.02</v>
      </c>
      <c r="F403" s="123">
        <v>0</v>
      </c>
      <c r="G403" s="123"/>
      <c r="H403" s="123">
        <v>0</v>
      </c>
      <c r="I403" s="123"/>
      <c r="J403" s="123">
        <v>0</v>
      </c>
      <c r="K403" s="123"/>
      <c r="L403" s="123">
        <v>0</v>
      </c>
      <c r="M403" s="123"/>
      <c r="N403" s="123">
        <v>0</v>
      </c>
      <c r="O403" s="123"/>
      <c r="P403" s="133">
        <f t="shared" si="286"/>
        <v>126.02</v>
      </c>
      <c r="Q403" s="133"/>
      <c r="R403" s="123">
        <v>0</v>
      </c>
    </row>
    <row r="404" spans="1:18" s="91" customFormat="1" x14ac:dyDescent="0.2">
      <c r="A404" s="112"/>
      <c r="B404" s="113" t="s">
        <v>73</v>
      </c>
      <c r="C404" s="113"/>
      <c r="D404" s="114"/>
      <c r="E404" s="129">
        <f>E405</f>
        <v>1500</v>
      </c>
      <c r="F404" s="129">
        <f t="shared" ref="F404:N404" si="288">F405</f>
        <v>0</v>
      </c>
      <c r="G404" s="129"/>
      <c r="H404" s="129">
        <f t="shared" si="288"/>
        <v>0</v>
      </c>
      <c r="I404" s="129"/>
      <c r="J404" s="129">
        <f t="shared" si="288"/>
        <v>0</v>
      </c>
      <c r="K404" s="129"/>
      <c r="L404" s="129">
        <f t="shared" si="288"/>
        <v>0</v>
      </c>
      <c r="M404" s="129"/>
      <c r="N404" s="129">
        <f t="shared" si="288"/>
        <v>0</v>
      </c>
      <c r="O404" s="129"/>
      <c r="P404" s="132">
        <f>SUM(E404:N404)</f>
        <v>1500</v>
      </c>
      <c r="Q404" s="132"/>
      <c r="R404" s="129">
        <f>R405</f>
        <v>1500</v>
      </c>
    </row>
    <row r="405" spans="1:18" s="91" customFormat="1" x14ac:dyDescent="0.2">
      <c r="A405" s="112"/>
      <c r="B405" s="113"/>
      <c r="C405" s="113" t="s">
        <v>152</v>
      </c>
      <c r="D405" s="114"/>
      <c r="E405" s="129">
        <f>SUM(E406)</f>
        <v>1500</v>
      </c>
      <c r="F405" s="129">
        <f t="shared" ref="F405:R405" si="289">SUM(F406)</f>
        <v>0</v>
      </c>
      <c r="G405" s="129"/>
      <c r="H405" s="129">
        <f t="shared" si="289"/>
        <v>0</v>
      </c>
      <c r="I405" s="129"/>
      <c r="J405" s="129">
        <f t="shared" si="289"/>
        <v>0</v>
      </c>
      <c r="K405" s="129"/>
      <c r="L405" s="129">
        <f t="shared" si="289"/>
        <v>0</v>
      </c>
      <c r="M405" s="129"/>
      <c r="N405" s="129">
        <f t="shared" si="289"/>
        <v>0</v>
      </c>
      <c r="O405" s="129"/>
      <c r="P405" s="132">
        <f t="shared" ref="P405:P406" si="290">SUM(E405:N405)</f>
        <v>1500</v>
      </c>
      <c r="Q405" s="132"/>
      <c r="R405" s="129">
        <f t="shared" si="289"/>
        <v>1500</v>
      </c>
    </row>
    <row r="406" spans="1:18" s="91" customFormat="1" ht="24" x14ac:dyDescent="0.2">
      <c r="A406" s="115"/>
      <c r="B406" s="120"/>
      <c r="C406" s="116">
        <v>54177</v>
      </c>
      <c r="D406" s="117" t="s">
        <v>186</v>
      </c>
      <c r="E406" s="123">
        <v>1500</v>
      </c>
      <c r="F406" s="123">
        <v>0</v>
      </c>
      <c r="G406" s="123"/>
      <c r="H406" s="123">
        <v>0</v>
      </c>
      <c r="I406" s="123"/>
      <c r="J406" s="123">
        <v>0</v>
      </c>
      <c r="K406" s="123"/>
      <c r="L406" s="123">
        <v>0</v>
      </c>
      <c r="M406" s="123"/>
      <c r="N406" s="123">
        <v>0</v>
      </c>
      <c r="O406" s="123"/>
      <c r="P406" s="133">
        <f t="shared" si="290"/>
        <v>1500</v>
      </c>
      <c r="Q406" s="133"/>
      <c r="R406" s="123">
        <v>1500</v>
      </c>
    </row>
    <row r="407" spans="1:18" s="91" customFormat="1" x14ac:dyDescent="0.2">
      <c r="A407" s="112"/>
      <c r="B407" s="113" t="s">
        <v>14</v>
      </c>
      <c r="C407" s="113"/>
      <c r="D407" s="114"/>
      <c r="E407" s="129">
        <f>E408</f>
        <v>0</v>
      </c>
      <c r="F407" s="129">
        <f t="shared" ref="F407:N407" si="291">F408</f>
        <v>0</v>
      </c>
      <c r="G407" s="129"/>
      <c r="H407" s="129">
        <f t="shared" si="291"/>
        <v>0</v>
      </c>
      <c r="I407" s="129"/>
      <c r="J407" s="129">
        <f t="shared" si="291"/>
        <v>1</v>
      </c>
      <c r="K407" s="129"/>
      <c r="L407" s="129">
        <f t="shared" si="291"/>
        <v>0</v>
      </c>
      <c r="M407" s="129"/>
      <c r="N407" s="129">
        <f t="shared" si="291"/>
        <v>3</v>
      </c>
      <c r="O407" s="129"/>
      <c r="P407" s="132">
        <f>SUM(E407:N407)</f>
        <v>4</v>
      </c>
      <c r="Q407" s="132"/>
      <c r="R407" s="129">
        <f>R408</f>
        <v>1</v>
      </c>
    </row>
    <row r="408" spans="1:18" s="91" customFormat="1" x14ac:dyDescent="0.2">
      <c r="A408" s="115"/>
      <c r="B408" s="120"/>
      <c r="C408" s="113" t="s">
        <v>171</v>
      </c>
      <c r="D408" s="114"/>
      <c r="E408" s="129">
        <f>SUM(E409:E410)</f>
        <v>0</v>
      </c>
      <c r="F408" s="129">
        <f t="shared" ref="F408" si="292">SUM(F409:F410)</f>
        <v>0</v>
      </c>
      <c r="G408" s="129"/>
      <c r="H408" s="129">
        <f t="shared" ref="H408" si="293">SUM(H409:H410)</f>
        <v>0</v>
      </c>
      <c r="I408" s="129"/>
      <c r="J408" s="129">
        <f t="shared" ref="J408" si="294">SUM(J409:J410)</f>
        <v>1</v>
      </c>
      <c r="K408" s="129"/>
      <c r="L408" s="129">
        <f t="shared" ref="L408" si="295">SUM(L409:L410)</f>
        <v>0</v>
      </c>
      <c r="M408" s="129"/>
      <c r="N408" s="129">
        <f t="shared" ref="N408" si="296">SUM(N409:N410)</f>
        <v>3</v>
      </c>
      <c r="O408" s="129"/>
      <c r="P408" s="132">
        <f t="shared" ref="P408:P416" si="297">SUM(E408:N408)</f>
        <v>4</v>
      </c>
      <c r="Q408" s="132"/>
      <c r="R408" s="129">
        <f>SUM(R409:R410)</f>
        <v>1</v>
      </c>
    </row>
    <row r="409" spans="1:18" s="91" customFormat="1" x14ac:dyDescent="0.2">
      <c r="A409" s="115"/>
      <c r="B409" s="120"/>
      <c r="C409" s="116">
        <v>51396</v>
      </c>
      <c r="D409" s="122" t="s">
        <v>252</v>
      </c>
      <c r="E409" s="123">
        <v>0</v>
      </c>
      <c r="F409" s="123">
        <v>0</v>
      </c>
      <c r="G409" s="123"/>
      <c r="H409" s="123">
        <v>0</v>
      </c>
      <c r="I409" s="123"/>
      <c r="J409" s="123">
        <v>0</v>
      </c>
      <c r="K409" s="123"/>
      <c r="L409" s="123">
        <v>0</v>
      </c>
      <c r="M409" s="123"/>
      <c r="N409" s="123">
        <v>3</v>
      </c>
      <c r="O409" s="123"/>
      <c r="P409" s="133">
        <f t="shared" si="297"/>
        <v>3</v>
      </c>
      <c r="Q409" s="133"/>
      <c r="R409" s="123">
        <v>0</v>
      </c>
    </row>
    <row r="410" spans="1:18" s="91" customFormat="1" x14ac:dyDescent="0.2">
      <c r="A410" s="115"/>
      <c r="B410" s="120"/>
      <c r="C410" s="116">
        <v>54310</v>
      </c>
      <c r="D410" s="122" t="s">
        <v>181</v>
      </c>
      <c r="E410" s="123">
        <v>0</v>
      </c>
      <c r="F410" s="123">
        <v>0</v>
      </c>
      <c r="G410" s="123"/>
      <c r="H410" s="123">
        <v>0</v>
      </c>
      <c r="I410" s="123"/>
      <c r="J410" s="123">
        <v>1</v>
      </c>
      <c r="K410" s="123"/>
      <c r="L410" s="123">
        <v>0</v>
      </c>
      <c r="M410" s="123"/>
      <c r="N410" s="123">
        <v>0</v>
      </c>
      <c r="O410" s="123"/>
      <c r="P410" s="133">
        <f t="shared" si="297"/>
        <v>1</v>
      </c>
      <c r="Q410" s="133"/>
      <c r="R410" s="123">
        <v>1</v>
      </c>
    </row>
    <row r="411" spans="1:18" s="91" customFormat="1" x14ac:dyDescent="0.2">
      <c r="A411" s="112"/>
      <c r="B411" s="113" t="s">
        <v>74</v>
      </c>
      <c r="C411" s="113"/>
      <c r="D411" s="114"/>
      <c r="E411" s="129">
        <f>E412+E414</f>
        <v>0</v>
      </c>
      <c r="F411" s="129">
        <f t="shared" ref="F411:N411" si="298">F412+F414</f>
        <v>0</v>
      </c>
      <c r="G411" s="129"/>
      <c r="H411" s="129">
        <f t="shared" si="298"/>
        <v>0</v>
      </c>
      <c r="I411" s="129"/>
      <c r="J411" s="129">
        <f t="shared" si="298"/>
        <v>2.5</v>
      </c>
      <c r="K411" s="129"/>
      <c r="L411" s="129">
        <f t="shared" si="298"/>
        <v>0</v>
      </c>
      <c r="M411" s="129"/>
      <c r="N411" s="129">
        <f t="shared" si="298"/>
        <v>5</v>
      </c>
      <c r="O411" s="129"/>
      <c r="P411" s="132">
        <f t="shared" si="297"/>
        <v>7.5</v>
      </c>
      <c r="Q411" s="132"/>
      <c r="R411" s="129">
        <f>R412+R414</f>
        <v>5</v>
      </c>
    </row>
    <row r="412" spans="1:18" s="91" customFormat="1" x14ac:dyDescent="0.2">
      <c r="A412" s="112"/>
      <c r="B412" s="113"/>
      <c r="C412" s="113" t="s">
        <v>171</v>
      </c>
      <c r="D412" s="114"/>
      <c r="E412" s="129">
        <f>SUM(E413)</f>
        <v>0</v>
      </c>
      <c r="F412" s="129">
        <f t="shared" ref="F412:R412" si="299">SUM(F413)</f>
        <v>0</v>
      </c>
      <c r="G412" s="129"/>
      <c r="H412" s="129">
        <f t="shared" si="299"/>
        <v>0</v>
      </c>
      <c r="I412" s="129"/>
      <c r="J412" s="129">
        <f t="shared" si="299"/>
        <v>2.5</v>
      </c>
      <c r="K412" s="129"/>
      <c r="L412" s="129">
        <f t="shared" si="299"/>
        <v>0</v>
      </c>
      <c r="M412" s="129"/>
      <c r="N412" s="129">
        <f t="shared" si="299"/>
        <v>0</v>
      </c>
      <c r="O412" s="129"/>
      <c r="P412" s="132">
        <f t="shared" si="297"/>
        <v>2.5</v>
      </c>
      <c r="Q412" s="132"/>
      <c r="R412" s="129">
        <f t="shared" si="299"/>
        <v>0</v>
      </c>
    </row>
    <row r="413" spans="1:18" s="91" customFormat="1" x14ac:dyDescent="0.2">
      <c r="A413" s="115"/>
      <c r="B413" s="120"/>
      <c r="C413" s="116">
        <v>54432</v>
      </c>
      <c r="D413" s="122" t="s">
        <v>182</v>
      </c>
      <c r="E413" s="123">
        <v>0</v>
      </c>
      <c r="F413" s="123">
        <v>0</v>
      </c>
      <c r="G413" s="123"/>
      <c r="H413" s="123">
        <v>0</v>
      </c>
      <c r="I413" s="123"/>
      <c r="J413" s="123">
        <v>2.5</v>
      </c>
      <c r="K413" s="123"/>
      <c r="L413" s="123">
        <v>0</v>
      </c>
      <c r="M413" s="123"/>
      <c r="N413" s="123">
        <v>0</v>
      </c>
      <c r="O413" s="123"/>
      <c r="P413" s="133">
        <f t="shared" si="297"/>
        <v>2.5</v>
      </c>
      <c r="Q413" s="133"/>
      <c r="R413" s="123">
        <v>0</v>
      </c>
    </row>
    <row r="414" spans="1:18" s="91" customFormat="1" x14ac:dyDescent="0.2">
      <c r="A414" s="112"/>
      <c r="B414" s="113"/>
      <c r="C414" s="113" t="s">
        <v>150</v>
      </c>
      <c r="D414" s="114"/>
      <c r="E414" s="129">
        <f>SUM(E415)</f>
        <v>0</v>
      </c>
      <c r="F414" s="129">
        <f t="shared" ref="F414:R414" si="300">SUM(F415)</f>
        <v>0</v>
      </c>
      <c r="G414" s="129"/>
      <c r="H414" s="129">
        <f t="shared" si="300"/>
        <v>0</v>
      </c>
      <c r="I414" s="129"/>
      <c r="J414" s="129">
        <f t="shared" si="300"/>
        <v>0</v>
      </c>
      <c r="K414" s="129"/>
      <c r="L414" s="129">
        <f t="shared" si="300"/>
        <v>0</v>
      </c>
      <c r="M414" s="129"/>
      <c r="N414" s="129">
        <f t="shared" si="300"/>
        <v>5</v>
      </c>
      <c r="O414" s="129"/>
      <c r="P414" s="132">
        <f t="shared" si="297"/>
        <v>5</v>
      </c>
      <c r="Q414" s="132"/>
      <c r="R414" s="129">
        <f t="shared" si="300"/>
        <v>5</v>
      </c>
    </row>
    <row r="415" spans="1:18" s="91" customFormat="1" ht="24" x14ac:dyDescent="0.2">
      <c r="A415" s="115"/>
      <c r="B415" s="120"/>
      <c r="C415" s="116">
        <v>54233</v>
      </c>
      <c r="D415" s="122" t="s">
        <v>280</v>
      </c>
      <c r="E415" s="123">
        <v>0</v>
      </c>
      <c r="F415" s="123">
        <v>0</v>
      </c>
      <c r="G415" s="123"/>
      <c r="H415" s="123">
        <v>0</v>
      </c>
      <c r="I415" s="123"/>
      <c r="J415" s="123">
        <v>0</v>
      </c>
      <c r="K415" s="123"/>
      <c r="L415" s="123">
        <v>0</v>
      </c>
      <c r="M415" s="123"/>
      <c r="N415" s="123">
        <v>5</v>
      </c>
      <c r="O415" s="123"/>
      <c r="P415" s="133">
        <f t="shared" si="297"/>
        <v>5</v>
      </c>
      <c r="Q415" s="133"/>
      <c r="R415" s="123">
        <v>5</v>
      </c>
    </row>
    <row r="416" spans="1:18" x14ac:dyDescent="0.2">
      <c r="A416" s="125" t="s">
        <v>159</v>
      </c>
      <c r="B416" s="126"/>
      <c r="C416" s="126"/>
      <c r="D416" s="127"/>
      <c r="E416" s="128">
        <f t="shared" ref="E416:N416" si="301">E10+E102+E147+E261+E343</f>
        <v>21317.173668571981</v>
      </c>
      <c r="F416" s="128">
        <f t="shared" si="301"/>
        <v>4431.789773964103</v>
      </c>
      <c r="G416" s="128"/>
      <c r="H416" s="128">
        <f t="shared" si="301"/>
        <v>1017.105</v>
      </c>
      <c r="I416" s="128"/>
      <c r="J416" s="128">
        <f t="shared" si="301"/>
        <v>59.57</v>
      </c>
      <c r="K416" s="128"/>
      <c r="L416" s="128">
        <f t="shared" si="301"/>
        <v>10335.50885217</v>
      </c>
      <c r="M416" s="128"/>
      <c r="N416" s="128">
        <f t="shared" si="301"/>
        <v>608.17174449000004</v>
      </c>
      <c r="O416" s="128"/>
      <c r="P416" s="134">
        <f t="shared" si="297"/>
        <v>37769.319039196082</v>
      </c>
      <c r="Q416" s="135"/>
      <c r="R416" s="128">
        <f>R10+R102+R147+R261+R343</f>
        <v>21321.493818845083</v>
      </c>
    </row>
    <row r="417" spans="1:18" ht="15" customHeight="1" x14ac:dyDescent="0.2">
      <c r="A417" s="152" t="s">
        <v>282</v>
      </c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</row>
    <row r="418" spans="1:18" x14ac:dyDescent="0.2">
      <c r="A418" s="89" t="s">
        <v>169</v>
      </c>
      <c r="B418" s="90"/>
      <c r="C418" s="93"/>
      <c r="D418" s="96"/>
      <c r="E418" s="103"/>
      <c r="F418" s="103"/>
      <c r="G418" s="103"/>
      <c r="H418" s="103"/>
      <c r="I418" s="103"/>
      <c r="J418" s="103"/>
      <c r="K418" s="104"/>
      <c r="L418" s="104"/>
      <c r="M418" s="104"/>
      <c r="N418" s="105"/>
      <c r="O418" s="105"/>
      <c r="P418" s="105"/>
      <c r="Q418" s="105"/>
      <c r="R418" s="105"/>
    </row>
    <row r="419" spans="1:18" x14ac:dyDescent="0.2">
      <c r="A419" s="89" t="s">
        <v>178</v>
      </c>
      <c r="B419" s="90"/>
      <c r="C419" s="93"/>
      <c r="D419" s="96"/>
      <c r="E419" s="103"/>
      <c r="F419" s="103"/>
      <c r="G419" s="103"/>
      <c r="H419" s="103"/>
      <c r="I419" s="103"/>
      <c r="J419" s="103"/>
      <c r="K419" s="104"/>
      <c r="L419" s="104"/>
      <c r="M419" s="104"/>
      <c r="N419" s="105"/>
      <c r="O419" s="105"/>
      <c r="P419" s="105"/>
      <c r="Q419" s="105"/>
      <c r="R419" s="105"/>
    </row>
  </sheetData>
  <mergeCells count="11">
    <mergeCell ref="E7:F7"/>
    <mergeCell ref="L7:N7"/>
    <mergeCell ref="A417:R417"/>
    <mergeCell ref="P8:Q9"/>
    <mergeCell ref="A8:D9"/>
    <mergeCell ref="E8:F8"/>
    <mergeCell ref="H8:J8"/>
    <mergeCell ref="H9:I9"/>
    <mergeCell ref="L9:M9"/>
    <mergeCell ref="R8:R9"/>
    <mergeCell ref="L8:N8"/>
  </mergeCells>
  <phoneticPr fontId="6" type="noConversion"/>
  <printOptions horizontalCentered="1"/>
  <pageMargins left="0" right="0" top="0.5" bottom="0.25" header="0.3" footer="0.3"/>
  <headerFooter differentFirst="1">
    <oddHeader>&amp;L&amp;9&amp;K000000CONTINUED&amp;R&amp;7&amp;KFF0000Click here to view Excel file</oddHeader>
  </headerFooter>
  <rowBreaks count="7" manualBreakCount="7">
    <brk id="55" max="16383" man="1"/>
    <brk id="111" max="16383" man="1"/>
    <brk id="168" max="16383" man="1"/>
    <brk id="229" max="16383" man="1"/>
    <brk id="289" max="16383" man="1"/>
    <brk id="342" max="16383" man="1"/>
    <brk id="395" max="16383" man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120</v>
      </c>
      <c r="B1" s="3"/>
    </row>
    <row r="2" spans="1:9" x14ac:dyDescent="0.25">
      <c r="A2" s="4" t="s">
        <v>43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7" t="s">
        <v>39</v>
      </c>
      <c r="E4" s="137"/>
      <c r="F4" s="137"/>
      <c r="G4" s="138" t="s">
        <v>38</v>
      </c>
      <c r="H4" s="138"/>
      <c r="I4" s="16"/>
    </row>
    <row r="5" spans="1:9" ht="30" x14ac:dyDescent="0.25">
      <c r="A5" s="17" t="s">
        <v>45</v>
      </c>
      <c r="B5" s="17"/>
      <c r="C5" s="15"/>
      <c r="D5" s="18" t="s">
        <v>35</v>
      </c>
      <c r="E5" s="18" t="s">
        <v>37</v>
      </c>
      <c r="F5" s="19" t="s">
        <v>79</v>
      </c>
      <c r="G5" s="18" t="s">
        <v>41</v>
      </c>
      <c r="H5" s="18" t="s">
        <v>80</v>
      </c>
      <c r="I5" s="18" t="s">
        <v>42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106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107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108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109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110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42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81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121</v>
      </c>
    </row>
    <row r="2" spans="1:4" ht="17.25" x14ac:dyDescent="0.25">
      <c r="A2" s="35" t="s">
        <v>115</v>
      </c>
    </row>
    <row r="3" spans="1:4" x14ac:dyDescent="0.25">
      <c r="A3" s="49" t="s">
        <v>43</v>
      </c>
    </row>
    <row r="5" spans="1:4" x14ac:dyDescent="0.25">
      <c r="A5" s="52" t="s">
        <v>45</v>
      </c>
      <c r="B5" s="50"/>
      <c r="C5" s="53" t="s">
        <v>54</v>
      </c>
      <c r="D5" s="53" t="s">
        <v>44</v>
      </c>
    </row>
    <row r="6" spans="1:4" x14ac:dyDescent="0.25">
      <c r="A6" s="49" t="s">
        <v>46</v>
      </c>
      <c r="C6" s="59"/>
      <c r="D6" s="139" t="s">
        <v>15</v>
      </c>
    </row>
    <row r="7" spans="1:4" x14ac:dyDescent="0.25">
      <c r="A7" s="49" t="s">
        <v>47</v>
      </c>
      <c r="C7" s="59"/>
      <c r="D7" s="140"/>
    </row>
    <row r="8" spans="1:4" x14ac:dyDescent="0.25">
      <c r="A8" s="49" t="s">
        <v>48</v>
      </c>
      <c r="C8" s="59"/>
      <c r="D8" s="140"/>
    </row>
    <row r="9" spans="1:4" x14ac:dyDescent="0.25">
      <c r="A9" s="49" t="s">
        <v>49</v>
      </c>
      <c r="C9" s="59"/>
      <c r="D9" s="140"/>
    </row>
    <row r="10" spans="1:4" x14ac:dyDescent="0.25">
      <c r="A10" s="49" t="s">
        <v>50</v>
      </c>
      <c r="C10" s="59"/>
      <c r="D10" s="140"/>
    </row>
    <row r="11" spans="1:4" x14ac:dyDescent="0.25">
      <c r="A11" s="49" t="s">
        <v>51</v>
      </c>
      <c r="C11" s="59"/>
      <c r="D11" s="140"/>
    </row>
    <row r="12" spans="1:4" x14ac:dyDescent="0.25">
      <c r="A12" s="49" t="s">
        <v>52</v>
      </c>
      <c r="C12" s="59"/>
      <c r="D12" s="140"/>
    </row>
    <row r="13" spans="1:4" x14ac:dyDescent="0.25">
      <c r="A13" s="49" t="s">
        <v>5</v>
      </c>
      <c r="C13" s="59"/>
      <c r="D13" s="140"/>
    </row>
    <row r="14" spans="1:4" x14ac:dyDescent="0.25">
      <c r="A14" s="49" t="s">
        <v>53</v>
      </c>
      <c r="C14" s="59"/>
      <c r="D14" s="140"/>
    </row>
    <row r="15" spans="1:4" x14ac:dyDescent="0.25">
      <c r="A15" s="49" t="s">
        <v>63</v>
      </c>
      <c r="C15" s="59"/>
      <c r="D15" s="140"/>
    </row>
    <row r="17" spans="1:9" x14ac:dyDescent="0.25">
      <c r="A17" s="52" t="s">
        <v>42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3</v>
      </c>
    </row>
    <row r="19" spans="1:9" x14ac:dyDescent="0.25">
      <c r="A19" s="54" t="s">
        <v>4</v>
      </c>
    </row>
    <row r="22" spans="1:9" x14ac:dyDescent="0.25">
      <c r="A22" s="35" t="s">
        <v>122</v>
      </c>
    </row>
    <row r="23" spans="1:9" x14ac:dyDescent="0.25">
      <c r="A23" s="35" t="s">
        <v>116</v>
      </c>
    </row>
    <row r="24" spans="1:9" x14ac:dyDescent="0.25">
      <c r="A24" s="49" t="s">
        <v>43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45</v>
      </c>
      <c r="B26" s="55"/>
      <c r="C26" s="2" t="s">
        <v>40</v>
      </c>
      <c r="D26" s="2" t="s">
        <v>75</v>
      </c>
      <c r="E26" s="2" t="s">
        <v>20</v>
      </c>
      <c r="F26" s="2" t="s">
        <v>42</v>
      </c>
    </row>
    <row r="27" spans="1:9" x14ac:dyDescent="0.25">
      <c r="A27" s="49" t="s">
        <v>46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47</v>
      </c>
      <c r="C28" s="59"/>
      <c r="D28" s="59"/>
      <c r="E28" s="59"/>
      <c r="F28" s="59"/>
    </row>
    <row r="29" spans="1:9" x14ac:dyDescent="0.25">
      <c r="A29" s="49" t="s">
        <v>48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49</v>
      </c>
      <c r="C30" s="59"/>
      <c r="D30" s="59"/>
      <c r="E30" s="59"/>
      <c r="F30" s="59"/>
    </row>
    <row r="31" spans="1:9" x14ac:dyDescent="0.25">
      <c r="A31" s="49" t="s">
        <v>50</v>
      </c>
      <c r="C31" s="59"/>
      <c r="D31" s="59"/>
      <c r="E31" s="59"/>
      <c r="F31" s="59"/>
    </row>
    <row r="32" spans="1:9" x14ac:dyDescent="0.25">
      <c r="A32" s="49" t="s">
        <v>51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52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53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63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42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21</v>
      </c>
    </row>
  </sheetData>
  <mergeCells count="1">
    <mergeCell ref="D6:D1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23</v>
      </c>
      <c r="B1" s="3"/>
      <c r="C1" s="3"/>
    </row>
    <row r="2" spans="1:10" x14ac:dyDescent="0.25">
      <c r="A2" s="4" t="s">
        <v>43</v>
      </c>
    </row>
    <row r="4" spans="1:10" x14ac:dyDescent="0.25">
      <c r="A4" s="16"/>
      <c r="B4" s="16"/>
      <c r="C4" s="16"/>
      <c r="D4" s="16"/>
      <c r="E4" s="16"/>
      <c r="F4" s="16"/>
      <c r="G4" s="75" t="s">
        <v>16</v>
      </c>
      <c r="H4" s="71" t="s">
        <v>38</v>
      </c>
      <c r="I4" s="74"/>
      <c r="J4" s="16"/>
    </row>
    <row r="5" spans="1:10" x14ac:dyDescent="0.25">
      <c r="A5" s="17" t="s">
        <v>45</v>
      </c>
      <c r="B5" s="17"/>
      <c r="C5" s="17"/>
      <c r="D5" s="15"/>
      <c r="E5" s="18" t="s">
        <v>39</v>
      </c>
      <c r="F5" s="18" t="s">
        <v>40</v>
      </c>
      <c r="G5" s="18" t="s">
        <v>17</v>
      </c>
      <c r="H5" s="72" t="s">
        <v>18</v>
      </c>
      <c r="I5" s="72" t="s">
        <v>80</v>
      </c>
      <c r="J5" s="18" t="s">
        <v>42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106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35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36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107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35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36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42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78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24</v>
      </c>
      <c r="B1" s="3"/>
    </row>
    <row r="2" spans="1:8" x14ac:dyDescent="0.25">
      <c r="A2" s="4" t="s">
        <v>43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39</v>
      </c>
      <c r="D5" s="137"/>
      <c r="E5" s="137"/>
      <c r="F5" s="138" t="s">
        <v>38</v>
      </c>
      <c r="G5" s="138"/>
      <c r="H5" s="16"/>
    </row>
    <row r="6" spans="1:8" ht="30" x14ac:dyDescent="0.25">
      <c r="A6" s="17" t="s">
        <v>45</v>
      </c>
      <c r="B6" s="15"/>
      <c r="C6" s="18" t="s">
        <v>35</v>
      </c>
      <c r="D6" s="18" t="s">
        <v>37</v>
      </c>
      <c r="E6" s="19" t="s">
        <v>79</v>
      </c>
      <c r="F6" s="18" t="s">
        <v>41</v>
      </c>
      <c r="G6" s="18" t="s">
        <v>80</v>
      </c>
      <c r="H6" s="18" t="s">
        <v>42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106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107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108</v>
      </c>
    </row>
    <row r="17" spans="1:9" x14ac:dyDescent="0.25">
      <c r="A17" s="6" t="s">
        <v>42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81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25</v>
      </c>
    </row>
    <row r="2" spans="1:4" ht="17.25" x14ac:dyDescent="0.25">
      <c r="A2" s="35" t="s">
        <v>115</v>
      </c>
    </row>
    <row r="3" spans="1:4" x14ac:dyDescent="0.25">
      <c r="A3" s="49" t="s">
        <v>43</v>
      </c>
    </row>
    <row r="5" spans="1:4" x14ac:dyDescent="0.25">
      <c r="A5" s="52" t="s">
        <v>45</v>
      </c>
      <c r="B5" s="50"/>
      <c r="C5" s="53" t="s">
        <v>54</v>
      </c>
      <c r="D5" s="53" t="s">
        <v>44</v>
      </c>
    </row>
    <row r="6" spans="1:4" ht="15" customHeight="1" x14ac:dyDescent="0.25">
      <c r="A6" s="49" t="s">
        <v>106</v>
      </c>
      <c r="C6" s="59"/>
      <c r="D6" s="141" t="s">
        <v>15</v>
      </c>
    </row>
    <row r="7" spans="1:4" ht="15" customHeight="1" x14ac:dyDescent="0.25">
      <c r="A7" s="49" t="s">
        <v>107</v>
      </c>
      <c r="C7" s="59"/>
      <c r="D7" s="142"/>
    </row>
    <row r="9" spans="1:4" ht="15" customHeight="1" x14ac:dyDescent="0.25">
      <c r="A9" s="52" t="s">
        <v>42</v>
      </c>
      <c r="B9" s="52"/>
      <c r="C9" s="61">
        <f>SUM(C6:C8)</f>
        <v>0</v>
      </c>
      <c r="D9" s="52"/>
    </row>
    <row r="10" spans="1:4" ht="15" customHeight="1" x14ac:dyDescent="0.25">
      <c r="A10" s="54" t="s">
        <v>3</v>
      </c>
    </row>
    <row r="11" spans="1:4" ht="15" customHeight="1" x14ac:dyDescent="0.25">
      <c r="A11" s="54" t="s">
        <v>4</v>
      </c>
    </row>
    <row r="16" spans="1:4" x14ac:dyDescent="0.25">
      <c r="A16" s="35" t="s">
        <v>26</v>
      </c>
    </row>
    <row r="17" spans="1:6" x14ac:dyDescent="0.25">
      <c r="A17" s="35" t="s">
        <v>116</v>
      </c>
    </row>
    <row r="18" spans="1:6" x14ac:dyDescent="0.25">
      <c r="A18" s="49" t="s">
        <v>43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45</v>
      </c>
      <c r="B20" s="55"/>
      <c r="C20" s="2" t="s">
        <v>40</v>
      </c>
      <c r="D20" s="2" t="s">
        <v>75</v>
      </c>
      <c r="E20" s="2" t="s">
        <v>20</v>
      </c>
      <c r="F20" s="2" t="s">
        <v>42</v>
      </c>
    </row>
    <row r="21" spans="1:6" x14ac:dyDescent="0.25">
      <c r="A21" s="49" t="s">
        <v>106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107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42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21</v>
      </c>
    </row>
  </sheetData>
  <mergeCells count="1">
    <mergeCell ref="D6:D7"/>
  </mergeCells>
  <phoneticPr fontId="6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27</v>
      </c>
      <c r="B1" s="3"/>
      <c r="C1" s="3"/>
    </row>
    <row r="2" spans="1:10" x14ac:dyDescent="0.25">
      <c r="A2" s="4" t="s">
        <v>43</v>
      </c>
    </row>
    <row r="4" spans="1:10" x14ac:dyDescent="0.25">
      <c r="A4" s="16"/>
      <c r="B4" s="16"/>
      <c r="C4" s="16"/>
      <c r="D4" s="16"/>
      <c r="E4" s="73"/>
      <c r="F4" s="73"/>
      <c r="G4" s="75" t="s">
        <v>16</v>
      </c>
      <c r="H4" s="71" t="s">
        <v>38</v>
      </c>
      <c r="I4" s="74"/>
      <c r="J4" s="73"/>
    </row>
    <row r="5" spans="1:10" x14ac:dyDescent="0.25">
      <c r="A5" s="17" t="s">
        <v>45</v>
      </c>
      <c r="B5" s="17"/>
      <c r="C5" s="17"/>
      <c r="D5" s="15"/>
      <c r="E5" s="72" t="s">
        <v>39</v>
      </c>
      <c r="F5" s="72" t="s">
        <v>40</v>
      </c>
      <c r="G5" s="18" t="s">
        <v>17</v>
      </c>
      <c r="H5" s="72" t="s">
        <v>18</v>
      </c>
      <c r="I5" s="72" t="s">
        <v>80</v>
      </c>
      <c r="J5" s="72" t="s">
        <v>42</v>
      </c>
    </row>
    <row r="6" spans="1:10" s="3" customFormat="1" x14ac:dyDescent="0.25">
      <c r="B6" s="3" t="s">
        <v>106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35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36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107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35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36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108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35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36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109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35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36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110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35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36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111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35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36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77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35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36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42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78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117</v>
      </c>
      <c r="B1" s="3"/>
    </row>
    <row r="2" spans="1:8" x14ac:dyDescent="0.25">
      <c r="A2" s="4" t="s">
        <v>43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39</v>
      </c>
      <c r="D5" s="137"/>
      <c r="E5" s="137"/>
      <c r="F5" s="138" t="s">
        <v>38</v>
      </c>
      <c r="G5" s="138"/>
      <c r="H5" s="16"/>
    </row>
    <row r="6" spans="1:8" ht="30" x14ac:dyDescent="0.25">
      <c r="A6" s="17" t="s">
        <v>45</v>
      </c>
      <c r="B6" s="15"/>
      <c r="C6" s="18" t="s">
        <v>35</v>
      </c>
      <c r="D6" s="18" t="s">
        <v>37</v>
      </c>
      <c r="E6" s="19" t="s">
        <v>79</v>
      </c>
      <c r="F6" s="18" t="s">
        <v>41</v>
      </c>
      <c r="G6" s="18" t="s">
        <v>80</v>
      </c>
      <c r="H6" s="18" t="s">
        <v>42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42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81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28</v>
      </c>
    </row>
    <row r="2" spans="1:4" ht="17.25" x14ac:dyDescent="0.25">
      <c r="A2" s="35" t="s">
        <v>118</v>
      </c>
    </row>
    <row r="3" spans="1:4" x14ac:dyDescent="0.25">
      <c r="A3" s="49" t="s">
        <v>43</v>
      </c>
    </row>
    <row r="5" spans="1:4" x14ac:dyDescent="0.25">
      <c r="A5" s="52" t="s">
        <v>45</v>
      </c>
      <c r="B5" s="50"/>
      <c r="C5" s="53" t="s">
        <v>54</v>
      </c>
      <c r="D5" s="53" t="s">
        <v>44</v>
      </c>
    </row>
    <row r="6" spans="1:4" x14ac:dyDescent="0.25">
      <c r="A6" s="49" t="s">
        <v>55</v>
      </c>
      <c r="C6" s="57"/>
      <c r="D6" s="143" t="s">
        <v>15</v>
      </c>
    </row>
    <row r="7" spans="1:4" x14ac:dyDescent="0.25">
      <c r="A7" s="49" t="s">
        <v>56</v>
      </c>
      <c r="C7" s="57"/>
      <c r="D7" s="144"/>
    </row>
    <row r="8" spans="1:4" x14ac:dyDescent="0.25">
      <c r="A8" s="49" t="s">
        <v>59</v>
      </c>
      <c r="C8" s="57"/>
      <c r="D8" s="144"/>
    </row>
    <row r="9" spans="1:4" x14ac:dyDescent="0.25">
      <c r="A9" s="49" t="s">
        <v>57</v>
      </c>
      <c r="C9" s="57"/>
      <c r="D9" s="144"/>
    </row>
    <row r="10" spans="1:4" x14ac:dyDescent="0.25">
      <c r="A10" s="49" t="s">
        <v>6</v>
      </c>
      <c r="C10" s="57"/>
      <c r="D10" s="144"/>
    </row>
    <row r="11" spans="1:4" x14ac:dyDescent="0.25">
      <c r="A11" s="49" t="s">
        <v>82</v>
      </c>
      <c r="C11" s="57"/>
      <c r="D11" s="144"/>
    </row>
    <row r="12" spans="1:4" x14ac:dyDescent="0.25">
      <c r="A12" s="49" t="s">
        <v>60</v>
      </c>
      <c r="C12" s="57"/>
      <c r="D12" s="144"/>
    </row>
    <row r="13" spans="1:4" x14ac:dyDescent="0.25">
      <c r="A13" s="49" t="s">
        <v>58</v>
      </c>
      <c r="C13" s="57"/>
      <c r="D13" s="144"/>
    </row>
    <row r="14" spans="1:4" x14ac:dyDescent="0.25">
      <c r="A14" s="49" t="s">
        <v>61</v>
      </c>
      <c r="C14" s="57"/>
      <c r="D14" s="144"/>
    </row>
    <row r="15" spans="1:4" x14ac:dyDescent="0.25">
      <c r="A15" s="49" t="s">
        <v>7</v>
      </c>
      <c r="C15" s="57"/>
      <c r="D15" s="144"/>
    </row>
    <row r="16" spans="1:4" x14ac:dyDescent="0.25">
      <c r="A16" s="49" t="s">
        <v>8</v>
      </c>
      <c r="C16" s="57"/>
      <c r="D16" s="144"/>
    </row>
    <row r="17" spans="1:11" x14ac:dyDescent="0.25">
      <c r="A17" s="49" t="s">
        <v>62</v>
      </c>
      <c r="C17" s="57"/>
      <c r="D17" s="144"/>
    </row>
    <row r="18" spans="1:11" x14ac:dyDescent="0.25">
      <c r="A18" s="49" t="s">
        <v>9</v>
      </c>
      <c r="C18" s="57"/>
      <c r="D18" s="144"/>
    </row>
    <row r="19" spans="1:11" x14ac:dyDescent="0.25">
      <c r="A19" s="49" t="s">
        <v>63</v>
      </c>
      <c r="C19" s="57"/>
      <c r="D19" s="145"/>
    </row>
    <row r="20" spans="1:11" x14ac:dyDescent="0.25">
      <c r="A20" s="52" t="s">
        <v>42</v>
      </c>
      <c r="B20" s="52"/>
      <c r="C20" s="62">
        <f>SUM(C6:C19)</f>
        <v>0</v>
      </c>
      <c r="D20" s="62"/>
    </row>
    <row r="21" spans="1:11" x14ac:dyDescent="0.25">
      <c r="A21" s="54" t="s">
        <v>3</v>
      </c>
    </row>
    <row r="22" spans="1:11" x14ac:dyDescent="0.25">
      <c r="A22" s="54" t="s">
        <v>4</v>
      </c>
    </row>
    <row r="25" spans="1:11" x14ac:dyDescent="0.25">
      <c r="A25" s="35" t="s">
        <v>29</v>
      </c>
    </row>
    <row r="26" spans="1:11" x14ac:dyDescent="0.25">
      <c r="A26" s="35" t="s">
        <v>116</v>
      </c>
    </row>
    <row r="27" spans="1:11" x14ac:dyDescent="0.25">
      <c r="A27" s="49" t="s">
        <v>43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45</v>
      </c>
      <c r="B29" s="55"/>
      <c r="C29" s="2" t="s">
        <v>40</v>
      </c>
      <c r="D29" s="2" t="s">
        <v>75</v>
      </c>
      <c r="E29" s="2" t="s">
        <v>19</v>
      </c>
      <c r="F29" s="2" t="s">
        <v>42</v>
      </c>
    </row>
    <row r="30" spans="1:11" s="56" customFormat="1" x14ac:dyDescent="0.25">
      <c r="A30" s="49" t="s">
        <v>55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56</v>
      </c>
      <c r="C31" s="65"/>
      <c r="D31" s="65"/>
      <c r="E31" s="65"/>
      <c r="F31" s="65"/>
    </row>
    <row r="32" spans="1:11" x14ac:dyDescent="0.25">
      <c r="A32" s="49" t="s">
        <v>59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57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6</v>
      </c>
      <c r="C34" s="65"/>
      <c r="D34" s="65"/>
      <c r="E34" s="65"/>
      <c r="F34" s="65"/>
    </row>
    <row r="35" spans="1:8" x14ac:dyDescent="0.25">
      <c r="A35" s="49" t="s">
        <v>82</v>
      </c>
      <c r="C35" s="65"/>
      <c r="D35" s="65"/>
      <c r="E35" s="65"/>
      <c r="F35" s="65"/>
    </row>
    <row r="36" spans="1:8" x14ac:dyDescent="0.25">
      <c r="A36" s="49" t="s">
        <v>60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58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61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7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14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8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62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9</v>
      </c>
      <c r="C43" s="65"/>
      <c r="D43" s="65"/>
      <c r="E43" s="65"/>
      <c r="F43" s="65"/>
    </row>
    <row r="44" spans="1:8" x14ac:dyDescent="0.25">
      <c r="A44" s="49" t="s">
        <v>63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42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21</v>
      </c>
    </row>
  </sheetData>
  <mergeCells count="1">
    <mergeCell ref="D6:D19"/>
  </mergeCells>
  <phoneticPr fontId="6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583DF439-E679-4239-9899-24C22BA37670}"/>
</file>

<file path=customXml/itemProps2.xml><?xml version="1.0" encoding="utf-8"?>
<ds:datastoreItem xmlns:ds="http://schemas.openxmlformats.org/officeDocument/2006/customXml" ds:itemID="{BE332B47-0202-4420-B7BF-4D74BE4FCD08}"/>
</file>

<file path=customXml/itemProps3.xml><?xml version="1.0" encoding="utf-8"?>
<ds:datastoreItem xmlns:ds="http://schemas.openxmlformats.org/officeDocument/2006/customXml" ds:itemID="{4291168E-E3DD-426C-BAE8-0DA36E89F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  <vt:lpstr>'Sov Commitments'!Print_Titles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Sovereign Commitments, 2020 ($ million)</dc:title>
  <dc:subject>This table presents ADB sovereign commitments for 2020.</dc:subject>
  <dc:creator/>
  <cp:keywords>annual report 2020, adb annual reports, adb operations 2020, adb operational data</cp:keywords>
  <dc:description/>
  <cp:lastModifiedBy>Alfredo</cp:lastModifiedBy>
  <cp:lastPrinted>2021-04-06T02:32:59Z</cp:lastPrinted>
  <dcterms:created xsi:type="dcterms:W3CDTF">2010-12-13T09:40:53Z</dcterms:created>
  <dcterms:modified xsi:type="dcterms:W3CDTF">2021-04-15T01:29:02Z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