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9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ngelojacinto/Library/Mobile Documents/com~apple~CloudDocs/ADB Files/Working Files/DKAN/ar2016 files/ar2016/done/"/>
    </mc:Choice>
  </mc:AlternateContent>
  <bookViews>
    <workbookView xWindow="-36020" yWindow="2740" windowWidth="20060" windowHeight="19400"/>
  </bookViews>
  <sheets>
    <sheet name="Nonsov Approvals" sheetId="1" r:id="rId1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Print_Area_MI">#REF!</definedName>
    <definedName name="_xlnm.Print_Titles" localSheetId="0">'Nonsov Approvals'!$A:$U,'Nonsov Approvals'!$10:$11</definedName>
    <definedName name="TITLE">#N/A</definedName>
    <definedName name="w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4" i="1" l="1"/>
  <c r="T33" i="1"/>
  <c r="T28" i="1"/>
  <c r="T30" i="1"/>
  <c r="T27" i="1"/>
  <c r="T26" i="1"/>
  <c r="T14" i="1"/>
  <c r="T13" i="1"/>
  <c r="T17" i="1"/>
  <c r="T16" i="1"/>
  <c r="T21" i="1"/>
  <c r="T23" i="1"/>
  <c r="T20" i="1"/>
  <c r="T12" i="1"/>
  <c r="T38" i="1"/>
  <c r="T37" i="1"/>
  <c r="T45" i="1"/>
  <c r="T48" i="1"/>
  <c r="T44" i="1"/>
  <c r="T54" i="1"/>
  <c r="T53" i="1"/>
  <c r="T36" i="1"/>
  <c r="T59" i="1"/>
  <c r="T58" i="1"/>
  <c r="T62" i="1"/>
  <c r="T64" i="1"/>
  <c r="T61" i="1"/>
  <c r="T70" i="1"/>
  <c r="T69" i="1"/>
  <c r="T74" i="1"/>
  <c r="T73" i="1"/>
  <c r="T67" i="1"/>
  <c r="T66" i="1"/>
  <c r="T57" i="1"/>
  <c r="T87" i="1"/>
  <c r="T95" i="1"/>
  <c r="T93" i="1"/>
  <c r="T86" i="1"/>
  <c r="T97" i="1"/>
  <c r="R33" i="1"/>
  <c r="P33" i="1"/>
  <c r="N33" i="1"/>
  <c r="K33" i="1"/>
  <c r="K28" i="1"/>
  <c r="K30" i="1"/>
  <c r="K27" i="1"/>
  <c r="K26" i="1"/>
  <c r="I33" i="1"/>
  <c r="G33" i="1"/>
  <c r="E33" i="1"/>
  <c r="R32" i="1"/>
  <c r="R31" i="1"/>
  <c r="R30" i="1"/>
  <c r="R29" i="1"/>
  <c r="R28" i="1"/>
  <c r="R27" i="1"/>
  <c r="R26" i="1"/>
  <c r="P30" i="1"/>
  <c r="N30" i="1"/>
  <c r="N28" i="1"/>
  <c r="N27" i="1"/>
  <c r="N26" i="1"/>
  <c r="I30" i="1"/>
  <c r="G30" i="1"/>
  <c r="E30" i="1"/>
  <c r="E28" i="1"/>
  <c r="E27" i="1"/>
  <c r="E26" i="1"/>
  <c r="P28" i="1"/>
  <c r="I28" i="1"/>
  <c r="I27" i="1"/>
  <c r="I26" i="1"/>
  <c r="G28" i="1"/>
  <c r="P27" i="1"/>
  <c r="P26" i="1"/>
  <c r="G27" i="1"/>
  <c r="G26" i="1"/>
  <c r="R96" i="1"/>
  <c r="R95" i="1"/>
  <c r="P95" i="1"/>
  <c r="N95" i="1"/>
  <c r="K95" i="1"/>
  <c r="I95" i="1"/>
  <c r="G95" i="1"/>
  <c r="E95" i="1"/>
  <c r="R94" i="1"/>
  <c r="R93" i="1"/>
  <c r="P93" i="1"/>
  <c r="N93" i="1"/>
  <c r="K93" i="1"/>
  <c r="I93" i="1"/>
  <c r="G93" i="1"/>
  <c r="E93" i="1"/>
  <c r="R92" i="1"/>
  <c r="R91" i="1"/>
  <c r="R90" i="1"/>
  <c r="R89" i="1"/>
  <c r="R88" i="1"/>
  <c r="P87" i="1"/>
  <c r="P86" i="1"/>
  <c r="N87" i="1"/>
  <c r="K87" i="1"/>
  <c r="I87" i="1"/>
  <c r="I86" i="1"/>
  <c r="I74" i="1"/>
  <c r="I73" i="1"/>
  <c r="G87" i="1"/>
  <c r="G86" i="1"/>
  <c r="E87" i="1"/>
  <c r="R76" i="1"/>
  <c r="R75" i="1"/>
  <c r="P74" i="1"/>
  <c r="P73" i="1"/>
  <c r="G74" i="1"/>
  <c r="G73" i="1"/>
  <c r="E74" i="1"/>
  <c r="E73" i="1"/>
  <c r="R72" i="1"/>
  <c r="R71" i="1"/>
  <c r="P70" i="1"/>
  <c r="P69" i="1"/>
  <c r="N70" i="1"/>
  <c r="N69" i="1"/>
  <c r="K70" i="1"/>
  <c r="K69" i="1"/>
  <c r="I70" i="1"/>
  <c r="I69" i="1"/>
  <c r="G70" i="1"/>
  <c r="G69" i="1"/>
  <c r="E70" i="1"/>
  <c r="E69" i="1"/>
  <c r="R68" i="1"/>
  <c r="R67" i="1"/>
  <c r="R66" i="1"/>
  <c r="P67" i="1"/>
  <c r="P66" i="1"/>
  <c r="N67" i="1"/>
  <c r="N66" i="1"/>
  <c r="K67" i="1"/>
  <c r="K66" i="1"/>
  <c r="I67" i="1"/>
  <c r="I66" i="1"/>
  <c r="G67" i="1"/>
  <c r="G66" i="1"/>
  <c r="E67" i="1"/>
  <c r="E66" i="1"/>
  <c r="R65" i="1"/>
  <c r="R64" i="1"/>
  <c r="P64" i="1"/>
  <c r="N64" i="1"/>
  <c r="K64" i="1"/>
  <c r="K62" i="1"/>
  <c r="K61" i="1"/>
  <c r="I64" i="1"/>
  <c r="I62" i="1"/>
  <c r="I61" i="1"/>
  <c r="G64" i="1"/>
  <c r="G62" i="1"/>
  <c r="G61" i="1"/>
  <c r="E64" i="1"/>
  <c r="R63" i="1"/>
  <c r="R62" i="1"/>
  <c r="R61" i="1"/>
  <c r="P62" i="1"/>
  <c r="P61" i="1"/>
  <c r="N62" i="1"/>
  <c r="N61" i="1"/>
  <c r="E62" i="1"/>
  <c r="R60" i="1"/>
  <c r="R59" i="1"/>
  <c r="R58" i="1"/>
  <c r="P59" i="1"/>
  <c r="P58" i="1"/>
  <c r="N59" i="1"/>
  <c r="N58" i="1"/>
  <c r="K59" i="1"/>
  <c r="K58" i="1"/>
  <c r="I59" i="1"/>
  <c r="I58" i="1"/>
  <c r="G59" i="1"/>
  <c r="G58" i="1"/>
  <c r="E59" i="1"/>
  <c r="E58" i="1"/>
  <c r="R55" i="1"/>
  <c r="R54" i="1"/>
  <c r="R53" i="1"/>
  <c r="P54" i="1"/>
  <c r="N54" i="1"/>
  <c r="N53" i="1"/>
  <c r="K54" i="1"/>
  <c r="K53" i="1"/>
  <c r="I54" i="1"/>
  <c r="I53" i="1"/>
  <c r="G54" i="1"/>
  <c r="G53" i="1"/>
  <c r="E54" i="1"/>
  <c r="E53" i="1"/>
  <c r="P53" i="1"/>
  <c r="R52" i="1"/>
  <c r="R51" i="1"/>
  <c r="R50" i="1"/>
  <c r="R49" i="1"/>
  <c r="P48" i="1"/>
  <c r="N48" i="1"/>
  <c r="K48" i="1"/>
  <c r="I48" i="1"/>
  <c r="G48" i="1"/>
  <c r="E48" i="1"/>
  <c r="R47" i="1"/>
  <c r="R46" i="1"/>
  <c r="P45" i="1"/>
  <c r="N45" i="1"/>
  <c r="K45" i="1"/>
  <c r="I45" i="1"/>
  <c r="G45" i="1"/>
  <c r="E45" i="1"/>
  <c r="R39" i="1"/>
  <c r="R38" i="1"/>
  <c r="R37" i="1"/>
  <c r="P38" i="1"/>
  <c r="P37" i="1"/>
  <c r="N38" i="1"/>
  <c r="N37" i="1"/>
  <c r="K38" i="1"/>
  <c r="K37" i="1"/>
  <c r="I38" i="1"/>
  <c r="I37" i="1"/>
  <c r="G38" i="1"/>
  <c r="G37" i="1"/>
  <c r="E38" i="1"/>
  <c r="E37" i="1"/>
  <c r="R24" i="1"/>
  <c r="R23" i="1"/>
  <c r="P23" i="1"/>
  <c r="N23" i="1"/>
  <c r="N21" i="1"/>
  <c r="N20" i="1"/>
  <c r="K23" i="1"/>
  <c r="K21" i="1"/>
  <c r="K20" i="1"/>
  <c r="I23" i="1"/>
  <c r="I21" i="1"/>
  <c r="I20" i="1"/>
  <c r="G23" i="1"/>
  <c r="G21" i="1"/>
  <c r="G20" i="1"/>
  <c r="E23" i="1"/>
  <c r="R22" i="1"/>
  <c r="R21" i="1"/>
  <c r="P21" i="1"/>
  <c r="P20" i="1"/>
  <c r="E21" i="1"/>
  <c r="R19" i="1"/>
  <c r="R18" i="1"/>
  <c r="P17" i="1"/>
  <c r="P16" i="1"/>
  <c r="N17" i="1"/>
  <c r="N16" i="1"/>
  <c r="K17" i="1"/>
  <c r="K16" i="1"/>
  <c r="I17" i="1"/>
  <c r="I16" i="1"/>
  <c r="G17" i="1"/>
  <c r="G16" i="1"/>
  <c r="E17" i="1"/>
  <c r="E16" i="1"/>
  <c r="R15" i="1"/>
  <c r="R14" i="1"/>
  <c r="R13" i="1"/>
  <c r="P14" i="1"/>
  <c r="P13" i="1"/>
  <c r="N14" i="1"/>
  <c r="N13" i="1"/>
  <c r="K14" i="1"/>
  <c r="K13" i="1"/>
  <c r="I14" i="1"/>
  <c r="I13" i="1"/>
  <c r="G14" i="1"/>
  <c r="G13" i="1"/>
  <c r="E14" i="1"/>
  <c r="E13" i="1"/>
  <c r="R70" i="1"/>
  <c r="R69" i="1"/>
  <c r="R74" i="1"/>
  <c r="R73" i="1"/>
  <c r="P44" i="1"/>
  <c r="P36" i="1"/>
  <c r="E44" i="1"/>
  <c r="E36" i="1"/>
  <c r="N44" i="1"/>
  <c r="G44" i="1"/>
  <c r="G36" i="1"/>
  <c r="K44" i="1"/>
  <c r="N12" i="1"/>
  <c r="N36" i="1"/>
  <c r="E20" i="1"/>
  <c r="E12" i="1"/>
  <c r="R48" i="1"/>
  <c r="E61" i="1"/>
  <c r="E57" i="1"/>
  <c r="K36" i="1"/>
  <c r="P57" i="1"/>
  <c r="G57" i="1"/>
  <c r="R45" i="1"/>
  <c r="I44" i="1"/>
  <c r="I36" i="1"/>
  <c r="I57" i="1"/>
  <c r="R87" i="1"/>
  <c r="R86" i="1"/>
  <c r="E86" i="1"/>
  <c r="N86" i="1"/>
  <c r="N74" i="1"/>
  <c r="N73" i="1"/>
  <c r="N57" i="1"/>
  <c r="R17" i="1"/>
  <c r="R16" i="1"/>
  <c r="R20" i="1"/>
  <c r="K86" i="1"/>
  <c r="K74" i="1"/>
  <c r="K73" i="1"/>
  <c r="K57" i="1"/>
  <c r="I12" i="1"/>
  <c r="G12" i="1"/>
  <c r="P12" i="1"/>
  <c r="K12" i="1"/>
  <c r="R44" i="1"/>
  <c r="R36" i="1"/>
  <c r="R57" i="1"/>
  <c r="R12" i="1"/>
  <c r="R97" i="1"/>
  <c r="P97" i="1"/>
  <c r="N97" i="1"/>
  <c r="G97" i="1"/>
  <c r="K97" i="1"/>
  <c r="I97" i="1"/>
  <c r="E97" i="1"/>
</calcChain>
</file>

<file path=xl/sharedStrings.xml><?xml version="1.0" encoding="utf-8"?>
<sst xmlns="http://schemas.openxmlformats.org/spreadsheetml/2006/main" count="92" uniqueCount="72">
  <si>
    <t>($ million)</t>
  </si>
  <si>
    <t>Region / Country / Sector / Project Number</t>
  </si>
  <si>
    <t>Project Cofinancing</t>
  </si>
  <si>
    <t>Equity
Investment</t>
  </si>
  <si>
    <t>Official</t>
  </si>
  <si>
    <t>Energy</t>
  </si>
  <si>
    <t>Azerbaijan</t>
  </si>
  <si>
    <t>Finance</t>
  </si>
  <si>
    <t>India</t>
  </si>
  <si>
    <t>Sri Lanka</t>
  </si>
  <si>
    <t>Cambodia</t>
  </si>
  <si>
    <t>Thailand</t>
  </si>
  <si>
    <t>OVERALL TOTAL</t>
  </si>
  <si>
    <t xml:space="preserve">Loan </t>
  </si>
  <si>
    <t>Ordinary Capital Resources</t>
  </si>
  <si>
    <t>Partial Credit Guarantee</t>
  </si>
  <si>
    <t>Political Risk Guarantee</t>
  </si>
  <si>
    <t>Bangladesh</t>
  </si>
  <si>
    <t>Myanmar</t>
  </si>
  <si>
    <t>Philippines</t>
  </si>
  <si>
    <t>Trade Finance Program</t>
  </si>
  <si>
    <t>Total 
Project 
Cost</t>
  </si>
  <si>
    <t>- = nil, ADB = Asian Development Bank.</t>
  </si>
  <si>
    <t>Pakistan</t>
  </si>
  <si>
    <t>Information and Communication Technology</t>
  </si>
  <si>
    <t>Supply Chain Finance Program</t>
  </si>
  <si>
    <t>Total 
ADB Approvals</t>
  </si>
  <si>
    <t>EAST ASIA</t>
  </si>
  <si>
    <t>SOUTH ASIA</t>
  </si>
  <si>
    <t>REGIONAL</t>
  </si>
  <si>
    <t>Armenia</t>
  </si>
  <si>
    <t>Rural Financial Inclusion Project</t>
  </si>
  <si>
    <t>Shah Deniz Gas Field Expansion Project</t>
  </si>
  <si>
    <t>Shah Deniz Stage II Gas Field Expansion Project</t>
  </si>
  <si>
    <t>Triconboston Wind</t>
  </si>
  <si>
    <t>People's Republic of China</t>
  </si>
  <si>
    <t>Sustainable Dairy Farming and Milk Safety Project</t>
  </si>
  <si>
    <t>Integrated Wastewater Management Project</t>
  </si>
  <si>
    <t>Inclusive and Sustainable Livestock Farming Project</t>
  </si>
  <si>
    <t>Sustainable Projects in the Textile and Garment Sector</t>
  </si>
  <si>
    <t>Mytrah Wind and Solar Power Development Project</t>
  </si>
  <si>
    <t xml:space="preserve">ReNew Clean Energy Project </t>
  </si>
  <si>
    <t>Debt Financing to Janalakshmi Financial Services Private Limited</t>
  </si>
  <si>
    <t>Supporting Access to Finance for Women in Less Developed States Project</t>
  </si>
  <si>
    <t>Expanding Micro and SME Lending in Semi-Urban and Rural Areas Project</t>
  </si>
  <si>
    <t>Supporting Financial Inclusion Project</t>
  </si>
  <si>
    <t>Supporting Growth of Private Sector Banking</t>
  </si>
  <si>
    <t>Cambodia Solar Power Project</t>
  </si>
  <si>
    <t>Yangon Urban Renewal and District Cooling Project (Additional Financing)</t>
  </si>
  <si>
    <t>Telecommunication Towers Infrastructure Project</t>
  </si>
  <si>
    <t>Tiwi and Makban Geothermal Power Green Bonds Project</t>
  </si>
  <si>
    <t xml:space="preserve">Distributed Commercial Solar Power </t>
  </si>
  <si>
    <t>Indonesia</t>
  </si>
  <si>
    <t>Tangguh Liquefied Natural Gas Expansion Project</t>
  </si>
  <si>
    <t>Muara Laboh Geothermal Power</t>
  </si>
  <si>
    <t>Equity Investments in VI (Vietnam Investments) Fund III, LP</t>
  </si>
  <si>
    <t>Strengthening the Microfinance Ecosystem Project</t>
  </si>
  <si>
    <t>Microfinance Risk Participation and Guarantee Program</t>
  </si>
  <si>
    <t>High-Value Horticulture Development Project</t>
  </si>
  <si>
    <t>Distributed Energy Storage Solutions Project</t>
  </si>
  <si>
    <t>CENTRAL AND WEST ASIA</t>
  </si>
  <si>
    <t>SOUTHEAST ASIA</t>
  </si>
  <si>
    <t>Nonsovereign Approvals, 2016</t>
  </si>
  <si>
    <r>
      <t>Commercial</t>
    </r>
    <r>
      <rPr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</si>
  <si>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Includes US dollar and local currency complementary loans.</t>
    </r>
  </si>
  <si>
    <t>Microfinance in Poverty-Stricken Counties</t>
  </si>
  <si>
    <t>Agriculture, Natural Resources, and Rural Development</t>
  </si>
  <si>
    <t>Expanding Access to Credit for Agriculture and Micro, Small, and Medium-Sized Enterprise Borrowers</t>
  </si>
  <si>
    <t>Note: Numbers may not sum precisely because of rounding.</t>
  </si>
  <si>
    <t>Grid-Parity Rooftop Solar Project</t>
  </si>
  <si>
    <t>Agriculture, Natural Resources and Rural Development</t>
  </si>
  <si>
    <t>Water and Other Urban Infrastructure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</si>
</sst>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vertAlign val="superscript"/>
      <sz val="8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8" fontId="4" fillId="2" borderId="0" applyNumberFormat="0" applyBorder="0" applyAlignment="0" applyProtection="0"/>
    <xf numFmtId="10" fontId="4" fillId="3" borderId="3" applyNumberFormat="0" applyBorder="0" applyAlignment="0" applyProtection="0"/>
    <xf numFmtId="165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8" fillId="0" borderId="0"/>
    <xf numFmtId="10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14" fillId="0" borderId="0" xfId="32" applyFill="1" applyBorder="1" applyAlignment="1">
      <alignment horizontal="left" vertical="center"/>
    </xf>
    <xf numFmtId="0" fontId="15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43" fontId="12" fillId="0" borderId="1" xfId="2" applyNumberFormat="1" applyFont="1" applyFill="1" applyBorder="1" applyAlignment="1">
      <alignment horizontal="center"/>
    </xf>
    <xf numFmtId="0" fontId="4" fillId="0" borderId="1" xfId="1" quotePrefix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18" fillId="0" borderId="0" xfId="1" applyFont="1" applyFill="1" applyBorder="1" applyAlignment="1">
      <alignment vertical="center"/>
    </xf>
    <xf numFmtId="43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43" fontId="10" fillId="0" borderId="0" xfId="2" applyNumberFormat="1" applyFont="1" applyFill="1" applyAlignment="1">
      <alignment horizontal="center"/>
    </xf>
    <xf numFmtId="164" fontId="10" fillId="0" borderId="0" xfId="2" applyNumberFormat="1" applyFont="1" applyFill="1" applyAlignment="1">
      <alignment horizontal="center"/>
    </xf>
    <xf numFmtId="164" fontId="17" fillId="0" borderId="0" xfId="2" applyNumberFormat="1" applyFont="1" applyFill="1" applyAlignment="1">
      <alignment horizontal="right"/>
    </xf>
    <xf numFmtId="43" fontId="11" fillId="0" borderId="0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43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43" fontId="4" fillId="0" borderId="0" xfId="2" applyNumberFormat="1" applyFont="1" applyFill="1" applyBorder="1" applyAlignment="1">
      <alignment horizontal="center"/>
    </xf>
    <xf numFmtId="43" fontId="4" fillId="0" borderId="0" xfId="2" applyNumberFormat="1" applyFont="1" applyFill="1" applyAlignment="1">
      <alignment horizontal="center"/>
    </xf>
    <xf numFmtId="43" fontId="4" fillId="0" borderId="1" xfId="2" applyNumberFormat="1" applyFont="1" applyFill="1" applyBorder="1" applyAlignment="1">
      <alignment horizontal="center"/>
    </xf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vertical="top" wrapText="1"/>
    </xf>
    <xf numFmtId="0" fontId="10" fillId="0" borderId="0" xfId="1" applyFont="1" applyFill="1" applyAlignment="1">
      <alignment vertical="top"/>
    </xf>
    <xf numFmtId="0" fontId="10" fillId="0" borderId="0" xfId="1" applyFont="1" applyFill="1" applyAlignment="1">
      <alignment vertical="top" wrapText="1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0" fontId="4" fillId="0" borderId="0" xfId="1" quotePrefix="1" applyFont="1" applyFill="1" applyBorder="1" applyAlignment="1">
      <alignment vertical="center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/>
    </xf>
    <xf numFmtId="43" fontId="2" fillId="0" borderId="1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vertical="center"/>
    </xf>
    <xf numFmtId="43" fontId="12" fillId="0" borderId="4" xfId="2" applyNumberFormat="1" applyFont="1" applyFill="1" applyBorder="1" applyAlignment="1">
      <alignment horizontal="center" wrapText="1"/>
    </xf>
    <xf numFmtId="43" fontId="12" fillId="0" borderId="2" xfId="2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top" wrapText="1"/>
    </xf>
    <xf numFmtId="0" fontId="7" fillId="0" borderId="0" xfId="1" applyFont="1" applyFill="1" applyAlignment="1">
      <alignment horizontal="left" vertical="top"/>
    </xf>
    <xf numFmtId="0" fontId="12" fillId="0" borderId="0" xfId="1" applyFont="1" applyFill="1" applyBorder="1" applyAlignment="1">
      <alignment horizontal="left"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left"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>
      <alignment vertical="top" wrapText="1"/>
    </xf>
    <xf numFmtId="164" fontId="12" fillId="0" borderId="0" xfId="2" applyNumberFormat="1" applyFont="1" applyFill="1" applyBorder="1" applyAlignment="1">
      <alignment horizontal="center" vertical="top"/>
    </xf>
    <xf numFmtId="43" fontId="12" fillId="0" borderId="0" xfId="2" applyNumberFormat="1" applyFont="1" applyFill="1" applyBorder="1" applyAlignment="1">
      <alignment horizontal="center" vertical="top" wrapText="1"/>
    </xf>
    <xf numFmtId="0" fontId="12" fillId="0" borderId="0" xfId="1" applyFont="1" applyFill="1" applyBorder="1" applyAlignment="1">
      <alignment vertical="top"/>
    </xf>
    <xf numFmtId="164" fontId="12" fillId="0" borderId="0" xfId="2" applyNumberFormat="1" applyFont="1" applyFill="1" applyAlignment="1">
      <alignment horizontal="center" vertical="top"/>
    </xf>
    <xf numFmtId="0" fontId="11" fillId="0" borderId="0" xfId="1" applyFont="1" applyFill="1" applyAlignment="1">
      <alignment vertical="top"/>
    </xf>
    <xf numFmtId="164" fontId="7" fillId="0" borderId="0" xfId="2" applyNumberFormat="1" applyFont="1" applyFill="1" applyBorder="1" applyAlignment="1">
      <alignment horizontal="center" vertical="top"/>
    </xf>
    <xf numFmtId="164" fontId="7" fillId="0" borderId="0" xfId="2" applyNumberFormat="1" applyFont="1" applyFill="1" applyAlignment="1">
      <alignment horizontal="center" vertical="top"/>
    </xf>
    <xf numFmtId="43" fontId="7" fillId="0" borderId="0" xfId="2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vertical="top"/>
    </xf>
    <xf numFmtId="0" fontId="7" fillId="0" borderId="0" xfId="1" applyFont="1" applyFill="1" applyAlignment="1">
      <alignment vertical="top"/>
    </xf>
    <xf numFmtId="0" fontId="12" fillId="0" borderId="2" xfId="1" applyFont="1" applyFill="1" applyBorder="1" applyAlignment="1">
      <alignment horizontal="left" vertical="top"/>
    </xf>
    <xf numFmtId="0" fontId="12" fillId="0" borderId="2" xfId="1" applyFont="1" applyFill="1" applyBorder="1" applyAlignment="1">
      <alignment vertical="top"/>
    </xf>
    <xf numFmtId="0" fontId="12" fillId="0" borderId="2" xfId="1" applyFont="1" applyFill="1" applyBorder="1" applyAlignment="1">
      <alignment vertical="top" wrapText="1"/>
    </xf>
    <xf numFmtId="164" fontId="12" fillId="0" borderId="2" xfId="2" applyNumberFormat="1" applyFont="1" applyFill="1" applyBorder="1" applyAlignment="1">
      <alignment horizontal="center" vertical="top"/>
    </xf>
    <xf numFmtId="0" fontId="2" fillId="0" borderId="2" xfId="1" applyFont="1" applyFill="1" applyBorder="1" applyAlignment="1">
      <alignment vertical="top"/>
    </xf>
    <xf numFmtId="164" fontId="7" fillId="0" borderId="0" xfId="2" applyNumberFormat="1" applyFont="1" applyFill="1" applyAlignment="1">
      <alignment horizontal="center"/>
    </xf>
    <xf numFmtId="164" fontId="7" fillId="0" borderId="0" xfId="2" applyNumberFormat="1" applyFont="1" applyFill="1" applyAlignment="1">
      <alignment horizontal="center" vertical="center"/>
    </xf>
    <xf numFmtId="164" fontId="12" fillId="0" borderId="0" xfId="2" applyNumberFormat="1" applyFont="1" applyFill="1" applyAlignment="1">
      <alignment horizontal="center" vertical="center"/>
    </xf>
    <xf numFmtId="164" fontId="12" fillId="0" borderId="0" xfId="2" applyNumberFormat="1" applyFont="1" applyFill="1" applyAlignment="1">
      <alignment horizontal="center"/>
    </xf>
    <xf numFmtId="0" fontId="12" fillId="0" borderId="1" xfId="2" applyNumberFormat="1" applyFont="1" applyFill="1" applyBorder="1" applyAlignment="1">
      <alignment horizontal="center" wrapText="1"/>
    </xf>
    <xf numFmtId="0" fontId="12" fillId="0" borderId="4" xfId="2" applyNumberFormat="1" applyFont="1" applyFill="1" applyBorder="1" applyAlignment="1">
      <alignment horizontal="center" wrapText="1"/>
    </xf>
    <xf numFmtId="43" fontId="12" fillId="0" borderId="1" xfId="2" applyNumberFormat="1" applyFont="1" applyFill="1" applyBorder="1" applyAlignment="1">
      <alignment horizontal="center" wrapText="1"/>
    </xf>
    <xf numFmtId="43" fontId="12" fillId="0" borderId="4" xfId="2" applyNumberFormat="1" applyFont="1" applyFill="1" applyBorder="1" applyAlignment="1">
      <alignment horizontal="center" wrapText="1"/>
    </xf>
    <xf numFmtId="43" fontId="11" fillId="0" borderId="0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left" wrapText="1"/>
    </xf>
    <xf numFmtId="0" fontId="12" fillId="0" borderId="4" xfId="1" applyFont="1" applyFill="1" applyBorder="1" applyAlignment="1">
      <alignment horizontal="left" wrapText="1"/>
    </xf>
    <xf numFmtId="43" fontId="12" fillId="0" borderId="2" xfId="2" applyNumberFormat="1" applyFont="1" applyFill="1" applyBorder="1" applyAlignment="1">
      <alignment horizontal="center"/>
    </xf>
    <xf numFmtId="0" fontId="12" fillId="0" borderId="4" xfId="2" applyNumberFormat="1" applyFont="1" applyFill="1" applyBorder="1" applyAlignment="1">
      <alignment horizontal="center"/>
    </xf>
    <xf numFmtId="164" fontId="12" fillId="0" borderId="4" xfId="2" applyNumberFormat="1" applyFont="1" applyFill="1" applyBorder="1" applyAlignment="1">
      <alignment horizontal="center"/>
    </xf>
    <xf numFmtId="164" fontId="12" fillId="0" borderId="2" xfId="2" applyNumberFormat="1" applyFont="1" applyFill="1" applyBorder="1" applyAlignment="1">
      <alignment horizontal="center"/>
    </xf>
  </cellXfs>
  <cellStyles count="43">
    <cellStyle name="Comma 2" xfId="3"/>
    <cellStyle name="Comma 2 2" xfId="2"/>
    <cellStyle name="Comma 2 4" xfId="4"/>
    <cellStyle name="Comma 3" xfId="5"/>
    <cellStyle name="Comma 3 2" xfId="6"/>
    <cellStyle name="Comma 3 3" xfId="7"/>
    <cellStyle name="Comma 4" xfId="8"/>
    <cellStyle name="Comma 5" xfId="9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2" builtinId="9" hidden="1"/>
    <cellStyle name="Grey" xfId="10"/>
    <cellStyle name="Hyperlink" xfId="32" builtinId="8"/>
    <cellStyle name="Input [yellow]" xfId="11"/>
    <cellStyle name="Normal" xfId="0" builtinId="0"/>
    <cellStyle name="Normal - Style1" xfId="12"/>
    <cellStyle name="Normal 10" xfId="31"/>
    <cellStyle name="Normal 11" xfId="41"/>
    <cellStyle name="Normal 2" xfId="13"/>
    <cellStyle name="Normal 2 2" xfId="14"/>
    <cellStyle name="Normal 2 2 2" xfId="15"/>
    <cellStyle name="Normal 2 3" xfId="1"/>
    <cellStyle name="Normal 3" xfId="16"/>
    <cellStyle name="Normal 4" xfId="17"/>
    <cellStyle name="Normal 4 2" xfId="18"/>
    <cellStyle name="Normal 4 3" xfId="19"/>
    <cellStyle name="Normal 5" xfId="20"/>
    <cellStyle name="Normal 6" xfId="21"/>
    <cellStyle name="Normal 6 2" xfId="22"/>
    <cellStyle name="Normal 6 3" xfId="23"/>
    <cellStyle name="Normal 7" xfId="24"/>
    <cellStyle name="Normal 7 2" xfId="25"/>
    <cellStyle name="Normal 8" xfId="26"/>
    <cellStyle name="Normal 9" xfId="27"/>
    <cellStyle name="Percent [2]" xfId="28"/>
    <cellStyle name="Percent 2" xfId="29"/>
    <cellStyle name="Percent 2 2" xfId="30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195211</xdr:colOff>
      <xdr:row>0</xdr:row>
      <xdr:rowOff>38101</xdr:rowOff>
    </xdr:from>
    <xdr:to>
      <xdr:col>15</xdr:col>
      <xdr:colOff>69730</xdr:colOff>
      <xdr:row>4</xdr:row>
      <xdr:rowOff>38101</xdr:rowOff>
    </xdr:to>
    <xdr:sp macro="" textlink="">
      <xdr:nvSpPr>
        <xdr:cNvPr id="6" name="TextBox 5"/>
        <xdr:cNvSpPr txBox="1"/>
      </xdr:nvSpPr>
      <xdr:spPr>
        <a:xfrm>
          <a:off x="518233" y="38101"/>
          <a:ext cx="5904258" cy="59634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nonsovereign, approvals, loans, private sector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57150</xdr:rowOff>
    </xdr:from>
    <xdr:to>
      <xdr:col>2</xdr:col>
      <xdr:colOff>93345</xdr:colOff>
      <xdr:row>3</xdr:row>
      <xdr:rowOff>32385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38862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6:U101"/>
  <sheetViews>
    <sheetView showGridLines="0" tabSelected="1" topLeftCell="A14" workbookViewId="0">
      <selection activeCell="C63" sqref="C63"/>
    </sheetView>
  </sheetViews>
  <sheetFormatPr baseColWidth="10" defaultColWidth="10.33203125" defaultRowHeight="14" x14ac:dyDescent="0.15"/>
  <cols>
    <col min="1" max="1" width="1.6640625" style="1" customWidth="1"/>
    <col min="2" max="2" width="3.1640625" style="2" customWidth="1"/>
    <col min="3" max="3" width="6.33203125" style="26" customWidth="1"/>
    <col min="4" max="4" width="41.83203125" style="27" customWidth="1"/>
    <col min="5" max="5" width="8.33203125" style="14" customWidth="1"/>
    <col min="6" max="6" width="2.33203125" style="14" customWidth="1"/>
    <col min="7" max="7" width="9.5" style="14" customWidth="1"/>
    <col min="8" max="8" width="1.6640625" style="14" customWidth="1"/>
    <col min="9" max="9" width="10.5" style="14" customWidth="1"/>
    <col min="10" max="10" width="3.1640625" style="14" customWidth="1"/>
    <col min="11" max="11" width="10.5" style="14" customWidth="1"/>
    <col min="12" max="12" width="3.1640625" style="14" customWidth="1"/>
    <col min="13" max="13" width="1.6640625" style="14" customWidth="1"/>
    <col min="14" max="14" width="9.1640625" style="15" customWidth="1"/>
    <col min="15" max="15" width="3.33203125" style="15" customWidth="1"/>
    <col min="16" max="16" width="9.5" style="15" customWidth="1"/>
    <col min="17" max="17" width="3.5" style="15" customWidth="1"/>
    <col min="18" max="18" width="10.33203125" style="14" customWidth="1"/>
    <col min="19" max="19" width="2.5" style="14" customWidth="1"/>
    <col min="20" max="20" width="10.6640625" style="15" customWidth="1"/>
    <col min="21" max="21" width="1.5" style="2" customWidth="1"/>
    <col min="22" max="16384" width="10.33203125" style="2"/>
  </cols>
  <sheetData>
    <row r="6" spans="1:21" ht="15" x14ac:dyDescent="0.15">
      <c r="A6" s="3"/>
    </row>
    <row r="7" spans="1:21" s="5" customFormat="1" ht="20" x14ac:dyDescent="0.2">
      <c r="A7" s="4" t="s">
        <v>62</v>
      </c>
      <c r="C7" s="28"/>
      <c r="D7" s="29"/>
      <c r="E7" s="16"/>
      <c r="F7" s="16"/>
      <c r="G7" s="16"/>
      <c r="H7" s="16"/>
      <c r="I7" s="16"/>
      <c r="J7" s="16"/>
      <c r="K7" s="16"/>
      <c r="L7" s="16"/>
      <c r="M7" s="16"/>
      <c r="N7" s="17"/>
      <c r="O7" s="17"/>
      <c r="P7" s="17"/>
      <c r="Q7" s="17"/>
      <c r="R7" s="16"/>
      <c r="S7" s="16"/>
      <c r="T7" s="17"/>
    </row>
    <row r="8" spans="1:21" x14ac:dyDescent="0.15">
      <c r="A8" s="6" t="s">
        <v>0</v>
      </c>
      <c r="T8" s="18"/>
    </row>
    <row r="9" spans="1:21" s="7" customFormat="1" x14ac:dyDescent="0.15">
      <c r="A9" s="1"/>
      <c r="C9" s="30"/>
      <c r="D9" s="31"/>
      <c r="E9" s="77"/>
      <c r="F9" s="77"/>
      <c r="G9" s="77"/>
      <c r="H9" s="19"/>
      <c r="I9" s="19"/>
      <c r="J9" s="19"/>
      <c r="K9" s="19"/>
      <c r="L9" s="19"/>
      <c r="M9" s="19"/>
      <c r="N9" s="78"/>
      <c r="O9" s="78"/>
      <c r="P9" s="78"/>
      <c r="Q9" s="20"/>
      <c r="R9" s="21"/>
      <c r="S9" s="21"/>
      <c r="T9" s="22"/>
    </row>
    <row r="10" spans="1:21" x14ac:dyDescent="0.15">
      <c r="A10" s="79" t="s">
        <v>1</v>
      </c>
      <c r="B10" s="79"/>
      <c r="C10" s="79"/>
      <c r="D10" s="79"/>
      <c r="E10" s="81" t="s">
        <v>14</v>
      </c>
      <c r="F10" s="81"/>
      <c r="G10" s="81"/>
      <c r="H10" s="81"/>
      <c r="I10" s="81"/>
      <c r="J10" s="81"/>
      <c r="K10" s="81"/>
      <c r="L10" s="43"/>
      <c r="M10" s="8"/>
      <c r="N10" s="84" t="s">
        <v>2</v>
      </c>
      <c r="O10" s="84"/>
      <c r="P10" s="84"/>
      <c r="Q10" s="84"/>
      <c r="R10" s="73" t="s">
        <v>26</v>
      </c>
      <c r="S10" s="73"/>
      <c r="T10" s="75" t="s">
        <v>21</v>
      </c>
      <c r="U10" s="75"/>
    </row>
    <row r="11" spans="1:21" ht="25.5" customHeight="1" x14ac:dyDescent="0.15">
      <c r="A11" s="80"/>
      <c r="B11" s="80"/>
      <c r="C11" s="80"/>
      <c r="D11" s="80"/>
      <c r="E11" s="82" t="s">
        <v>13</v>
      </c>
      <c r="F11" s="82"/>
      <c r="G11" s="76" t="s">
        <v>3</v>
      </c>
      <c r="H11" s="76"/>
      <c r="I11" s="76" t="s">
        <v>15</v>
      </c>
      <c r="J11" s="76"/>
      <c r="K11" s="76" t="s">
        <v>16</v>
      </c>
      <c r="L11" s="76"/>
      <c r="M11" s="42"/>
      <c r="N11" s="83" t="s">
        <v>4</v>
      </c>
      <c r="O11" s="83"/>
      <c r="P11" s="82" t="s">
        <v>63</v>
      </c>
      <c r="Q11" s="82"/>
      <c r="R11" s="74"/>
      <c r="S11" s="74"/>
      <c r="T11" s="76"/>
      <c r="U11" s="76"/>
    </row>
    <row r="12" spans="1:21" s="26" customFormat="1" ht="14.25" customHeight="1" x14ac:dyDescent="0.2">
      <c r="A12" s="51" t="s">
        <v>60</v>
      </c>
      <c r="B12" s="52"/>
      <c r="C12" s="52"/>
      <c r="D12" s="53"/>
      <c r="E12" s="54">
        <f>E13+E16+E20</f>
        <v>601</v>
      </c>
      <c r="F12" s="54"/>
      <c r="G12" s="54">
        <f t="shared" ref="G12:P12" si="0">G13+G16+G20</f>
        <v>0</v>
      </c>
      <c r="H12" s="54"/>
      <c r="I12" s="54">
        <f t="shared" si="0"/>
        <v>0</v>
      </c>
      <c r="J12" s="54"/>
      <c r="K12" s="54">
        <f t="shared" si="0"/>
        <v>0</v>
      </c>
      <c r="L12" s="54"/>
      <c r="M12" s="54"/>
      <c r="N12" s="54">
        <f t="shared" si="0"/>
        <v>0</v>
      </c>
      <c r="O12" s="54"/>
      <c r="P12" s="54">
        <f t="shared" si="0"/>
        <v>7.13</v>
      </c>
      <c r="Q12" s="54"/>
      <c r="R12" s="54">
        <f>R13+R16+R20</f>
        <v>608.13</v>
      </c>
      <c r="S12" s="54"/>
      <c r="T12" s="54">
        <f>T13+T16+T20</f>
        <v>27445</v>
      </c>
      <c r="U12" s="55"/>
    </row>
    <row r="13" spans="1:21" s="58" customFormat="1" ht="14.25" customHeight="1" x14ac:dyDescent="0.2">
      <c r="A13" s="51"/>
      <c r="B13" s="56" t="s">
        <v>30</v>
      </c>
      <c r="C13" s="52"/>
      <c r="D13" s="53"/>
      <c r="E13" s="57">
        <f>E14</f>
        <v>6</v>
      </c>
      <c r="F13" s="57"/>
      <c r="G13" s="57">
        <f t="shared" ref="G13:T14" si="1">G14</f>
        <v>0</v>
      </c>
      <c r="H13" s="57"/>
      <c r="I13" s="57">
        <f t="shared" si="1"/>
        <v>0</v>
      </c>
      <c r="J13" s="57"/>
      <c r="K13" s="57">
        <f t="shared" si="1"/>
        <v>0</v>
      </c>
      <c r="L13" s="57"/>
      <c r="M13" s="57"/>
      <c r="N13" s="57">
        <f t="shared" si="1"/>
        <v>0</v>
      </c>
      <c r="O13" s="57"/>
      <c r="P13" s="57">
        <f t="shared" si="1"/>
        <v>0</v>
      </c>
      <c r="Q13" s="57"/>
      <c r="R13" s="57">
        <f t="shared" si="1"/>
        <v>6</v>
      </c>
      <c r="S13" s="57"/>
      <c r="T13" s="57">
        <f>T14</f>
        <v>6</v>
      </c>
      <c r="U13" s="55"/>
    </row>
    <row r="14" spans="1:21" s="58" customFormat="1" ht="14.25" customHeight="1" x14ac:dyDescent="0.2">
      <c r="A14" s="51"/>
      <c r="B14" s="56"/>
      <c r="C14" s="56" t="s">
        <v>7</v>
      </c>
      <c r="D14" s="53"/>
      <c r="E14" s="59">
        <f>E15</f>
        <v>6</v>
      </c>
      <c r="F14" s="59"/>
      <c r="G14" s="59">
        <f t="shared" si="1"/>
        <v>0</v>
      </c>
      <c r="H14" s="59"/>
      <c r="I14" s="59">
        <f t="shared" si="1"/>
        <v>0</v>
      </c>
      <c r="J14" s="59"/>
      <c r="K14" s="59">
        <f t="shared" si="1"/>
        <v>0</v>
      </c>
      <c r="L14" s="59"/>
      <c r="M14" s="59"/>
      <c r="N14" s="59">
        <f t="shared" si="1"/>
        <v>0</v>
      </c>
      <c r="O14" s="59"/>
      <c r="P14" s="59">
        <f t="shared" si="1"/>
        <v>0</v>
      </c>
      <c r="Q14" s="59"/>
      <c r="R14" s="59">
        <f t="shared" si="1"/>
        <v>6</v>
      </c>
      <c r="S14" s="59"/>
      <c r="T14" s="59">
        <f t="shared" si="1"/>
        <v>6</v>
      </c>
      <c r="U14" s="55"/>
    </row>
    <row r="15" spans="1:21" s="26" customFormat="1" ht="14.25" customHeight="1" x14ac:dyDescent="0.2">
      <c r="A15" s="51"/>
      <c r="B15" s="52"/>
      <c r="C15" s="46">
        <v>50074</v>
      </c>
      <c r="D15" s="45" t="s">
        <v>31</v>
      </c>
      <c r="E15" s="59">
        <v>6</v>
      </c>
      <c r="F15" s="59"/>
      <c r="G15" s="59">
        <v>0</v>
      </c>
      <c r="H15" s="59"/>
      <c r="I15" s="59">
        <v>0</v>
      </c>
      <c r="J15" s="59"/>
      <c r="K15" s="59">
        <v>0</v>
      </c>
      <c r="L15" s="59"/>
      <c r="M15" s="59"/>
      <c r="N15" s="59">
        <v>0</v>
      </c>
      <c r="O15" s="59"/>
      <c r="P15" s="59">
        <v>0</v>
      </c>
      <c r="Q15" s="59"/>
      <c r="R15" s="60">
        <f>SUM(E15:P15)</f>
        <v>6</v>
      </c>
      <c r="S15" s="60"/>
      <c r="T15" s="59">
        <v>6</v>
      </c>
      <c r="U15" s="61"/>
    </row>
    <row r="16" spans="1:21" s="58" customFormat="1" ht="14.25" customHeight="1" x14ac:dyDescent="0.2">
      <c r="A16" s="51"/>
      <c r="B16" s="56" t="s">
        <v>6</v>
      </c>
      <c r="C16" s="56"/>
      <c r="D16" s="53"/>
      <c r="E16" s="57">
        <f>E17</f>
        <v>500</v>
      </c>
      <c r="F16" s="57"/>
      <c r="G16" s="57">
        <f t="shared" ref="G16:T16" si="2">G17</f>
        <v>0</v>
      </c>
      <c r="H16" s="57"/>
      <c r="I16" s="57">
        <f t="shared" si="2"/>
        <v>0</v>
      </c>
      <c r="J16" s="57"/>
      <c r="K16" s="57">
        <f t="shared" si="2"/>
        <v>0</v>
      </c>
      <c r="L16" s="57"/>
      <c r="M16" s="57"/>
      <c r="N16" s="57">
        <f t="shared" si="2"/>
        <v>0</v>
      </c>
      <c r="O16" s="57"/>
      <c r="P16" s="57">
        <f t="shared" si="2"/>
        <v>7.13</v>
      </c>
      <c r="Q16" s="57"/>
      <c r="R16" s="57">
        <f t="shared" si="2"/>
        <v>507.13</v>
      </c>
      <c r="S16" s="57"/>
      <c r="T16" s="57">
        <f t="shared" si="2"/>
        <v>27059</v>
      </c>
      <c r="U16" s="55"/>
    </row>
    <row r="17" spans="1:21" s="58" customFormat="1" ht="14.25" customHeight="1" x14ac:dyDescent="0.2">
      <c r="A17" s="49"/>
      <c r="B17" s="52"/>
      <c r="C17" s="56" t="s">
        <v>5</v>
      </c>
      <c r="D17" s="53"/>
      <c r="E17" s="60">
        <f>SUM(E18:E19)</f>
        <v>500</v>
      </c>
      <c r="F17" s="60"/>
      <c r="G17" s="60">
        <f t="shared" ref="G17:T17" si="3">SUM(G18:G19)</f>
        <v>0</v>
      </c>
      <c r="H17" s="60"/>
      <c r="I17" s="60">
        <f t="shared" si="3"/>
        <v>0</v>
      </c>
      <c r="J17" s="60"/>
      <c r="K17" s="60">
        <f t="shared" si="3"/>
        <v>0</v>
      </c>
      <c r="L17" s="60"/>
      <c r="M17" s="60"/>
      <c r="N17" s="60">
        <f t="shared" si="3"/>
        <v>0</v>
      </c>
      <c r="O17" s="60"/>
      <c r="P17" s="60">
        <f t="shared" si="3"/>
        <v>7.13</v>
      </c>
      <c r="Q17" s="60"/>
      <c r="R17" s="60">
        <f t="shared" si="3"/>
        <v>507.13</v>
      </c>
      <c r="S17" s="60"/>
      <c r="T17" s="60">
        <f t="shared" si="3"/>
        <v>27059</v>
      </c>
      <c r="U17" s="55"/>
    </row>
    <row r="18" spans="1:21" s="26" customFormat="1" ht="14.25" customHeight="1" x14ac:dyDescent="0.2">
      <c r="A18" s="49"/>
      <c r="B18" s="62"/>
      <c r="C18" s="49">
        <v>50117</v>
      </c>
      <c r="D18" s="45" t="s">
        <v>32</v>
      </c>
      <c r="E18" s="60">
        <v>500</v>
      </c>
      <c r="F18" s="60"/>
      <c r="G18" s="60">
        <v>0</v>
      </c>
      <c r="H18" s="60"/>
      <c r="I18" s="60">
        <v>0</v>
      </c>
      <c r="J18" s="60"/>
      <c r="K18" s="60">
        <v>0</v>
      </c>
      <c r="L18" s="60"/>
      <c r="M18" s="60"/>
      <c r="N18" s="60">
        <v>0</v>
      </c>
      <c r="O18" s="60"/>
      <c r="P18" s="60">
        <v>0</v>
      </c>
      <c r="Q18" s="60"/>
      <c r="R18" s="60">
        <f>SUM(E18:P18)</f>
        <v>500</v>
      </c>
      <c r="S18" s="60"/>
      <c r="T18" s="60">
        <v>27059</v>
      </c>
      <c r="U18" s="61"/>
    </row>
    <row r="19" spans="1:21" s="26" customFormat="1" ht="14.25" customHeight="1" x14ac:dyDescent="0.2">
      <c r="A19" s="49"/>
      <c r="B19" s="62"/>
      <c r="C19" s="49">
        <v>48330</v>
      </c>
      <c r="D19" s="45" t="s">
        <v>33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>
        <v>7.13</v>
      </c>
      <c r="Q19" s="60"/>
      <c r="R19" s="60">
        <f>SUM(E19:P19)</f>
        <v>7.13</v>
      </c>
      <c r="S19" s="60"/>
      <c r="T19" s="60">
        <v>0</v>
      </c>
      <c r="U19" s="61"/>
    </row>
    <row r="20" spans="1:21" s="58" customFormat="1" ht="14.25" customHeight="1" x14ac:dyDescent="0.2">
      <c r="A20" s="51"/>
      <c r="B20" s="56" t="s">
        <v>23</v>
      </c>
      <c r="C20" s="56"/>
      <c r="D20" s="53"/>
      <c r="E20" s="57">
        <f>E21+E23</f>
        <v>95</v>
      </c>
      <c r="F20" s="57"/>
      <c r="G20" s="57">
        <f t="shared" ref="G20:P20" si="4">G21</f>
        <v>0</v>
      </c>
      <c r="H20" s="57"/>
      <c r="I20" s="57">
        <f t="shared" si="4"/>
        <v>0</v>
      </c>
      <c r="J20" s="57"/>
      <c r="K20" s="57">
        <f t="shared" si="4"/>
        <v>0</v>
      </c>
      <c r="L20" s="57"/>
      <c r="M20" s="57"/>
      <c r="N20" s="57">
        <f t="shared" si="4"/>
        <v>0</v>
      </c>
      <c r="O20" s="57"/>
      <c r="P20" s="57">
        <f t="shared" si="4"/>
        <v>0</v>
      </c>
      <c r="Q20" s="57"/>
      <c r="R20" s="57">
        <f>R21+R23</f>
        <v>95</v>
      </c>
      <c r="S20" s="57"/>
      <c r="T20" s="57">
        <f>T21+T23</f>
        <v>380</v>
      </c>
      <c r="U20" s="55"/>
    </row>
    <row r="21" spans="1:21" s="58" customFormat="1" ht="14.25" customHeight="1" x14ac:dyDescent="0.2">
      <c r="A21" s="51"/>
      <c r="B21" s="52"/>
      <c r="C21" s="56" t="s">
        <v>5</v>
      </c>
      <c r="D21" s="53"/>
      <c r="E21" s="57">
        <f>E22</f>
        <v>75</v>
      </c>
      <c r="F21" s="57"/>
      <c r="G21" s="57">
        <f t="shared" ref="G21:P21" si="5">SUM(G22:G24)</f>
        <v>0</v>
      </c>
      <c r="H21" s="57"/>
      <c r="I21" s="57">
        <f t="shared" si="5"/>
        <v>0</v>
      </c>
      <c r="J21" s="57"/>
      <c r="K21" s="57">
        <f t="shared" si="5"/>
        <v>0</v>
      </c>
      <c r="L21" s="57"/>
      <c r="M21" s="57"/>
      <c r="N21" s="57">
        <f t="shared" si="5"/>
        <v>0</v>
      </c>
      <c r="O21" s="57"/>
      <c r="P21" s="57">
        <f t="shared" si="5"/>
        <v>0</v>
      </c>
      <c r="Q21" s="57"/>
      <c r="R21" s="57">
        <f>R22</f>
        <v>75</v>
      </c>
      <c r="S21" s="57"/>
      <c r="T21" s="57">
        <f>T22</f>
        <v>360</v>
      </c>
      <c r="U21" s="55"/>
    </row>
    <row r="22" spans="1:21" s="26" customFormat="1" ht="14.25" customHeight="1" x14ac:dyDescent="0.2">
      <c r="A22" s="49"/>
      <c r="B22" s="62"/>
      <c r="C22" s="49">
        <v>50200</v>
      </c>
      <c r="D22" s="45" t="s">
        <v>34</v>
      </c>
      <c r="E22" s="60">
        <v>75</v>
      </c>
      <c r="F22" s="60"/>
      <c r="G22" s="60">
        <v>0</v>
      </c>
      <c r="H22" s="60"/>
      <c r="I22" s="60">
        <v>0</v>
      </c>
      <c r="J22" s="60"/>
      <c r="K22" s="60">
        <v>0</v>
      </c>
      <c r="L22" s="60"/>
      <c r="M22" s="60"/>
      <c r="N22" s="60">
        <v>0</v>
      </c>
      <c r="O22" s="60"/>
      <c r="P22" s="60">
        <v>0</v>
      </c>
      <c r="Q22" s="60"/>
      <c r="R22" s="60">
        <f>SUM(E22:P22)</f>
        <v>75</v>
      </c>
      <c r="S22" s="60"/>
      <c r="T22" s="60">
        <v>360</v>
      </c>
      <c r="U22" s="61"/>
    </row>
    <row r="23" spans="1:21" s="58" customFormat="1" ht="14.25" customHeight="1" x14ac:dyDescent="0.2">
      <c r="A23" s="49"/>
      <c r="B23" s="62"/>
      <c r="C23" s="51" t="s">
        <v>7</v>
      </c>
      <c r="D23" s="45"/>
      <c r="E23" s="57">
        <f>E24</f>
        <v>20</v>
      </c>
      <c r="F23" s="57"/>
      <c r="G23" s="57">
        <f t="shared" ref="G23:T23" si="6">G24</f>
        <v>0</v>
      </c>
      <c r="H23" s="57"/>
      <c r="I23" s="57">
        <f t="shared" si="6"/>
        <v>0</v>
      </c>
      <c r="J23" s="57"/>
      <c r="K23" s="57">
        <f t="shared" si="6"/>
        <v>0</v>
      </c>
      <c r="L23" s="57"/>
      <c r="M23" s="57"/>
      <c r="N23" s="57">
        <f t="shared" si="6"/>
        <v>0</v>
      </c>
      <c r="O23" s="57"/>
      <c r="P23" s="57">
        <f t="shared" si="6"/>
        <v>0</v>
      </c>
      <c r="Q23" s="57"/>
      <c r="R23" s="57">
        <f t="shared" si="6"/>
        <v>20</v>
      </c>
      <c r="S23" s="57"/>
      <c r="T23" s="57">
        <f t="shared" si="6"/>
        <v>20</v>
      </c>
      <c r="U23" s="55"/>
    </row>
    <row r="24" spans="1:21" s="26" customFormat="1" ht="26" x14ac:dyDescent="0.2">
      <c r="A24" s="49"/>
      <c r="B24" s="62"/>
      <c r="C24" s="49">
        <v>50171</v>
      </c>
      <c r="D24" s="45" t="s">
        <v>67</v>
      </c>
      <c r="E24" s="60">
        <v>20</v>
      </c>
      <c r="F24" s="60"/>
      <c r="G24" s="60">
        <v>0</v>
      </c>
      <c r="H24" s="60"/>
      <c r="I24" s="60">
        <v>0</v>
      </c>
      <c r="J24" s="60"/>
      <c r="K24" s="60">
        <v>0</v>
      </c>
      <c r="L24" s="60"/>
      <c r="M24" s="60"/>
      <c r="N24" s="60">
        <v>0</v>
      </c>
      <c r="O24" s="60"/>
      <c r="P24" s="60">
        <v>0</v>
      </c>
      <c r="Q24" s="60"/>
      <c r="R24" s="60">
        <f>SUM(E24:P24)</f>
        <v>20</v>
      </c>
      <c r="S24" s="60"/>
      <c r="T24" s="60">
        <v>20</v>
      </c>
      <c r="U24" s="61"/>
    </row>
    <row r="25" spans="1:21" s="26" customFormat="1" x14ac:dyDescent="0.2">
      <c r="A25" s="49"/>
      <c r="B25" s="62"/>
      <c r="C25" s="49"/>
      <c r="D25" s="45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55"/>
    </row>
    <row r="26" spans="1:21" s="26" customFormat="1" x14ac:dyDescent="0.2">
      <c r="A26" s="51" t="s">
        <v>27</v>
      </c>
      <c r="B26" s="52"/>
      <c r="C26" s="52"/>
      <c r="D26" s="53"/>
      <c r="E26" s="71">
        <f>E27</f>
        <v>325</v>
      </c>
      <c r="F26" s="71"/>
      <c r="G26" s="71">
        <f t="shared" ref="G26:R26" si="7">G27</f>
        <v>0</v>
      </c>
      <c r="H26" s="71"/>
      <c r="I26" s="71">
        <f t="shared" si="7"/>
        <v>0</v>
      </c>
      <c r="J26" s="71"/>
      <c r="K26" s="71">
        <f t="shared" si="7"/>
        <v>0</v>
      </c>
      <c r="L26" s="71"/>
      <c r="M26" s="71"/>
      <c r="N26" s="71">
        <f t="shared" si="7"/>
        <v>0</v>
      </c>
      <c r="O26" s="71"/>
      <c r="P26" s="71">
        <f t="shared" si="7"/>
        <v>195</v>
      </c>
      <c r="Q26" s="71"/>
      <c r="R26" s="71">
        <f t="shared" si="7"/>
        <v>520</v>
      </c>
      <c r="S26" s="71"/>
      <c r="T26" s="71">
        <f>T27</f>
        <v>1793.93</v>
      </c>
    </row>
    <row r="27" spans="1:21" s="26" customFormat="1" x14ac:dyDescent="0.2">
      <c r="A27" s="51"/>
      <c r="B27" s="56" t="s">
        <v>35</v>
      </c>
      <c r="C27" s="56"/>
      <c r="D27" s="53"/>
      <c r="E27" s="71">
        <f>E28+E30+E33</f>
        <v>325</v>
      </c>
      <c r="F27" s="71"/>
      <c r="G27" s="71">
        <f t="shared" ref="G27:T27" si="8">G28+G30+G33</f>
        <v>0</v>
      </c>
      <c r="H27" s="71"/>
      <c r="I27" s="71">
        <f t="shared" si="8"/>
        <v>0</v>
      </c>
      <c r="J27" s="71"/>
      <c r="K27" s="71">
        <f t="shared" si="8"/>
        <v>0</v>
      </c>
      <c r="L27" s="71"/>
      <c r="M27" s="71"/>
      <c r="N27" s="71">
        <f t="shared" si="8"/>
        <v>0</v>
      </c>
      <c r="O27" s="71"/>
      <c r="P27" s="71">
        <f t="shared" si="8"/>
        <v>195</v>
      </c>
      <c r="Q27" s="71"/>
      <c r="R27" s="71">
        <f t="shared" si="8"/>
        <v>520</v>
      </c>
      <c r="S27" s="71"/>
      <c r="T27" s="71">
        <f t="shared" si="8"/>
        <v>1793.93</v>
      </c>
    </row>
    <row r="28" spans="1:21" s="26" customFormat="1" x14ac:dyDescent="0.2">
      <c r="A28" s="49"/>
      <c r="B28" s="52"/>
      <c r="C28" s="56" t="s">
        <v>7</v>
      </c>
      <c r="D28" s="53"/>
      <c r="E28" s="71">
        <f>SUM(E29)</f>
        <v>50</v>
      </c>
      <c r="F28" s="71"/>
      <c r="G28" s="71">
        <f t="shared" ref="G28:T28" si="9">SUM(G29)</f>
        <v>0</v>
      </c>
      <c r="H28" s="71"/>
      <c r="I28" s="71">
        <f t="shared" si="9"/>
        <v>0</v>
      </c>
      <c r="J28" s="71"/>
      <c r="K28" s="71">
        <f t="shared" si="9"/>
        <v>0</v>
      </c>
      <c r="L28" s="71"/>
      <c r="M28" s="71"/>
      <c r="N28" s="71">
        <f t="shared" si="9"/>
        <v>0</v>
      </c>
      <c r="O28" s="71"/>
      <c r="P28" s="71">
        <f t="shared" si="9"/>
        <v>0</v>
      </c>
      <c r="Q28" s="71"/>
      <c r="R28" s="71">
        <f t="shared" si="9"/>
        <v>50</v>
      </c>
      <c r="S28" s="71"/>
      <c r="T28" s="71">
        <f t="shared" si="9"/>
        <v>50</v>
      </c>
    </row>
    <row r="29" spans="1:21" s="26" customFormat="1" x14ac:dyDescent="0.2">
      <c r="A29" s="49"/>
      <c r="B29" s="62"/>
      <c r="C29" s="49">
        <v>49432</v>
      </c>
      <c r="D29" s="45" t="s">
        <v>65</v>
      </c>
      <c r="E29" s="70">
        <v>50</v>
      </c>
      <c r="F29" s="70"/>
      <c r="G29" s="70">
        <v>0</v>
      </c>
      <c r="H29" s="70"/>
      <c r="I29" s="70">
        <v>0</v>
      </c>
      <c r="J29" s="70"/>
      <c r="K29" s="70">
        <v>0</v>
      </c>
      <c r="L29" s="70"/>
      <c r="M29" s="70"/>
      <c r="N29" s="70">
        <v>0</v>
      </c>
      <c r="O29" s="70"/>
      <c r="P29" s="70">
        <v>0</v>
      </c>
      <c r="Q29" s="70"/>
      <c r="R29" s="70">
        <f>SUM(E29:P29)</f>
        <v>50</v>
      </c>
      <c r="S29" s="70"/>
      <c r="T29" s="70">
        <v>50</v>
      </c>
    </row>
    <row r="30" spans="1:21" s="26" customFormat="1" x14ac:dyDescent="0.15">
      <c r="A30" s="49"/>
      <c r="B30" s="62"/>
      <c r="C30" s="44" t="s">
        <v>70</v>
      </c>
      <c r="D30" s="45"/>
      <c r="E30" s="72">
        <f>E31+E32</f>
        <v>125</v>
      </c>
      <c r="F30" s="72"/>
      <c r="G30" s="72">
        <f t="shared" ref="G30:T30" si="10">G31+G32</f>
        <v>0</v>
      </c>
      <c r="H30" s="72"/>
      <c r="I30" s="72">
        <f t="shared" si="10"/>
        <v>0</v>
      </c>
      <c r="J30" s="72"/>
      <c r="K30" s="72">
        <f t="shared" si="10"/>
        <v>0</v>
      </c>
      <c r="L30" s="72"/>
      <c r="M30" s="72"/>
      <c r="N30" s="72">
        <f t="shared" si="10"/>
        <v>0</v>
      </c>
      <c r="O30" s="72"/>
      <c r="P30" s="72">
        <f t="shared" si="10"/>
        <v>95</v>
      </c>
      <c r="Q30" s="72"/>
      <c r="R30" s="72">
        <f t="shared" si="10"/>
        <v>220</v>
      </c>
      <c r="S30" s="72"/>
      <c r="T30" s="72">
        <f t="shared" si="10"/>
        <v>343</v>
      </c>
    </row>
    <row r="31" spans="1:21" s="26" customFormat="1" ht="14.25" customHeight="1" x14ac:dyDescent="0.15">
      <c r="A31" s="49"/>
      <c r="B31" s="62"/>
      <c r="C31" s="49">
        <v>49322</v>
      </c>
      <c r="D31" s="45" t="s">
        <v>36</v>
      </c>
      <c r="E31" s="69">
        <v>62.5</v>
      </c>
      <c r="F31" s="69"/>
      <c r="G31" s="69">
        <v>0</v>
      </c>
      <c r="H31" s="69"/>
      <c r="I31" s="69">
        <v>0</v>
      </c>
      <c r="J31" s="69"/>
      <c r="K31" s="69">
        <v>0</v>
      </c>
      <c r="L31" s="69"/>
      <c r="M31" s="69"/>
      <c r="N31" s="69">
        <v>0</v>
      </c>
      <c r="O31" s="69"/>
      <c r="P31" s="69">
        <v>62.5</v>
      </c>
      <c r="Q31" s="69"/>
      <c r="R31" s="69">
        <f>SUM(E31:P31)</f>
        <v>125</v>
      </c>
      <c r="S31" s="69"/>
      <c r="T31" s="69">
        <v>160</v>
      </c>
    </row>
    <row r="32" spans="1:21" s="26" customFormat="1" x14ac:dyDescent="0.15">
      <c r="A32" s="49"/>
      <c r="B32" s="62"/>
      <c r="C32" s="49">
        <v>49323</v>
      </c>
      <c r="D32" s="45" t="s">
        <v>38</v>
      </c>
      <c r="E32" s="69">
        <v>62.5</v>
      </c>
      <c r="F32" s="69"/>
      <c r="G32" s="69">
        <v>0</v>
      </c>
      <c r="H32" s="69"/>
      <c r="I32" s="69">
        <v>0</v>
      </c>
      <c r="J32" s="69"/>
      <c r="K32" s="69">
        <v>0</v>
      </c>
      <c r="L32" s="69"/>
      <c r="M32" s="69"/>
      <c r="N32" s="69">
        <v>0</v>
      </c>
      <c r="O32" s="69"/>
      <c r="P32" s="69">
        <v>32.5</v>
      </c>
      <c r="Q32" s="69"/>
      <c r="R32" s="69">
        <f>SUM(E32:P32)</f>
        <v>95</v>
      </c>
      <c r="S32" s="69"/>
      <c r="T32" s="69">
        <v>183</v>
      </c>
    </row>
    <row r="33" spans="1:21" s="26" customFormat="1" x14ac:dyDescent="0.15">
      <c r="A33" s="49"/>
      <c r="B33" s="62"/>
      <c r="C33" s="51" t="s">
        <v>71</v>
      </c>
      <c r="D33" s="45"/>
      <c r="E33" s="72">
        <f>E34</f>
        <v>150</v>
      </c>
      <c r="F33" s="72"/>
      <c r="G33" s="72">
        <f t="shared" ref="G33:T33" si="11">G34</f>
        <v>0</v>
      </c>
      <c r="H33" s="72"/>
      <c r="I33" s="72">
        <f t="shared" si="11"/>
        <v>0</v>
      </c>
      <c r="J33" s="72"/>
      <c r="K33" s="72">
        <f t="shared" si="11"/>
        <v>0</v>
      </c>
      <c r="L33" s="72"/>
      <c r="M33" s="72"/>
      <c r="N33" s="72">
        <f t="shared" si="11"/>
        <v>0</v>
      </c>
      <c r="O33" s="72"/>
      <c r="P33" s="72">
        <f t="shared" si="11"/>
        <v>100</v>
      </c>
      <c r="Q33" s="72"/>
      <c r="R33" s="72">
        <f t="shared" si="11"/>
        <v>250</v>
      </c>
      <c r="S33" s="72"/>
      <c r="T33" s="72">
        <f t="shared" si="11"/>
        <v>1400.93</v>
      </c>
    </row>
    <row r="34" spans="1:21" s="26" customFormat="1" ht="14.25" customHeight="1" x14ac:dyDescent="0.15">
      <c r="A34" s="49"/>
      <c r="B34" s="62"/>
      <c r="C34" s="49">
        <v>50164</v>
      </c>
      <c r="D34" s="45" t="s">
        <v>37</v>
      </c>
      <c r="E34" s="69">
        <v>150</v>
      </c>
      <c r="F34" s="69"/>
      <c r="G34" s="69">
        <v>0</v>
      </c>
      <c r="H34" s="69"/>
      <c r="I34" s="69">
        <v>0</v>
      </c>
      <c r="J34" s="69"/>
      <c r="K34" s="69">
        <v>0</v>
      </c>
      <c r="L34" s="69"/>
      <c r="M34" s="69"/>
      <c r="N34" s="69">
        <v>0</v>
      </c>
      <c r="O34" s="69"/>
      <c r="P34" s="69">
        <v>100</v>
      </c>
      <c r="Q34" s="69"/>
      <c r="R34" s="69">
        <f>SUM(E34:P34)</f>
        <v>250</v>
      </c>
      <c r="S34" s="69"/>
      <c r="T34" s="69">
        <v>1400.93</v>
      </c>
    </row>
    <row r="35" spans="1:21" s="26" customFormat="1" x14ac:dyDescent="0.2">
      <c r="A35" s="49"/>
      <c r="B35" s="62"/>
      <c r="C35" s="49"/>
      <c r="D35" s="45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</row>
    <row r="36" spans="1:21" s="26" customFormat="1" x14ac:dyDescent="0.2">
      <c r="A36" s="51" t="s">
        <v>28</v>
      </c>
      <c r="B36" s="52"/>
      <c r="C36" s="52"/>
      <c r="D36" s="53"/>
      <c r="E36" s="57">
        <f>E37+E44+E53</f>
        <v>815</v>
      </c>
      <c r="F36" s="57"/>
      <c r="G36" s="57">
        <f>G37+G44+G53</f>
        <v>50</v>
      </c>
      <c r="H36" s="57"/>
      <c r="I36" s="57">
        <f>I37+I44+I53</f>
        <v>0</v>
      </c>
      <c r="J36" s="57"/>
      <c r="K36" s="57">
        <f>K37+K44+K53</f>
        <v>0</v>
      </c>
      <c r="L36" s="57"/>
      <c r="M36" s="57"/>
      <c r="N36" s="57">
        <f>N37+N44+N53</f>
        <v>195</v>
      </c>
      <c r="O36" s="57"/>
      <c r="P36" s="57">
        <f>P37+P44+P53</f>
        <v>23.56</v>
      </c>
      <c r="Q36" s="57"/>
      <c r="R36" s="57">
        <f>R37+R44+R53</f>
        <v>1083.56</v>
      </c>
      <c r="S36" s="57"/>
      <c r="T36" s="57">
        <f>T37+T44+T53</f>
        <v>1942.7</v>
      </c>
    </row>
    <row r="37" spans="1:21" s="26" customFormat="1" x14ac:dyDescent="0.2">
      <c r="A37" s="51"/>
      <c r="B37" s="56" t="s">
        <v>17</v>
      </c>
      <c r="C37" s="56"/>
      <c r="D37" s="53"/>
      <c r="E37" s="57">
        <f>E38</f>
        <v>20</v>
      </c>
      <c r="F37" s="57"/>
      <c r="G37" s="57">
        <f t="shared" ref="G37:T37" si="12">G38</f>
        <v>0</v>
      </c>
      <c r="H37" s="57"/>
      <c r="I37" s="57">
        <f t="shared" si="12"/>
        <v>0</v>
      </c>
      <c r="J37" s="57"/>
      <c r="K37" s="57">
        <f t="shared" si="12"/>
        <v>0</v>
      </c>
      <c r="L37" s="57"/>
      <c r="M37" s="57"/>
      <c r="N37" s="57">
        <f t="shared" si="12"/>
        <v>0</v>
      </c>
      <c r="O37" s="57"/>
      <c r="P37" s="57">
        <f t="shared" si="12"/>
        <v>0</v>
      </c>
      <c r="Q37" s="57"/>
      <c r="R37" s="57">
        <f t="shared" si="12"/>
        <v>20</v>
      </c>
      <c r="S37" s="57"/>
      <c r="T37" s="57">
        <f t="shared" si="12"/>
        <v>20</v>
      </c>
    </row>
    <row r="38" spans="1:21" s="26" customFormat="1" x14ac:dyDescent="0.2">
      <c r="A38" s="49"/>
      <c r="B38" s="52"/>
      <c r="C38" s="56" t="s">
        <v>7</v>
      </c>
      <c r="D38" s="53"/>
      <c r="E38" s="60">
        <f>SUM(E39)</f>
        <v>20</v>
      </c>
      <c r="F38" s="60"/>
      <c r="G38" s="60">
        <f t="shared" ref="G38:T38" si="13">SUM(G39)</f>
        <v>0</v>
      </c>
      <c r="H38" s="60"/>
      <c r="I38" s="60">
        <f t="shared" si="13"/>
        <v>0</v>
      </c>
      <c r="J38" s="60"/>
      <c r="K38" s="60">
        <f t="shared" si="13"/>
        <v>0</v>
      </c>
      <c r="L38" s="60"/>
      <c r="M38" s="60"/>
      <c r="N38" s="60">
        <f t="shared" si="13"/>
        <v>0</v>
      </c>
      <c r="O38" s="60"/>
      <c r="P38" s="60">
        <f t="shared" si="13"/>
        <v>0</v>
      </c>
      <c r="Q38" s="60"/>
      <c r="R38" s="60">
        <f t="shared" si="13"/>
        <v>20</v>
      </c>
      <c r="S38" s="60"/>
      <c r="T38" s="60">
        <f t="shared" si="13"/>
        <v>20</v>
      </c>
    </row>
    <row r="39" spans="1:21" s="26" customFormat="1" x14ac:dyDescent="0.2">
      <c r="A39" s="49"/>
      <c r="B39" s="62"/>
      <c r="C39" s="49">
        <v>50197</v>
      </c>
      <c r="D39" s="45" t="s">
        <v>39</v>
      </c>
      <c r="E39" s="60">
        <v>20</v>
      </c>
      <c r="F39" s="60"/>
      <c r="G39" s="60">
        <v>0</v>
      </c>
      <c r="H39" s="60"/>
      <c r="I39" s="60">
        <v>0</v>
      </c>
      <c r="J39" s="60"/>
      <c r="K39" s="60">
        <v>0</v>
      </c>
      <c r="L39" s="60"/>
      <c r="M39" s="60"/>
      <c r="N39" s="60">
        <v>0</v>
      </c>
      <c r="O39" s="60"/>
      <c r="P39" s="60">
        <v>0</v>
      </c>
      <c r="Q39" s="60"/>
      <c r="R39" s="60">
        <f>SUM(E39:P39)</f>
        <v>20</v>
      </c>
      <c r="S39" s="60"/>
      <c r="T39" s="60">
        <v>20</v>
      </c>
    </row>
    <row r="40" spans="1:21" s="26" customFormat="1" x14ac:dyDescent="0.2">
      <c r="A40" s="49"/>
      <c r="B40" s="62"/>
      <c r="C40" s="49"/>
      <c r="D40" s="45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</row>
    <row r="41" spans="1:21" s="7" customFormat="1" ht="12" customHeight="1" x14ac:dyDescent="0.15">
      <c r="A41" s="9" t="s">
        <v>22</v>
      </c>
      <c r="B41" s="10"/>
      <c r="C41" s="32"/>
      <c r="D41" s="33"/>
      <c r="E41" s="25"/>
      <c r="F41" s="39"/>
      <c r="G41" s="39"/>
      <c r="H41" s="39"/>
      <c r="I41" s="39"/>
      <c r="J41" s="39"/>
      <c r="K41" s="39"/>
      <c r="L41" s="39"/>
      <c r="M41" s="39"/>
      <c r="N41" s="40"/>
      <c r="O41" s="40"/>
      <c r="P41" s="40"/>
      <c r="Q41" s="40"/>
      <c r="R41" s="39"/>
      <c r="S41" s="39"/>
      <c r="T41" s="40"/>
      <c r="U41" s="41"/>
    </row>
    <row r="42" spans="1:21" ht="12" customHeight="1" x14ac:dyDescent="0.15">
      <c r="A42" s="11" t="s">
        <v>68</v>
      </c>
      <c r="B42" s="12"/>
      <c r="C42" s="34"/>
      <c r="D42" s="35"/>
      <c r="E42" s="24"/>
    </row>
    <row r="43" spans="1:21" ht="12" customHeight="1" x14ac:dyDescent="0.15">
      <c r="A43" s="13" t="s">
        <v>64</v>
      </c>
      <c r="B43" s="12"/>
      <c r="C43" s="34"/>
      <c r="D43" s="35"/>
      <c r="E43" s="24"/>
    </row>
    <row r="44" spans="1:21" s="26" customFormat="1" x14ac:dyDescent="0.2">
      <c r="A44" s="51"/>
      <c r="B44" s="56" t="s">
        <v>8</v>
      </c>
      <c r="C44" s="56"/>
      <c r="D44" s="53"/>
      <c r="E44" s="57">
        <f>E45+E48</f>
        <v>795</v>
      </c>
      <c r="F44" s="57"/>
      <c r="G44" s="57">
        <f t="shared" ref="G44:T44" si="14">G45+G48</f>
        <v>0</v>
      </c>
      <c r="H44" s="57"/>
      <c r="I44" s="57">
        <f t="shared" si="14"/>
        <v>0</v>
      </c>
      <c r="J44" s="57"/>
      <c r="K44" s="57">
        <f t="shared" si="14"/>
        <v>0</v>
      </c>
      <c r="L44" s="57"/>
      <c r="M44" s="57"/>
      <c r="N44" s="57">
        <f t="shared" si="14"/>
        <v>195</v>
      </c>
      <c r="O44" s="57"/>
      <c r="P44" s="57">
        <f t="shared" si="14"/>
        <v>23.56</v>
      </c>
      <c r="Q44" s="57"/>
      <c r="R44" s="57">
        <f t="shared" si="14"/>
        <v>1013.56</v>
      </c>
      <c r="S44" s="57"/>
      <c r="T44" s="57">
        <f t="shared" si="14"/>
        <v>1872.7</v>
      </c>
    </row>
    <row r="45" spans="1:21" s="26" customFormat="1" x14ac:dyDescent="0.2">
      <c r="A45" s="51"/>
      <c r="B45" s="52"/>
      <c r="C45" s="56" t="s">
        <v>5</v>
      </c>
      <c r="D45" s="53"/>
      <c r="E45" s="57">
        <f t="shared" ref="E45:T45" si="15">SUM(E46:E47)</f>
        <v>370</v>
      </c>
      <c r="F45" s="57"/>
      <c r="G45" s="57">
        <f t="shared" si="15"/>
        <v>0</v>
      </c>
      <c r="H45" s="57"/>
      <c r="I45" s="57">
        <f t="shared" si="15"/>
        <v>0</v>
      </c>
      <c r="J45" s="57"/>
      <c r="K45" s="57">
        <f t="shared" si="15"/>
        <v>0</v>
      </c>
      <c r="L45" s="57"/>
      <c r="M45" s="57"/>
      <c r="N45" s="57">
        <f t="shared" si="15"/>
        <v>195</v>
      </c>
      <c r="O45" s="57"/>
      <c r="P45" s="57">
        <f t="shared" si="15"/>
        <v>0</v>
      </c>
      <c r="Q45" s="57"/>
      <c r="R45" s="57">
        <f t="shared" si="15"/>
        <v>565</v>
      </c>
      <c r="S45" s="57"/>
      <c r="T45" s="57">
        <f t="shared" si="15"/>
        <v>1447.7</v>
      </c>
    </row>
    <row r="46" spans="1:21" s="26" customFormat="1" ht="14.25" customHeight="1" x14ac:dyDescent="0.2">
      <c r="A46" s="49"/>
      <c r="B46" s="62"/>
      <c r="C46" s="49">
        <v>49241</v>
      </c>
      <c r="D46" s="45" t="s">
        <v>40</v>
      </c>
      <c r="E46" s="60">
        <v>175</v>
      </c>
      <c r="F46" s="60"/>
      <c r="G46" s="60">
        <v>0</v>
      </c>
      <c r="H46" s="60"/>
      <c r="I46" s="60">
        <v>0</v>
      </c>
      <c r="J46" s="60"/>
      <c r="K46" s="60">
        <v>0</v>
      </c>
      <c r="L46" s="60"/>
      <c r="M46" s="60"/>
      <c r="N46" s="60">
        <v>0</v>
      </c>
      <c r="O46" s="60"/>
      <c r="P46" s="60">
        <v>0</v>
      </c>
      <c r="Q46" s="60"/>
      <c r="R46" s="60">
        <f>SUM(E46:P46)</f>
        <v>175</v>
      </c>
      <c r="S46" s="60"/>
      <c r="T46" s="60">
        <v>669.5</v>
      </c>
    </row>
    <row r="47" spans="1:21" s="26" customFormat="1" x14ac:dyDescent="0.2">
      <c r="A47" s="49"/>
      <c r="B47" s="62"/>
      <c r="C47" s="49">
        <v>50195</v>
      </c>
      <c r="D47" s="45" t="s">
        <v>41</v>
      </c>
      <c r="E47" s="60">
        <v>195</v>
      </c>
      <c r="F47" s="60"/>
      <c r="G47" s="60">
        <v>0</v>
      </c>
      <c r="H47" s="60"/>
      <c r="I47" s="60">
        <v>0</v>
      </c>
      <c r="J47" s="60"/>
      <c r="K47" s="60">
        <v>0</v>
      </c>
      <c r="L47" s="60"/>
      <c r="M47" s="60"/>
      <c r="N47" s="60">
        <v>195</v>
      </c>
      <c r="O47" s="60"/>
      <c r="P47" s="60">
        <v>0</v>
      </c>
      <c r="Q47" s="60"/>
      <c r="R47" s="60">
        <f>SUM(E47:P47)</f>
        <v>390</v>
      </c>
      <c r="S47" s="60"/>
      <c r="T47" s="60">
        <v>778.2</v>
      </c>
    </row>
    <row r="48" spans="1:21" s="26" customFormat="1" x14ac:dyDescent="0.2">
      <c r="A48" s="51"/>
      <c r="B48" s="52"/>
      <c r="C48" s="56" t="s">
        <v>7</v>
      </c>
      <c r="D48" s="53"/>
      <c r="E48" s="57">
        <f>SUM(E49:E52)</f>
        <v>425</v>
      </c>
      <c r="F48" s="57"/>
      <c r="G48" s="57">
        <f t="shared" ref="G48:T48" si="16">SUM(G49:G52)</f>
        <v>0</v>
      </c>
      <c r="H48" s="57"/>
      <c r="I48" s="57">
        <f t="shared" si="16"/>
        <v>0</v>
      </c>
      <c r="J48" s="57"/>
      <c r="K48" s="57">
        <f t="shared" si="16"/>
        <v>0</v>
      </c>
      <c r="L48" s="57"/>
      <c r="M48" s="57"/>
      <c r="N48" s="57">
        <f t="shared" si="16"/>
        <v>0</v>
      </c>
      <c r="O48" s="57"/>
      <c r="P48" s="57">
        <f t="shared" si="16"/>
        <v>23.56</v>
      </c>
      <c r="Q48" s="57"/>
      <c r="R48" s="57">
        <f t="shared" si="16"/>
        <v>448.56</v>
      </c>
      <c r="S48" s="57"/>
      <c r="T48" s="57">
        <f t="shared" si="16"/>
        <v>425</v>
      </c>
    </row>
    <row r="49" spans="1:20" s="26" customFormat="1" ht="26" x14ac:dyDescent="0.2">
      <c r="A49" s="49"/>
      <c r="B49" s="62"/>
      <c r="C49" s="49">
        <v>50163</v>
      </c>
      <c r="D49" s="45" t="s">
        <v>42</v>
      </c>
      <c r="E49" s="60">
        <v>150</v>
      </c>
      <c r="F49" s="60"/>
      <c r="G49" s="60">
        <v>0</v>
      </c>
      <c r="H49" s="60"/>
      <c r="I49" s="60">
        <v>0</v>
      </c>
      <c r="J49" s="60"/>
      <c r="K49" s="60">
        <v>0</v>
      </c>
      <c r="L49" s="60"/>
      <c r="M49" s="60"/>
      <c r="N49" s="60">
        <v>0</v>
      </c>
      <c r="O49" s="60"/>
      <c r="P49" s="60">
        <v>0</v>
      </c>
      <c r="Q49" s="60"/>
      <c r="R49" s="60">
        <f>SUM(E49:P49)</f>
        <v>150</v>
      </c>
      <c r="S49" s="60"/>
      <c r="T49" s="60">
        <v>150</v>
      </c>
    </row>
    <row r="50" spans="1:20" s="26" customFormat="1" ht="26" x14ac:dyDescent="0.2">
      <c r="A50" s="49"/>
      <c r="B50" s="62"/>
      <c r="C50" s="49">
        <v>49268</v>
      </c>
      <c r="D50" s="45" t="s">
        <v>43</v>
      </c>
      <c r="E50" s="60">
        <v>200</v>
      </c>
      <c r="F50" s="60"/>
      <c r="G50" s="60">
        <v>0</v>
      </c>
      <c r="H50" s="60"/>
      <c r="I50" s="60">
        <v>0</v>
      </c>
      <c r="J50" s="60"/>
      <c r="K50" s="60">
        <v>0</v>
      </c>
      <c r="L50" s="60"/>
      <c r="M50" s="60"/>
      <c r="N50" s="60">
        <v>0</v>
      </c>
      <c r="O50" s="60"/>
      <c r="P50" s="60">
        <v>0</v>
      </c>
      <c r="Q50" s="60"/>
      <c r="R50" s="60">
        <f>SUM(E50:P50)</f>
        <v>200</v>
      </c>
      <c r="S50" s="60"/>
      <c r="T50" s="59">
        <v>200</v>
      </c>
    </row>
    <row r="51" spans="1:20" s="26" customFormat="1" ht="26" x14ac:dyDescent="0.2">
      <c r="A51" s="49"/>
      <c r="B51" s="62"/>
      <c r="C51" s="49">
        <v>50191</v>
      </c>
      <c r="D51" s="45" t="s">
        <v>44</v>
      </c>
      <c r="E51" s="60">
        <v>75</v>
      </c>
      <c r="F51" s="60"/>
      <c r="G51" s="60">
        <v>0</v>
      </c>
      <c r="H51" s="60"/>
      <c r="I51" s="60">
        <v>0</v>
      </c>
      <c r="J51" s="60"/>
      <c r="K51" s="60">
        <v>0</v>
      </c>
      <c r="L51" s="60"/>
      <c r="M51" s="60"/>
      <c r="N51" s="60">
        <v>0</v>
      </c>
      <c r="O51" s="60"/>
      <c r="P51" s="60">
        <v>0</v>
      </c>
      <c r="Q51" s="60"/>
      <c r="R51" s="60">
        <f>SUM(E51:P51)</f>
        <v>75</v>
      </c>
      <c r="S51" s="60"/>
      <c r="T51" s="60">
        <v>75</v>
      </c>
    </row>
    <row r="52" spans="1:20" s="26" customFormat="1" x14ac:dyDescent="0.2">
      <c r="A52" s="49"/>
      <c r="B52" s="62"/>
      <c r="C52" s="49">
        <v>49207</v>
      </c>
      <c r="D52" s="45" t="s">
        <v>45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>
        <v>23.56</v>
      </c>
      <c r="Q52" s="60"/>
      <c r="R52" s="60">
        <f>SUM(E52:P52)</f>
        <v>23.56</v>
      </c>
      <c r="S52" s="60"/>
      <c r="T52" s="60">
        <v>0</v>
      </c>
    </row>
    <row r="53" spans="1:20" s="26" customFormat="1" x14ac:dyDescent="0.2">
      <c r="A53" s="51"/>
      <c r="B53" s="56" t="s">
        <v>9</v>
      </c>
      <c r="C53" s="56"/>
      <c r="D53" s="53"/>
      <c r="E53" s="57">
        <f>E54</f>
        <v>0</v>
      </c>
      <c r="F53" s="57"/>
      <c r="G53" s="57">
        <f t="shared" ref="G53:T53" si="17">G54</f>
        <v>50</v>
      </c>
      <c r="H53" s="57"/>
      <c r="I53" s="57">
        <f t="shared" si="17"/>
        <v>0</v>
      </c>
      <c r="J53" s="57"/>
      <c r="K53" s="57">
        <f t="shared" si="17"/>
        <v>0</v>
      </c>
      <c r="L53" s="57"/>
      <c r="M53" s="57"/>
      <c r="N53" s="57">
        <f t="shared" si="17"/>
        <v>0</v>
      </c>
      <c r="O53" s="57"/>
      <c r="P53" s="57">
        <f t="shared" si="17"/>
        <v>0</v>
      </c>
      <c r="Q53" s="57"/>
      <c r="R53" s="57">
        <f t="shared" si="17"/>
        <v>50</v>
      </c>
      <c r="S53" s="57"/>
      <c r="T53" s="57">
        <f t="shared" si="17"/>
        <v>50</v>
      </c>
    </row>
    <row r="54" spans="1:20" s="58" customFormat="1" ht="14.25" customHeight="1" x14ac:dyDescent="0.2">
      <c r="A54" s="51"/>
      <c r="B54" s="52"/>
      <c r="C54" s="56" t="s">
        <v>7</v>
      </c>
      <c r="D54" s="53"/>
      <c r="E54" s="57">
        <f>E55</f>
        <v>0</v>
      </c>
      <c r="F54" s="57"/>
      <c r="G54" s="57">
        <f t="shared" ref="G54:T54" si="18">SUM(G55:G55)</f>
        <v>50</v>
      </c>
      <c r="H54" s="57"/>
      <c r="I54" s="57">
        <f t="shared" si="18"/>
        <v>0</v>
      </c>
      <c r="J54" s="57"/>
      <c r="K54" s="57">
        <f t="shared" si="18"/>
        <v>0</v>
      </c>
      <c r="L54" s="57"/>
      <c r="M54" s="57"/>
      <c r="N54" s="57">
        <f t="shared" si="18"/>
        <v>0</v>
      </c>
      <c r="O54" s="57"/>
      <c r="P54" s="57">
        <f t="shared" si="18"/>
        <v>0</v>
      </c>
      <c r="Q54" s="57"/>
      <c r="R54" s="57">
        <f t="shared" si="18"/>
        <v>50</v>
      </c>
      <c r="S54" s="57"/>
      <c r="T54" s="57">
        <f t="shared" si="18"/>
        <v>50</v>
      </c>
    </row>
    <row r="55" spans="1:20" s="26" customFormat="1" x14ac:dyDescent="0.2">
      <c r="A55" s="49"/>
      <c r="B55" s="62"/>
      <c r="C55" s="49">
        <v>50199</v>
      </c>
      <c r="D55" s="45" t="s">
        <v>46</v>
      </c>
      <c r="E55" s="60">
        <v>0</v>
      </c>
      <c r="F55" s="60"/>
      <c r="G55" s="60">
        <v>50</v>
      </c>
      <c r="H55" s="60"/>
      <c r="I55" s="60">
        <v>0</v>
      </c>
      <c r="J55" s="60"/>
      <c r="K55" s="60">
        <v>0</v>
      </c>
      <c r="L55" s="60"/>
      <c r="M55" s="60"/>
      <c r="N55" s="60">
        <v>0</v>
      </c>
      <c r="O55" s="60"/>
      <c r="P55" s="60">
        <v>0</v>
      </c>
      <c r="Q55" s="60"/>
      <c r="R55" s="60">
        <f>SUM(E55:P55)</f>
        <v>50</v>
      </c>
      <c r="S55" s="60"/>
      <c r="T55" s="60">
        <v>50</v>
      </c>
    </row>
    <row r="56" spans="1:20" s="26" customFormat="1" x14ac:dyDescent="0.2">
      <c r="A56" s="49"/>
      <c r="B56" s="62"/>
      <c r="C56" s="49"/>
      <c r="D56" s="45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</row>
    <row r="57" spans="1:20" s="26" customFormat="1" x14ac:dyDescent="0.2">
      <c r="A57" s="51" t="s">
        <v>61</v>
      </c>
      <c r="B57" s="63"/>
      <c r="C57" s="63"/>
      <c r="D57" s="53"/>
      <c r="E57" s="57">
        <f>E58+E61+E69+E73+E66</f>
        <v>649.16</v>
      </c>
      <c r="F57" s="57"/>
      <c r="G57" s="57">
        <f t="shared" ref="G57:N57" si="19">G58+G61+G69+G73+G66</f>
        <v>0</v>
      </c>
      <c r="H57" s="57"/>
      <c r="I57" s="57">
        <f t="shared" si="19"/>
        <v>0</v>
      </c>
      <c r="J57" s="57"/>
      <c r="K57" s="57">
        <f t="shared" si="19"/>
        <v>15</v>
      </c>
      <c r="L57" s="57"/>
      <c r="M57" s="57"/>
      <c r="N57" s="57">
        <f t="shared" si="19"/>
        <v>42.5</v>
      </c>
      <c r="O57" s="57"/>
      <c r="P57" s="57">
        <f>P58+P61+P69+P73+P66</f>
        <v>3419.33</v>
      </c>
      <c r="Q57" s="57"/>
      <c r="R57" s="57">
        <f>R58+R61+R69+R73+R66</f>
        <v>4125.99</v>
      </c>
      <c r="S57" s="57"/>
      <c r="T57" s="57">
        <f>T58+T61+T69+T73+T66</f>
        <v>10636.199999999999</v>
      </c>
    </row>
    <row r="58" spans="1:20" s="26" customFormat="1" x14ac:dyDescent="0.2">
      <c r="A58" s="51"/>
      <c r="B58" s="56" t="s">
        <v>10</v>
      </c>
      <c r="C58" s="56"/>
      <c r="D58" s="53"/>
      <c r="E58" s="57">
        <f>E59</f>
        <v>3.6</v>
      </c>
      <c r="F58" s="57"/>
      <c r="G58" s="57">
        <f t="shared" ref="G58:T58" si="20">G59</f>
        <v>0</v>
      </c>
      <c r="H58" s="57"/>
      <c r="I58" s="57">
        <f t="shared" si="20"/>
        <v>0</v>
      </c>
      <c r="J58" s="57"/>
      <c r="K58" s="57">
        <f t="shared" si="20"/>
        <v>0</v>
      </c>
      <c r="L58" s="57"/>
      <c r="M58" s="57"/>
      <c r="N58" s="57">
        <f t="shared" si="20"/>
        <v>3.25</v>
      </c>
      <c r="O58" s="57"/>
      <c r="P58" s="57">
        <f t="shared" si="20"/>
        <v>3</v>
      </c>
      <c r="Q58" s="57"/>
      <c r="R58" s="57">
        <f t="shared" si="20"/>
        <v>9.85</v>
      </c>
      <c r="S58" s="57"/>
      <c r="T58" s="57">
        <f t="shared" si="20"/>
        <v>13.2</v>
      </c>
    </row>
    <row r="59" spans="1:20" s="58" customFormat="1" ht="14.25" customHeight="1" x14ac:dyDescent="0.2">
      <c r="A59" s="51"/>
      <c r="B59" s="52"/>
      <c r="C59" s="56" t="s">
        <v>5</v>
      </c>
      <c r="D59" s="53"/>
      <c r="E59" s="57">
        <f>SUM(E60)</f>
        <v>3.6</v>
      </c>
      <c r="F59" s="57"/>
      <c r="G59" s="57">
        <f t="shared" ref="G59:T59" si="21">SUM(G60)</f>
        <v>0</v>
      </c>
      <c r="H59" s="57"/>
      <c r="I59" s="57">
        <f t="shared" si="21"/>
        <v>0</v>
      </c>
      <c r="J59" s="57"/>
      <c r="K59" s="57">
        <f t="shared" si="21"/>
        <v>0</v>
      </c>
      <c r="L59" s="57"/>
      <c r="M59" s="57"/>
      <c r="N59" s="57">
        <f t="shared" si="21"/>
        <v>3.25</v>
      </c>
      <c r="O59" s="57"/>
      <c r="P59" s="57">
        <f t="shared" si="21"/>
        <v>3</v>
      </c>
      <c r="Q59" s="57"/>
      <c r="R59" s="57">
        <f t="shared" si="21"/>
        <v>9.85</v>
      </c>
      <c r="S59" s="57"/>
      <c r="T59" s="57">
        <f t="shared" si="21"/>
        <v>13.2</v>
      </c>
    </row>
    <row r="60" spans="1:20" s="26" customFormat="1" x14ac:dyDescent="0.2">
      <c r="A60" s="49"/>
      <c r="B60" s="62"/>
      <c r="C60" s="49">
        <v>50248</v>
      </c>
      <c r="D60" s="45" t="s">
        <v>47</v>
      </c>
      <c r="E60" s="60">
        <v>3.6</v>
      </c>
      <c r="F60" s="60"/>
      <c r="G60" s="60">
        <v>0</v>
      </c>
      <c r="H60" s="60"/>
      <c r="I60" s="60">
        <v>0</v>
      </c>
      <c r="J60" s="60"/>
      <c r="K60" s="60">
        <v>0</v>
      </c>
      <c r="L60" s="60"/>
      <c r="M60" s="60"/>
      <c r="N60" s="60">
        <v>3.25</v>
      </c>
      <c r="O60" s="60"/>
      <c r="P60" s="60">
        <v>3</v>
      </c>
      <c r="Q60" s="60"/>
      <c r="R60" s="60">
        <f>SUM(E60:P60)</f>
        <v>9.85</v>
      </c>
      <c r="S60" s="60"/>
      <c r="T60" s="60">
        <v>13.2</v>
      </c>
    </row>
    <row r="61" spans="1:20" s="58" customFormat="1" ht="14.25" customHeight="1" x14ac:dyDescent="0.2">
      <c r="A61" s="51"/>
      <c r="B61" s="56" t="s">
        <v>18</v>
      </c>
      <c r="C61" s="56"/>
      <c r="D61" s="53"/>
      <c r="E61" s="57">
        <f>E62+E64</f>
        <v>85</v>
      </c>
      <c r="F61" s="57"/>
      <c r="G61" s="57">
        <f t="shared" ref="G61:P61" si="22">G62+G64</f>
        <v>0</v>
      </c>
      <c r="H61" s="57"/>
      <c r="I61" s="57">
        <f t="shared" si="22"/>
        <v>0</v>
      </c>
      <c r="J61" s="57"/>
      <c r="K61" s="57">
        <f t="shared" si="22"/>
        <v>15</v>
      </c>
      <c r="L61" s="57"/>
      <c r="M61" s="57"/>
      <c r="N61" s="57">
        <f t="shared" si="22"/>
        <v>0</v>
      </c>
      <c r="O61" s="57"/>
      <c r="P61" s="57">
        <f t="shared" si="22"/>
        <v>5</v>
      </c>
      <c r="Q61" s="57"/>
      <c r="R61" s="57">
        <f>R62+R64</f>
        <v>105</v>
      </c>
      <c r="S61" s="57"/>
      <c r="T61" s="57">
        <f>T62+T64</f>
        <v>598.5</v>
      </c>
    </row>
    <row r="62" spans="1:20" s="58" customFormat="1" ht="14.25" customHeight="1" x14ac:dyDescent="0.2">
      <c r="A62" s="51"/>
      <c r="B62" s="52"/>
      <c r="C62" s="56" t="s">
        <v>71</v>
      </c>
      <c r="D62" s="53"/>
      <c r="E62" s="57">
        <f>E63</f>
        <v>35</v>
      </c>
      <c r="F62" s="57"/>
      <c r="G62" s="57">
        <f t="shared" ref="G62:P62" si="23">SUM(G63:G65)</f>
        <v>0</v>
      </c>
      <c r="H62" s="57"/>
      <c r="I62" s="57">
        <f t="shared" si="23"/>
        <v>0</v>
      </c>
      <c r="J62" s="57"/>
      <c r="K62" s="57">
        <f t="shared" si="23"/>
        <v>15</v>
      </c>
      <c r="L62" s="57"/>
      <c r="M62" s="57"/>
      <c r="N62" s="57">
        <f t="shared" si="23"/>
        <v>0</v>
      </c>
      <c r="O62" s="57"/>
      <c r="P62" s="57">
        <f t="shared" si="23"/>
        <v>5</v>
      </c>
      <c r="Q62" s="57"/>
      <c r="R62" s="57">
        <f>R63</f>
        <v>55</v>
      </c>
      <c r="S62" s="57"/>
      <c r="T62" s="57">
        <f>T63</f>
        <v>118.5</v>
      </c>
    </row>
    <row r="63" spans="1:20" s="26" customFormat="1" ht="26" x14ac:dyDescent="0.2">
      <c r="A63" s="49"/>
      <c r="B63" s="62"/>
      <c r="C63" s="49">
        <v>47913</v>
      </c>
      <c r="D63" s="45" t="s">
        <v>48</v>
      </c>
      <c r="E63" s="60">
        <v>35</v>
      </c>
      <c r="F63" s="60"/>
      <c r="G63" s="60">
        <v>0</v>
      </c>
      <c r="H63" s="60"/>
      <c r="I63" s="60">
        <v>0</v>
      </c>
      <c r="J63" s="60"/>
      <c r="K63" s="60">
        <v>15</v>
      </c>
      <c r="L63" s="60"/>
      <c r="M63" s="60"/>
      <c r="N63" s="60">
        <v>0</v>
      </c>
      <c r="O63" s="60"/>
      <c r="P63" s="60">
        <v>5</v>
      </c>
      <c r="Q63" s="60"/>
      <c r="R63" s="60">
        <f>SUM(E63:P63)</f>
        <v>55</v>
      </c>
      <c r="S63" s="60"/>
      <c r="T63" s="60">
        <v>118.5</v>
      </c>
    </row>
    <row r="64" spans="1:20" s="26" customFormat="1" x14ac:dyDescent="0.2">
      <c r="A64" s="51"/>
      <c r="B64" s="56"/>
      <c r="C64" s="56" t="s">
        <v>24</v>
      </c>
      <c r="D64" s="53"/>
      <c r="E64" s="57">
        <f>E65</f>
        <v>50</v>
      </c>
      <c r="F64" s="57"/>
      <c r="G64" s="57">
        <f t="shared" ref="G64:T64" si="24">G65</f>
        <v>0</v>
      </c>
      <c r="H64" s="57"/>
      <c r="I64" s="57">
        <f t="shared" si="24"/>
        <v>0</v>
      </c>
      <c r="J64" s="57"/>
      <c r="K64" s="57">
        <f t="shared" si="24"/>
        <v>0</v>
      </c>
      <c r="L64" s="57"/>
      <c r="M64" s="57"/>
      <c r="N64" s="57">
        <f t="shared" si="24"/>
        <v>0</v>
      </c>
      <c r="O64" s="57"/>
      <c r="P64" s="57">
        <f t="shared" si="24"/>
        <v>0</v>
      </c>
      <c r="Q64" s="57"/>
      <c r="R64" s="57">
        <f t="shared" si="24"/>
        <v>50</v>
      </c>
      <c r="S64" s="57"/>
      <c r="T64" s="57">
        <f t="shared" si="24"/>
        <v>480</v>
      </c>
    </row>
    <row r="65" spans="1:20" s="26" customFormat="1" x14ac:dyDescent="0.2">
      <c r="A65" s="49"/>
      <c r="B65" s="62"/>
      <c r="C65" s="49">
        <v>49470</v>
      </c>
      <c r="D65" s="45" t="s">
        <v>49</v>
      </c>
      <c r="E65" s="60">
        <v>50</v>
      </c>
      <c r="F65" s="60"/>
      <c r="G65" s="60">
        <v>0</v>
      </c>
      <c r="H65" s="60"/>
      <c r="I65" s="60">
        <v>0</v>
      </c>
      <c r="J65" s="60"/>
      <c r="K65" s="60">
        <v>0</v>
      </c>
      <c r="L65" s="60"/>
      <c r="M65" s="60"/>
      <c r="N65" s="60">
        <v>0</v>
      </c>
      <c r="O65" s="60"/>
      <c r="P65" s="60">
        <v>0</v>
      </c>
      <c r="Q65" s="60"/>
      <c r="R65" s="60">
        <f>SUM(E65:P65)</f>
        <v>50</v>
      </c>
      <c r="S65" s="60"/>
      <c r="T65" s="60">
        <v>480</v>
      </c>
    </row>
    <row r="66" spans="1:20" s="26" customFormat="1" x14ac:dyDescent="0.2">
      <c r="A66" s="49"/>
      <c r="B66" s="56" t="s">
        <v>19</v>
      </c>
      <c r="C66" s="49"/>
      <c r="D66" s="45"/>
      <c r="E66" s="57">
        <f t="shared" ref="E66:N67" si="25">E67</f>
        <v>0</v>
      </c>
      <c r="F66" s="57"/>
      <c r="G66" s="57">
        <f t="shared" si="25"/>
        <v>0</v>
      </c>
      <c r="H66" s="57"/>
      <c r="I66" s="57">
        <f t="shared" si="25"/>
        <v>0</v>
      </c>
      <c r="J66" s="57"/>
      <c r="K66" s="57">
        <f t="shared" si="25"/>
        <v>0</v>
      </c>
      <c r="L66" s="57"/>
      <c r="M66" s="57"/>
      <c r="N66" s="57">
        <f t="shared" si="25"/>
        <v>0</v>
      </c>
      <c r="O66" s="57"/>
      <c r="P66" s="57">
        <f>P67</f>
        <v>166.33</v>
      </c>
      <c r="Q66" s="57"/>
      <c r="R66" s="57">
        <f t="shared" ref="R66:T67" si="26">R67</f>
        <v>166.33</v>
      </c>
      <c r="S66" s="57"/>
      <c r="T66" s="57">
        <f t="shared" si="26"/>
        <v>0</v>
      </c>
    </row>
    <row r="67" spans="1:20" s="26" customFormat="1" x14ac:dyDescent="0.2">
      <c r="A67" s="49"/>
      <c r="B67" s="62"/>
      <c r="C67" s="51" t="s">
        <v>7</v>
      </c>
      <c r="D67" s="45"/>
      <c r="E67" s="57">
        <f t="shared" si="25"/>
        <v>0</v>
      </c>
      <c r="F67" s="57"/>
      <c r="G67" s="57">
        <f t="shared" si="25"/>
        <v>0</v>
      </c>
      <c r="H67" s="57"/>
      <c r="I67" s="57">
        <f t="shared" si="25"/>
        <v>0</v>
      </c>
      <c r="J67" s="57"/>
      <c r="K67" s="57">
        <f t="shared" si="25"/>
        <v>0</v>
      </c>
      <c r="L67" s="57"/>
      <c r="M67" s="57"/>
      <c r="N67" s="57">
        <f t="shared" si="25"/>
        <v>0</v>
      </c>
      <c r="O67" s="57"/>
      <c r="P67" s="57">
        <f>P68</f>
        <v>166.33</v>
      </c>
      <c r="Q67" s="57"/>
      <c r="R67" s="57">
        <f t="shared" si="26"/>
        <v>166.33</v>
      </c>
      <c r="S67" s="57"/>
      <c r="T67" s="57">
        <f t="shared" si="26"/>
        <v>0</v>
      </c>
    </row>
    <row r="68" spans="1:20" s="26" customFormat="1" ht="26" x14ac:dyDescent="0.2">
      <c r="A68" s="49"/>
      <c r="B68" s="62"/>
      <c r="C68" s="49">
        <v>48423</v>
      </c>
      <c r="D68" s="45" t="s">
        <v>50</v>
      </c>
      <c r="E68" s="60">
        <v>0</v>
      </c>
      <c r="F68" s="60"/>
      <c r="G68" s="60">
        <v>0</v>
      </c>
      <c r="H68" s="60"/>
      <c r="I68" s="60">
        <v>0</v>
      </c>
      <c r="J68" s="60"/>
      <c r="K68" s="60">
        <v>0</v>
      </c>
      <c r="L68" s="60"/>
      <c r="M68" s="60"/>
      <c r="N68" s="60">
        <v>0</v>
      </c>
      <c r="O68" s="60"/>
      <c r="P68" s="60">
        <v>166.33</v>
      </c>
      <c r="Q68" s="60"/>
      <c r="R68" s="60">
        <f>SUM(E68:P68)</f>
        <v>166.33</v>
      </c>
      <c r="S68" s="60"/>
      <c r="T68" s="60">
        <v>0</v>
      </c>
    </row>
    <row r="69" spans="1:20" s="26" customFormat="1" x14ac:dyDescent="0.2">
      <c r="A69" s="51"/>
      <c r="B69" s="56" t="s">
        <v>11</v>
      </c>
      <c r="C69" s="56"/>
      <c r="D69" s="53"/>
      <c r="E69" s="57">
        <f>E70</f>
        <v>90.56</v>
      </c>
      <c r="F69" s="57"/>
      <c r="G69" s="57">
        <f t="shared" ref="G69:R69" si="27">G70</f>
        <v>0</v>
      </c>
      <c r="H69" s="57"/>
      <c r="I69" s="57">
        <f t="shared" si="27"/>
        <v>0</v>
      </c>
      <c r="J69" s="57"/>
      <c r="K69" s="57">
        <f t="shared" si="27"/>
        <v>0</v>
      </c>
      <c r="L69" s="57"/>
      <c r="M69" s="57"/>
      <c r="N69" s="57">
        <f t="shared" si="27"/>
        <v>0</v>
      </c>
      <c r="O69" s="57"/>
      <c r="P69" s="57">
        <f t="shared" si="27"/>
        <v>0</v>
      </c>
      <c r="Q69" s="57"/>
      <c r="R69" s="57">
        <f t="shared" si="27"/>
        <v>90.56</v>
      </c>
      <c r="S69" s="57"/>
      <c r="T69" s="57">
        <f>T70</f>
        <v>241.60000000000002</v>
      </c>
    </row>
    <row r="70" spans="1:20" s="58" customFormat="1" ht="14.25" customHeight="1" x14ac:dyDescent="0.2">
      <c r="A70" s="51"/>
      <c r="B70" s="52"/>
      <c r="C70" s="56" t="s">
        <v>5</v>
      </c>
      <c r="D70" s="53"/>
      <c r="E70" s="57">
        <f>SUM(E71:E72)</f>
        <v>90.56</v>
      </c>
      <c r="F70" s="57"/>
      <c r="G70" s="57">
        <f t="shared" ref="G70:R70" si="28">SUM(G71:G72)</f>
        <v>0</v>
      </c>
      <c r="H70" s="57"/>
      <c r="I70" s="57">
        <f t="shared" si="28"/>
        <v>0</v>
      </c>
      <c r="J70" s="57"/>
      <c r="K70" s="57">
        <f t="shared" si="28"/>
        <v>0</v>
      </c>
      <c r="L70" s="57"/>
      <c r="M70" s="57"/>
      <c r="N70" s="57">
        <f t="shared" si="28"/>
        <v>0</v>
      </c>
      <c r="O70" s="57"/>
      <c r="P70" s="57">
        <f t="shared" si="28"/>
        <v>0</v>
      </c>
      <c r="Q70" s="57"/>
      <c r="R70" s="57">
        <f t="shared" si="28"/>
        <v>90.56</v>
      </c>
      <c r="S70" s="57"/>
      <c r="T70" s="57">
        <f>SUM(T71:T72)</f>
        <v>241.60000000000002</v>
      </c>
    </row>
    <row r="71" spans="1:20" s="26" customFormat="1" x14ac:dyDescent="0.2">
      <c r="A71" s="49"/>
      <c r="B71" s="62"/>
      <c r="C71" s="49">
        <v>49366</v>
      </c>
      <c r="D71" s="45" t="s">
        <v>51</v>
      </c>
      <c r="E71" s="60">
        <v>47</v>
      </c>
      <c r="F71" s="60"/>
      <c r="G71" s="60">
        <v>0</v>
      </c>
      <c r="H71" s="60"/>
      <c r="I71" s="60">
        <v>0</v>
      </c>
      <c r="J71" s="60"/>
      <c r="K71" s="60">
        <v>0</v>
      </c>
      <c r="L71" s="60"/>
      <c r="M71" s="60"/>
      <c r="N71" s="60">
        <v>0</v>
      </c>
      <c r="O71" s="60"/>
      <c r="P71" s="60">
        <v>0</v>
      </c>
      <c r="Q71" s="60"/>
      <c r="R71" s="60">
        <f>SUM(E71:P71)</f>
        <v>47</v>
      </c>
      <c r="S71" s="60"/>
      <c r="T71" s="60">
        <v>125.4</v>
      </c>
    </row>
    <row r="72" spans="1:20" s="26" customFormat="1" x14ac:dyDescent="0.2">
      <c r="A72" s="49"/>
      <c r="B72" s="62"/>
      <c r="C72" s="49">
        <v>49087</v>
      </c>
      <c r="D72" s="45" t="s">
        <v>69</v>
      </c>
      <c r="E72" s="60">
        <v>43.56</v>
      </c>
      <c r="F72" s="60"/>
      <c r="G72" s="60">
        <v>0</v>
      </c>
      <c r="H72" s="60"/>
      <c r="I72" s="60">
        <v>0</v>
      </c>
      <c r="J72" s="60"/>
      <c r="K72" s="60">
        <v>0</v>
      </c>
      <c r="L72" s="60"/>
      <c r="M72" s="60"/>
      <c r="N72" s="60">
        <v>0</v>
      </c>
      <c r="O72" s="60"/>
      <c r="P72" s="60">
        <v>0</v>
      </c>
      <c r="Q72" s="60"/>
      <c r="R72" s="60">
        <f>SUM(E72:P72)</f>
        <v>43.56</v>
      </c>
      <c r="S72" s="60"/>
      <c r="T72" s="60">
        <v>116.2</v>
      </c>
    </row>
    <row r="73" spans="1:20" s="26" customFormat="1" x14ac:dyDescent="0.2">
      <c r="A73" s="51"/>
      <c r="B73" s="56" t="s">
        <v>52</v>
      </c>
      <c r="C73" s="51"/>
      <c r="D73" s="53"/>
      <c r="E73" s="57">
        <f>E74</f>
        <v>470</v>
      </c>
      <c r="F73" s="57"/>
      <c r="G73" s="57">
        <f t="shared" ref="G73:R73" si="29">G74</f>
        <v>0</v>
      </c>
      <c r="H73" s="57"/>
      <c r="I73" s="57">
        <f t="shared" si="29"/>
        <v>0</v>
      </c>
      <c r="J73" s="57"/>
      <c r="K73" s="57">
        <f t="shared" si="29"/>
        <v>0</v>
      </c>
      <c r="L73" s="57"/>
      <c r="M73" s="57"/>
      <c r="N73" s="57">
        <f t="shared" si="29"/>
        <v>39.25</v>
      </c>
      <c r="O73" s="57"/>
      <c r="P73" s="57">
        <f t="shared" si="29"/>
        <v>3245</v>
      </c>
      <c r="Q73" s="57"/>
      <c r="R73" s="57">
        <f t="shared" si="29"/>
        <v>3754.25</v>
      </c>
      <c r="S73" s="57"/>
      <c r="T73" s="57">
        <f>T74</f>
        <v>9782.9</v>
      </c>
    </row>
    <row r="74" spans="1:20" s="30" customFormat="1" ht="14.25" customHeight="1" x14ac:dyDescent="0.2">
      <c r="A74" s="51"/>
      <c r="B74" s="56"/>
      <c r="C74" s="56" t="s">
        <v>5</v>
      </c>
      <c r="D74" s="53"/>
      <c r="E74" s="57">
        <f>SUM(E75:E76)</f>
        <v>470</v>
      </c>
      <c r="F74" s="57"/>
      <c r="G74" s="57">
        <f>SUM(G75:G76)</f>
        <v>0</v>
      </c>
      <c r="H74" s="57"/>
      <c r="I74" s="57">
        <f>SUM(I75:I86)</f>
        <v>0</v>
      </c>
      <c r="J74" s="57"/>
      <c r="K74" s="57">
        <f>SUM(K75:K86)</f>
        <v>0</v>
      </c>
      <c r="L74" s="57"/>
      <c r="M74" s="57"/>
      <c r="N74" s="57">
        <f>SUM(N75:N86)</f>
        <v>39.25</v>
      </c>
      <c r="O74" s="57"/>
      <c r="P74" s="57">
        <f>P75+P76</f>
        <v>3245</v>
      </c>
      <c r="Q74" s="57"/>
      <c r="R74" s="57">
        <f>SUM(R75:R76)</f>
        <v>3754.25</v>
      </c>
      <c r="S74" s="57"/>
      <c r="T74" s="57">
        <f>SUM(T75:T76)</f>
        <v>9782.9</v>
      </c>
    </row>
    <row r="75" spans="1:20" s="26" customFormat="1" ht="14.25" customHeight="1" x14ac:dyDescent="0.2">
      <c r="A75" s="49"/>
      <c r="B75" s="62"/>
      <c r="C75" s="49">
        <v>49222</v>
      </c>
      <c r="D75" s="45" t="s">
        <v>53</v>
      </c>
      <c r="E75" s="60">
        <v>400</v>
      </c>
      <c r="F75" s="60"/>
      <c r="G75" s="60">
        <v>0</v>
      </c>
      <c r="H75" s="60"/>
      <c r="I75" s="60">
        <v>0</v>
      </c>
      <c r="J75" s="60"/>
      <c r="K75" s="60">
        <v>0</v>
      </c>
      <c r="L75" s="60"/>
      <c r="M75" s="60"/>
      <c r="N75" s="60">
        <v>0</v>
      </c>
      <c r="O75" s="60"/>
      <c r="P75" s="60">
        <v>3245</v>
      </c>
      <c r="Q75" s="60"/>
      <c r="R75" s="60">
        <f>SUM(E75:P75)</f>
        <v>3645</v>
      </c>
      <c r="S75" s="60"/>
      <c r="T75" s="60">
        <v>9192</v>
      </c>
    </row>
    <row r="76" spans="1:20" s="26" customFormat="1" ht="14.25" customHeight="1" x14ac:dyDescent="0.2">
      <c r="A76" s="49"/>
      <c r="B76" s="62"/>
      <c r="C76" s="49">
        <v>50156</v>
      </c>
      <c r="D76" s="45" t="s">
        <v>54</v>
      </c>
      <c r="E76" s="60">
        <v>70</v>
      </c>
      <c r="F76" s="60"/>
      <c r="G76" s="60">
        <v>0</v>
      </c>
      <c r="H76" s="60"/>
      <c r="I76" s="60">
        <v>0</v>
      </c>
      <c r="J76" s="60"/>
      <c r="K76" s="60">
        <v>0</v>
      </c>
      <c r="L76" s="60"/>
      <c r="M76" s="60"/>
      <c r="N76" s="60">
        <v>39.25</v>
      </c>
      <c r="O76" s="60"/>
      <c r="P76" s="60">
        <v>0</v>
      </c>
      <c r="Q76" s="60"/>
      <c r="R76" s="60">
        <f>SUM(E76:P76)</f>
        <v>109.25</v>
      </c>
      <c r="S76" s="60"/>
      <c r="T76" s="60">
        <v>590.9</v>
      </c>
    </row>
    <row r="77" spans="1:20" s="26" customFormat="1" ht="12" customHeight="1" x14ac:dyDescent="0.2">
      <c r="A77" s="49"/>
      <c r="B77" s="62"/>
      <c r="C77" s="49"/>
      <c r="D77" s="45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8" spans="1:20" s="26" customFormat="1" ht="14.25" customHeight="1" x14ac:dyDescent="0.2">
      <c r="A78" s="49"/>
      <c r="B78" s="62"/>
      <c r="C78" s="49"/>
      <c r="D78" s="45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</row>
    <row r="79" spans="1:20" s="26" customFormat="1" ht="14.25" customHeight="1" x14ac:dyDescent="0.2">
      <c r="A79" s="49"/>
      <c r="B79" s="62"/>
      <c r="C79" s="49"/>
      <c r="D79" s="45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</row>
    <row r="80" spans="1:20" s="26" customFormat="1" ht="12" customHeight="1" x14ac:dyDescent="0.2">
      <c r="A80" s="49"/>
      <c r="B80" s="62"/>
      <c r="C80" s="49"/>
      <c r="D80" s="45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</row>
    <row r="81" spans="1:21" s="26" customFormat="1" ht="12" customHeight="1" x14ac:dyDescent="0.2">
      <c r="A81" s="49"/>
      <c r="B81" s="62"/>
      <c r="C81" s="49"/>
      <c r="D81" s="45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</row>
    <row r="82" spans="1:21" s="26" customFormat="1" ht="12" customHeight="1" x14ac:dyDescent="0.2">
      <c r="A82" s="49"/>
      <c r="B82" s="62"/>
      <c r="C82" s="49"/>
      <c r="D82" s="45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</row>
    <row r="83" spans="1:21" s="7" customFormat="1" ht="12" customHeight="1" x14ac:dyDescent="0.15">
      <c r="A83" s="9" t="s">
        <v>22</v>
      </c>
      <c r="B83" s="10"/>
      <c r="C83" s="32"/>
      <c r="D83" s="33"/>
      <c r="E83" s="25"/>
      <c r="F83" s="39"/>
      <c r="G83" s="39"/>
      <c r="H83" s="39"/>
      <c r="I83" s="39"/>
      <c r="J83" s="39"/>
      <c r="K83" s="39"/>
      <c r="L83" s="39"/>
      <c r="M83" s="39"/>
      <c r="N83" s="40"/>
      <c r="O83" s="40"/>
      <c r="P83" s="40"/>
      <c r="Q83" s="40"/>
      <c r="R83" s="39"/>
      <c r="S83" s="39"/>
      <c r="T83" s="40"/>
      <c r="U83" s="41"/>
    </row>
    <row r="84" spans="1:21" ht="12" customHeight="1" x14ac:dyDescent="0.15">
      <c r="A84" s="11" t="s">
        <v>68</v>
      </c>
      <c r="B84" s="12"/>
      <c r="C84" s="34"/>
      <c r="D84" s="35"/>
      <c r="E84" s="24"/>
    </row>
    <row r="85" spans="1:21" ht="12" customHeight="1" x14ac:dyDescent="0.15">
      <c r="A85" s="13" t="s">
        <v>64</v>
      </c>
      <c r="B85" s="12"/>
      <c r="C85" s="34"/>
      <c r="D85" s="35"/>
      <c r="E85" s="24"/>
    </row>
    <row r="86" spans="1:21" s="26" customFormat="1" x14ac:dyDescent="0.2">
      <c r="A86" s="51" t="s">
        <v>29</v>
      </c>
      <c r="B86" s="52"/>
      <c r="C86" s="52"/>
      <c r="D86" s="53"/>
      <c r="E86" s="57">
        <f>E87+E95+E93</f>
        <v>20</v>
      </c>
      <c r="F86" s="57"/>
      <c r="G86" s="57">
        <f t="shared" ref="G86:R86" si="30">G87+G95+G93</f>
        <v>26.5</v>
      </c>
      <c r="H86" s="57"/>
      <c r="I86" s="57">
        <f t="shared" si="30"/>
        <v>0</v>
      </c>
      <c r="J86" s="57"/>
      <c r="K86" s="57">
        <f t="shared" si="30"/>
        <v>0</v>
      </c>
      <c r="L86" s="57"/>
      <c r="M86" s="57"/>
      <c r="N86" s="57">
        <f t="shared" si="30"/>
        <v>0</v>
      </c>
      <c r="O86" s="57"/>
      <c r="P86" s="57">
        <f>P87+P95+P93</f>
        <v>1951.2199999999998</v>
      </c>
      <c r="Q86" s="57"/>
      <c r="R86" s="57">
        <f t="shared" si="30"/>
        <v>1997.7199999999998</v>
      </c>
      <c r="S86" s="57"/>
      <c r="T86" s="57">
        <f>T87+T95+T93</f>
        <v>432.3</v>
      </c>
    </row>
    <row r="87" spans="1:21" s="26" customFormat="1" x14ac:dyDescent="0.2">
      <c r="A87" s="49"/>
      <c r="B87" s="52"/>
      <c r="C87" s="56" t="s">
        <v>7</v>
      </c>
      <c r="D87" s="53"/>
      <c r="E87" s="57">
        <f>SUM(E88:E92)</f>
        <v>0</v>
      </c>
      <c r="F87" s="57"/>
      <c r="G87" s="57">
        <f t="shared" ref="G87:P87" si="31">SUM(G88:G92)</f>
        <v>21.5</v>
      </c>
      <c r="H87" s="57"/>
      <c r="I87" s="57">
        <f t="shared" si="31"/>
        <v>0</v>
      </c>
      <c r="J87" s="57"/>
      <c r="K87" s="57">
        <f t="shared" si="31"/>
        <v>0</v>
      </c>
      <c r="L87" s="57"/>
      <c r="M87" s="57"/>
      <c r="N87" s="57">
        <f t="shared" si="31"/>
        <v>0</v>
      </c>
      <c r="O87" s="57"/>
      <c r="P87" s="57">
        <f t="shared" si="31"/>
        <v>1951.2199999999998</v>
      </c>
      <c r="Q87" s="57"/>
      <c r="R87" s="57">
        <f>SUM(R88:R92)</f>
        <v>1972.7199999999998</v>
      </c>
      <c r="S87" s="57"/>
      <c r="T87" s="57">
        <f>SUM(T88:T92)</f>
        <v>251.5</v>
      </c>
    </row>
    <row r="88" spans="1:21" s="26" customFormat="1" ht="26" x14ac:dyDescent="0.2">
      <c r="A88" s="49"/>
      <c r="B88" s="62"/>
      <c r="C88" s="49">
        <v>49267</v>
      </c>
      <c r="D88" s="45" t="s">
        <v>55</v>
      </c>
      <c r="E88" s="60">
        <v>0</v>
      </c>
      <c r="F88" s="60"/>
      <c r="G88" s="60">
        <v>20</v>
      </c>
      <c r="H88" s="60"/>
      <c r="I88" s="60">
        <v>0</v>
      </c>
      <c r="J88" s="60"/>
      <c r="K88" s="60">
        <v>0</v>
      </c>
      <c r="L88" s="60"/>
      <c r="M88" s="60"/>
      <c r="N88" s="60">
        <v>0</v>
      </c>
      <c r="O88" s="60"/>
      <c r="P88" s="60">
        <v>0</v>
      </c>
      <c r="Q88" s="60"/>
      <c r="R88" s="60">
        <f>SUM(E88:P88)</f>
        <v>20</v>
      </c>
      <c r="S88" s="60"/>
      <c r="T88" s="60">
        <v>250</v>
      </c>
    </row>
    <row r="89" spans="1:21" s="26" customFormat="1" ht="14.25" customHeight="1" x14ac:dyDescent="0.2">
      <c r="A89" s="49"/>
      <c r="B89" s="62"/>
      <c r="C89" s="49">
        <v>48304</v>
      </c>
      <c r="D89" s="45" t="s">
        <v>56</v>
      </c>
      <c r="E89" s="60">
        <v>0</v>
      </c>
      <c r="F89" s="60"/>
      <c r="G89" s="60">
        <v>1.5</v>
      </c>
      <c r="H89" s="60"/>
      <c r="I89" s="60">
        <v>0</v>
      </c>
      <c r="J89" s="60"/>
      <c r="K89" s="60">
        <v>0</v>
      </c>
      <c r="L89" s="60"/>
      <c r="M89" s="60"/>
      <c r="N89" s="60">
        <v>0</v>
      </c>
      <c r="O89" s="60"/>
      <c r="P89" s="60">
        <v>0</v>
      </c>
      <c r="Q89" s="60"/>
      <c r="R89" s="60">
        <f>SUM(E89:P89)</f>
        <v>1.5</v>
      </c>
      <c r="S89" s="60"/>
      <c r="T89" s="60">
        <v>1.5</v>
      </c>
    </row>
    <row r="90" spans="1:21" s="26" customFormat="1" x14ac:dyDescent="0.2">
      <c r="A90" s="49"/>
      <c r="B90" s="62"/>
      <c r="C90" s="49">
        <v>37909</v>
      </c>
      <c r="D90" s="45" t="s">
        <v>20</v>
      </c>
      <c r="E90" s="60">
        <v>0</v>
      </c>
      <c r="F90" s="60"/>
      <c r="G90" s="60">
        <v>0</v>
      </c>
      <c r="H90" s="60"/>
      <c r="I90" s="60">
        <v>0</v>
      </c>
      <c r="J90" s="60"/>
      <c r="K90" s="60">
        <v>0</v>
      </c>
      <c r="L90" s="60"/>
      <c r="M90" s="60"/>
      <c r="N90" s="60">
        <v>0</v>
      </c>
      <c r="O90" s="60"/>
      <c r="P90" s="60">
        <v>1765.28</v>
      </c>
      <c r="Q90" s="60"/>
      <c r="R90" s="60">
        <f>SUM(E90:P90)</f>
        <v>1765.28</v>
      </c>
      <c r="S90" s="60"/>
      <c r="T90" s="60">
        <v>0</v>
      </c>
    </row>
    <row r="91" spans="1:21" s="26" customFormat="1" x14ac:dyDescent="0.2">
      <c r="A91" s="49"/>
      <c r="B91" s="62"/>
      <c r="C91" s="49">
        <v>46920</v>
      </c>
      <c r="D91" s="45" t="s">
        <v>25</v>
      </c>
      <c r="E91" s="60">
        <v>0</v>
      </c>
      <c r="F91" s="60"/>
      <c r="G91" s="60">
        <v>0</v>
      </c>
      <c r="H91" s="60"/>
      <c r="I91" s="60">
        <v>0</v>
      </c>
      <c r="J91" s="60"/>
      <c r="K91" s="60">
        <v>0</v>
      </c>
      <c r="L91" s="60"/>
      <c r="M91" s="60"/>
      <c r="N91" s="60">
        <v>0</v>
      </c>
      <c r="O91" s="60"/>
      <c r="P91" s="60">
        <v>101.33</v>
      </c>
      <c r="Q91" s="60"/>
      <c r="R91" s="60">
        <f>SUM(E91:P91)</f>
        <v>101.33</v>
      </c>
      <c r="S91" s="60"/>
      <c r="T91" s="60">
        <v>0</v>
      </c>
    </row>
    <row r="92" spans="1:21" s="26" customFormat="1" ht="26" x14ac:dyDescent="0.2">
      <c r="A92" s="49"/>
      <c r="B92" s="62"/>
      <c r="C92" s="49">
        <v>44934</v>
      </c>
      <c r="D92" s="45" t="s">
        <v>57</v>
      </c>
      <c r="E92" s="60">
        <v>0</v>
      </c>
      <c r="F92" s="60"/>
      <c r="G92" s="60">
        <v>0</v>
      </c>
      <c r="H92" s="60"/>
      <c r="I92" s="60">
        <v>0</v>
      </c>
      <c r="J92" s="60"/>
      <c r="K92" s="60">
        <v>0</v>
      </c>
      <c r="L92" s="60"/>
      <c r="M92" s="60"/>
      <c r="N92" s="60">
        <v>0</v>
      </c>
      <c r="O92" s="60"/>
      <c r="P92" s="60">
        <v>84.61</v>
      </c>
      <c r="Q92" s="60"/>
      <c r="R92" s="60">
        <f>SUM(E92:P92)</f>
        <v>84.61</v>
      </c>
      <c r="S92" s="60"/>
      <c r="T92" s="60">
        <v>0</v>
      </c>
    </row>
    <row r="93" spans="1:21" s="26" customFormat="1" x14ac:dyDescent="0.2">
      <c r="A93" s="49"/>
      <c r="B93" s="62"/>
      <c r="C93" s="56" t="s">
        <v>66</v>
      </c>
      <c r="D93" s="45"/>
      <c r="E93" s="57">
        <f>E94</f>
        <v>20</v>
      </c>
      <c r="F93" s="57"/>
      <c r="G93" s="57">
        <f t="shared" ref="G93:T93" si="32">G94</f>
        <v>0</v>
      </c>
      <c r="H93" s="57"/>
      <c r="I93" s="57">
        <f t="shared" si="32"/>
        <v>0</v>
      </c>
      <c r="J93" s="57"/>
      <c r="K93" s="57">
        <f t="shared" si="32"/>
        <v>0</v>
      </c>
      <c r="L93" s="57"/>
      <c r="M93" s="57"/>
      <c r="N93" s="57">
        <f t="shared" si="32"/>
        <v>0</v>
      </c>
      <c r="O93" s="57"/>
      <c r="P93" s="57">
        <f t="shared" si="32"/>
        <v>0</v>
      </c>
      <c r="Q93" s="57"/>
      <c r="R93" s="57">
        <f t="shared" si="32"/>
        <v>20</v>
      </c>
      <c r="S93" s="57"/>
      <c r="T93" s="57">
        <f t="shared" si="32"/>
        <v>40.200000000000003</v>
      </c>
    </row>
    <row r="94" spans="1:21" s="26" customFormat="1" x14ac:dyDescent="0.2">
      <c r="A94" s="49"/>
      <c r="B94" s="62"/>
      <c r="C94" s="49">
        <v>50243</v>
      </c>
      <c r="D94" s="45" t="s">
        <v>58</v>
      </c>
      <c r="E94" s="60">
        <v>20</v>
      </c>
      <c r="F94" s="60"/>
      <c r="G94" s="60">
        <v>0</v>
      </c>
      <c r="H94" s="60"/>
      <c r="I94" s="60">
        <v>0</v>
      </c>
      <c r="J94" s="60"/>
      <c r="K94" s="60">
        <v>0</v>
      </c>
      <c r="L94" s="60"/>
      <c r="M94" s="60"/>
      <c r="N94" s="60">
        <v>0</v>
      </c>
      <c r="O94" s="60"/>
      <c r="P94" s="60">
        <v>0</v>
      </c>
      <c r="Q94" s="60"/>
      <c r="R94" s="60">
        <f>SUM(E94:P94)</f>
        <v>20</v>
      </c>
      <c r="S94" s="60"/>
      <c r="T94" s="60">
        <v>40.200000000000003</v>
      </c>
    </row>
    <row r="95" spans="1:21" s="26" customFormat="1" x14ac:dyDescent="0.2">
      <c r="A95" s="49"/>
      <c r="B95" s="62"/>
      <c r="C95" s="56" t="s">
        <v>5</v>
      </c>
      <c r="D95" s="45"/>
      <c r="E95" s="57">
        <f>E96</f>
        <v>0</v>
      </c>
      <c r="F95" s="57"/>
      <c r="G95" s="57">
        <f t="shared" ref="G95:T95" si="33">G96</f>
        <v>5</v>
      </c>
      <c r="H95" s="57"/>
      <c r="I95" s="57">
        <f t="shared" si="33"/>
        <v>0</v>
      </c>
      <c r="J95" s="57"/>
      <c r="K95" s="57">
        <f t="shared" si="33"/>
        <v>0</v>
      </c>
      <c r="L95" s="57"/>
      <c r="M95" s="57"/>
      <c r="N95" s="57">
        <f t="shared" si="33"/>
        <v>0</v>
      </c>
      <c r="O95" s="57"/>
      <c r="P95" s="57">
        <f t="shared" si="33"/>
        <v>0</v>
      </c>
      <c r="Q95" s="57"/>
      <c r="R95" s="57">
        <f t="shared" si="33"/>
        <v>5</v>
      </c>
      <c r="S95" s="57"/>
      <c r="T95" s="57">
        <f t="shared" si="33"/>
        <v>140.6</v>
      </c>
    </row>
    <row r="96" spans="1:21" s="26" customFormat="1" x14ac:dyDescent="0.2">
      <c r="A96" s="49"/>
      <c r="B96" s="62"/>
      <c r="C96" s="49">
        <v>50227</v>
      </c>
      <c r="D96" s="45" t="s">
        <v>59</v>
      </c>
      <c r="E96" s="60">
        <v>0</v>
      </c>
      <c r="F96" s="60"/>
      <c r="G96" s="60">
        <v>5</v>
      </c>
      <c r="H96" s="60"/>
      <c r="I96" s="60">
        <v>0</v>
      </c>
      <c r="J96" s="60"/>
      <c r="K96" s="60">
        <v>0</v>
      </c>
      <c r="L96" s="60"/>
      <c r="M96" s="60"/>
      <c r="N96" s="60">
        <v>0</v>
      </c>
      <c r="O96" s="60"/>
      <c r="P96" s="60">
        <v>0</v>
      </c>
      <c r="Q96" s="60"/>
      <c r="R96" s="60">
        <f>SUM(E96:P96)</f>
        <v>5</v>
      </c>
      <c r="S96" s="60"/>
      <c r="T96" s="60">
        <v>140.6</v>
      </c>
    </row>
    <row r="97" spans="1:21" s="26" customFormat="1" x14ac:dyDescent="0.2">
      <c r="A97" s="64" t="s">
        <v>12</v>
      </c>
      <c r="B97" s="65"/>
      <c r="C97" s="65"/>
      <c r="D97" s="66"/>
      <c r="E97" s="67">
        <f>E12+E26+E36+E57+E86</f>
        <v>2410.16</v>
      </c>
      <c r="F97" s="67"/>
      <c r="G97" s="67">
        <f>G12+G26+G36+G57+G86</f>
        <v>76.5</v>
      </c>
      <c r="H97" s="67"/>
      <c r="I97" s="67">
        <f>I12+I26+I36+I57+I86</f>
        <v>0</v>
      </c>
      <c r="J97" s="67"/>
      <c r="K97" s="67">
        <f>K12+K26+K36+K57+K86</f>
        <v>15</v>
      </c>
      <c r="L97" s="67"/>
      <c r="M97" s="67"/>
      <c r="N97" s="67">
        <f>N12+N26+N36+N57+N86</f>
        <v>237.5</v>
      </c>
      <c r="O97" s="67"/>
      <c r="P97" s="67">
        <f>P12+P26+P36+P57+P86</f>
        <v>5596.24</v>
      </c>
      <c r="Q97" s="67"/>
      <c r="R97" s="67">
        <f>R12+R26+R36+R57+R86</f>
        <v>8335.4</v>
      </c>
      <c r="S97" s="67"/>
      <c r="T97" s="67">
        <f>T12+T26+T36+T57+T86</f>
        <v>42250.130000000005</v>
      </c>
      <c r="U97" s="68"/>
    </row>
    <row r="98" spans="1:21" ht="4.5" customHeight="1" x14ac:dyDescent="0.2">
      <c r="A98" s="47"/>
      <c r="B98" s="44"/>
      <c r="C98" s="44"/>
      <c r="D98" s="50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</row>
    <row r="99" spans="1:21" s="7" customFormat="1" ht="12" customHeight="1" x14ac:dyDescent="0.15">
      <c r="A99" s="36" t="s">
        <v>22</v>
      </c>
      <c r="B99" s="11"/>
      <c r="C99" s="37"/>
      <c r="D99" s="38"/>
      <c r="E99" s="23"/>
      <c r="F99" s="21"/>
      <c r="G99" s="21"/>
      <c r="H99" s="21"/>
      <c r="I99" s="21"/>
      <c r="J99" s="21"/>
      <c r="K99" s="21"/>
      <c r="L99" s="21"/>
      <c r="M99" s="21"/>
      <c r="N99" s="22"/>
      <c r="O99" s="22"/>
      <c r="P99" s="22"/>
      <c r="Q99" s="22"/>
      <c r="R99" s="21"/>
      <c r="S99" s="21"/>
      <c r="T99" s="22"/>
    </row>
    <row r="100" spans="1:21" ht="12" customHeight="1" x14ac:dyDescent="0.15">
      <c r="A100" s="11" t="s">
        <v>68</v>
      </c>
      <c r="B100" s="12"/>
      <c r="C100" s="34"/>
      <c r="D100" s="35"/>
      <c r="E100" s="24"/>
    </row>
    <row r="101" spans="1:21" ht="12" customHeight="1" x14ac:dyDescent="0.15">
      <c r="A101" s="13" t="s">
        <v>64</v>
      </c>
      <c r="B101" s="12"/>
      <c r="C101" s="34"/>
      <c r="D101" s="35"/>
      <c r="E101" s="24"/>
    </row>
  </sheetData>
  <mergeCells count="13">
    <mergeCell ref="R10:S11"/>
    <mergeCell ref="T10:U11"/>
    <mergeCell ref="E9:G9"/>
    <mergeCell ref="N9:P9"/>
    <mergeCell ref="A10:D11"/>
    <mergeCell ref="E10:K10"/>
    <mergeCell ref="E11:F11"/>
    <mergeCell ref="I11:J11"/>
    <mergeCell ref="K11:L11"/>
    <mergeCell ref="N11:O11"/>
    <mergeCell ref="P11:Q11"/>
    <mergeCell ref="N10:Q10"/>
    <mergeCell ref="G11:H11"/>
  </mergeCells>
  <phoneticPr fontId="19" type="noConversion"/>
  <printOptions horizontalCentered="1" verticalCentered="1"/>
  <pageMargins left="0.5" right="0.4" top="0.5" bottom="0.5" header="0.30000000000000004" footer="0.30000000000000004"/>
  <pageSetup scale="82" orientation="landscape"/>
  <headerFooter differentFirst="1">
    <oddHeader>&amp;L&amp;"Arial,Regular"&amp;7CONTINUED&amp;R&amp;"Arial,Regular"&amp;7&amp;KFF0000Click here to view Excel file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Nonsov Approvals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Nonsovereign Approvals, 2016</dc:title>
  <dc:subject>ADB Annual Report 2016 - Operational Data</dc:subject>
  <dc:creator>Asian Development Bank</dc:creator>
  <cp:keywords>asian development bank, adb, adb annual report 2016, asian development bank annual report 2016, operational data, nonsovereign, approvals, loans, public sector</cp:keywords>
  <dc:description/>
  <cp:lastModifiedBy>Microsoft Office User</cp:lastModifiedBy>
  <cp:lastPrinted>2017-03-05T08:21:37Z</cp:lastPrinted>
  <dcterms:created xsi:type="dcterms:W3CDTF">2014-02-13T06:18:51Z</dcterms:created>
  <dcterms:modified xsi:type="dcterms:W3CDTF">2017-11-21T03:02:39Z</dcterms:modified>
  <cp:category/>
</cp:coreProperties>
</file>