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90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angelojacinto/Library/Mobile Documents/com~apple~CloudDocs/ADB Files/Working Files/DKAN/ar2016 files/ar2016/done/"/>
    </mc:Choice>
  </mc:AlternateContent>
  <bookViews>
    <workbookView xWindow="-36500" yWindow="3340" windowWidth="22220" windowHeight="18560" firstSheet="15" activeTab="15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Sov Approvals" sheetId="60" r:id="rId16"/>
  </sheets>
  <definedNames>
    <definedName name="a">#REF!</definedName>
    <definedName name="ad">#REF!</definedName>
    <definedName name="B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'Sov Approvals'!$A$1:$N$338</definedName>
    <definedName name="Print_Area_MI">#REF!</definedName>
    <definedName name="_xlnm.Print_Titles" localSheetId="12">'SE-Sov Approvals by Ctry'!$1:$5</definedName>
    <definedName name="_xlnm.Print_Titles" localSheetId="15">'Sov Approvals'!$8:$9</definedName>
    <definedName name="TITLE">#N/A</definedName>
    <definedName name="w">#REF!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85" i="60" l="1"/>
  <c r="E188" i="60"/>
  <c r="E190" i="60"/>
  <c r="E192" i="60"/>
  <c r="E197" i="60"/>
  <c r="E184" i="60"/>
  <c r="E202" i="60"/>
  <c r="E201" i="60"/>
  <c r="E207" i="60"/>
  <c r="E209" i="60"/>
  <c r="E217" i="60"/>
  <c r="E219" i="60"/>
  <c r="E222" i="60"/>
  <c r="E229" i="60"/>
  <c r="E206" i="60"/>
  <c r="E232" i="60"/>
  <c r="E231" i="60"/>
  <c r="E235" i="60"/>
  <c r="E238" i="60"/>
  <c r="E240" i="60"/>
  <c r="E234" i="60"/>
  <c r="E243" i="60"/>
  <c r="E246" i="60"/>
  <c r="E249" i="60"/>
  <c r="E251" i="60"/>
  <c r="E253" i="60"/>
  <c r="E242" i="60"/>
  <c r="E183" i="60"/>
  <c r="F185" i="60"/>
  <c r="F188" i="60"/>
  <c r="F190" i="60"/>
  <c r="F192" i="60"/>
  <c r="F197" i="60"/>
  <c r="F184" i="60"/>
  <c r="F202" i="60"/>
  <c r="F201" i="60"/>
  <c r="F207" i="60"/>
  <c r="F209" i="60"/>
  <c r="F217" i="60"/>
  <c r="F219" i="60"/>
  <c r="F222" i="60"/>
  <c r="F229" i="60"/>
  <c r="F206" i="60"/>
  <c r="F232" i="60"/>
  <c r="F231" i="60"/>
  <c r="F235" i="60"/>
  <c r="F238" i="60"/>
  <c r="F240" i="60"/>
  <c r="F234" i="60"/>
  <c r="F243" i="60"/>
  <c r="F246" i="60"/>
  <c r="F249" i="60"/>
  <c r="F251" i="60"/>
  <c r="F253" i="60"/>
  <c r="F242" i="60"/>
  <c r="F183" i="60"/>
  <c r="G185" i="60"/>
  <c r="G188" i="60"/>
  <c r="G190" i="60"/>
  <c r="G192" i="60"/>
  <c r="G197" i="60"/>
  <c r="G184" i="60"/>
  <c r="G202" i="60"/>
  <c r="G201" i="60"/>
  <c r="G207" i="60"/>
  <c r="G209" i="60"/>
  <c r="G217" i="60"/>
  <c r="G219" i="60"/>
  <c r="G222" i="60"/>
  <c r="G229" i="60"/>
  <c r="G206" i="60"/>
  <c r="G232" i="60"/>
  <c r="G231" i="60"/>
  <c r="G235" i="60"/>
  <c r="G238" i="60"/>
  <c r="G240" i="60"/>
  <c r="G234" i="60"/>
  <c r="G243" i="60"/>
  <c r="G246" i="60"/>
  <c r="G249" i="60"/>
  <c r="G251" i="60"/>
  <c r="G253" i="60"/>
  <c r="G242" i="60"/>
  <c r="G183" i="60"/>
  <c r="H185" i="60"/>
  <c r="H188" i="60"/>
  <c r="H190" i="60"/>
  <c r="H192" i="60"/>
  <c r="H197" i="60"/>
  <c r="H184" i="60"/>
  <c r="H202" i="60"/>
  <c r="H201" i="60"/>
  <c r="H207" i="60"/>
  <c r="H209" i="60"/>
  <c r="H217" i="60"/>
  <c r="H219" i="60"/>
  <c r="H222" i="60"/>
  <c r="H229" i="60"/>
  <c r="H206" i="60"/>
  <c r="H232" i="60"/>
  <c r="H231" i="60"/>
  <c r="H235" i="60"/>
  <c r="H238" i="60"/>
  <c r="H240" i="60"/>
  <c r="H234" i="60"/>
  <c r="H243" i="60"/>
  <c r="H246" i="60"/>
  <c r="H249" i="60"/>
  <c r="H251" i="60"/>
  <c r="H253" i="60"/>
  <c r="H242" i="60"/>
  <c r="H183" i="60"/>
  <c r="J185" i="60"/>
  <c r="J188" i="60"/>
  <c r="J190" i="60"/>
  <c r="J192" i="60"/>
  <c r="J197" i="60"/>
  <c r="J184" i="60"/>
  <c r="J202" i="60"/>
  <c r="J201" i="60"/>
  <c r="J207" i="60"/>
  <c r="J209" i="60"/>
  <c r="J217" i="60"/>
  <c r="J219" i="60"/>
  <c r="J222" i="60"/>
  <c r="J229" i="60"/>
  <c r="J206" i="60"/>
  <c r="J232" i="60"/>
  <c r="J231" i="60"/>
  <c r="J235" i="60"/>
  <c r="J238" i="60"/>
  <c r="J240" i="60"/>
  <c r="J234" i="60"/>
  <c r="J243" i="60"/>
  <c r="J246" i="60"/>
  <c r="J249" i="60"/>
  <c r="J251" i="60"/>
  <c r="J253" i="60"/>
  <c r="J242" i="60"/>
  <c r="J183" i="60"/>
  <c r="K185" i="60"/>
  <c r="K188" i="60"/>
  <c r="K190" i="60"/>
  <c r="K192" i="60"/>
  <c r="K197" i="60"/>
  <c r="K184" i="60"/>
  <c r="K202" i="60"/>
  <c r="K201" i="60"/>
  <c r="K207" i="60"/>
  <c r="K209" i="60"/>
  <c r="K217" i="60"/>
  <c r="K219" i="60"/>
  <c r="K222" i="60"/>
  <c r="K229" i="60"/>
  <c r="K206" i="60"/>
  <c r="K232" i="60"/>
  <c r="K231" i="60"/>
  <c r="K235" i="60"/>
  <c r="K238" i="60"/>
  <c r="K240" i="60"/>
  <c r="K234" i="60"/>
  <c r="K243" i="60"/>
  <c r="K246" i="60"/>
  <c r="K249" i="60"/>
  <c r="K251" i="60"/>
  <c r="K253" i="60"/>
  <c r="K242" i="60"/>
  <c r="K183" i="60"/>
  <c r="K12" i="60"/>
  <c r="K14" i="60"/>
  <c r="K16" i="60"/>
  <c r="K11" i="60"/>
  <c r="K20" i="60"/>
  <c r="K22" i="60"/>
  <c r="K19" i="60"/>
  <c r="K25" i="60"/>
  <c r="K28" i="60"/>
  <c r="K30" i="60"/>
  <c r="K24" i="60"/>
  <c r="K33" i="60"/>
  <c r="K35" i="60"/>
  <c r="K32" i="60"/>
  <c r="K38" i="60"/>
  <c r="K40" i="60"/>
  <c r="K42" i="60"/>
  <c r="K37" i="60"/>
  <c r="K45" i="60"/>
  <c r="K47" i="60"/>
  <c r="K49" i="60"/>
  <c r="K44" i="60"/>
  <c r="K52" i="60"/>
  <c r="K55" i="60"/>
  <c r="K63" i="60"/>
  <c r="K65" i="60"/>
  <c r="K68" i="60"/>
  <c r="K51" i="60"/>
  <c r="K74" i="60"/>
  <c r="K76" i="60"/>
  <c r="K78" i="60"/>
  <c r="K73" i="60"/>
  <c r="K81" i="60"/>
  <c r="K84" i="60"/>
  <c r="K86" i="60"/>
  <c r="K80" i="60"/>
  <c r="K10" i="60"/>
  <c r="K90" i="60"/>
  <c r="K95" i="60"/>
  <c r="K99" i="60"/>
  <c r="K101" i="60"/>
  <c r="K103" i="60"/>
  <c r="K106" i="60"/>
  <c r="K89" i="60"/>
  <c r="K115" i="60"/>
  <c r="K118" i="60"/>
  <c r="K120" i="60"/>
  <c r="K122" i="60"/>
  <c r="K114" i="60"/>
  <c r="K88" i="60"/>
  <c r="K127" i="60"/>
  <c r="K129" i="60"/>
  <c r="K126" i="60"/>
  <c r="K132" i="60"/>
  <c r="K135" i="60"/>
  <c r="K131" i="60"/>
  <c r="K138" i="60"/>
  <c r="K140" i="60"/>
  <c r="K137" i="60"/>
  <c r="K143" i="60"/>
  <c r="K142" i="60"/>
  <c r="K146" i="60"/>
  <c r="K145" i="60"/>
  <c r="K149" i="60"/>
  <c r="K148" i="60"/>
  <c r="K154" i="60"/>
  <c r="K153" i="60"/>
  <c r="K157" i="60"/>
  <c r="K159" i="60"/>
  <c r="K161" i="60"/>
  <c r="K156" i="60"/>
  <c r="K164" i="60"/>
  <c r="K163" i="60"/>
  <c r="K168" i="60"/>
  <c r="K173" i="60"/>
  <c r="K175" i="60"/>
  <c r="K167" i="60"/>
  <c r="K178" i="60"/>
  <c r="K177" i="60"/>
  <c r="K181" i="60"/>
  <c r="K180" i="60"/>
  <c r="K125" i="60"/>
  <c r="K257" i="60"/>
  <c r="K260" i="60"/>
  <c r="K262" i="60"/>
  <c r="K264" i="60"/>
  <c r="K267" i="60"/>
  <c r="K269" i="60"/>
  <c r="K256" i="60"/>
  <c r="K273" i="60"/>
  <c r="K276" i="60"/>
  <c r="K278" i="60"/>
  <c r="K283" i="60"/>
  <c r="K272" i="60"/>
  <c r="K286" i="60"/>
  <c r="K288" i="60"/>
  <c r="K291" i="60"/>
  <c r="K293" i="60"/>
  <c r="K296" i="60"/>
  <c r="K285" i="60"/>
  <c r="K299" i="60"/>
  <c r="K302" i="60"/>
  <c r="K304" i="60"/>
  <c r="K306" i="60"/>
  <c r="K308" i="60"/>
  <c r="K298" i="60"/>
  <c r="K311" i="60"/>
  <c r="K314" i="60"/>
  <c r="K316" i="60"/>
  <c r="K310" i="60"/>
  <c r="K320" i="60"/>
  <c r="K323" i="60"/>
  <c r="K325" i="60"/>
  <c r="K327" i="60"/>
  <c r="K329" i="60"/>
  <c r="K319" i="60"/>
  <c r="K255" i="60"/>
  <c r="K333" i="60"/>
  <c r="K332" i="60"/>
  <c r="K335" i="60"/>
  <c r="L185" i="60"/>
  <c r="L188" i="60"/>
  <c r="L190" i="60"/>
  <c r="L192" i="60"/>
  <c r="L197" i="60"/>
  <c r="L184" i="60"/>
  <c r="L202" i="60"/>
  <c r="L201" i="60"/>
  <c r="L207" i="60"/>
  <c r="L209" i="60"/>
  <c r="L217" i="60"/>
  <c r="L219" i="60"/>
  <c r="L222" i="60"/>
  <c r="L229" i="60"/>
  <c r="L206" i="60"/>
  <c r="L232" i="60"/>
  <c r="L231" i="60"/>
  <c r="L235" i="60"/>
  <c r="L238" i="60"/>
  <c r="L240" i="60"/>
  <c r="L234" i="60"/>
  <c r="L243" i="60"/>
  <c r="L246" i="60"/>
  <c r="L249" i="60"/>
  <c r="L251" i="60"/>
  <c r="L253" i="60"/>
  <c r="L242" i="60"/>
  <c r="L183" i="60"/>
  <c r="M185" i="60"/>
  <c r="M188" i="60"/>
  <c r="M190" i="60"/>
  <c r="M192" i="60"/>
  <c r="M197" i="60"/>
  <c r="M184" i="60"/>
  <c r="M202" i="60"/>
  <c r="M201" i="60"/>
  <c r="M207" i="60"/>
  <c r="M209" i="60"/>
  <c r="M217" i="60"/>
  <c r="M219" i="60"/>
  <c r="M222" i="60"/>
  <c r="M229" i="60"/>
  <c r="M206" i="60"/>
  <c r="M232" i="60"/>
  <c r="M231" i="60"/>
  <c r="M235" i="60"/>
  <c r="M238" i="60"/>
  <c r="M240" i="60"/>
  <c r="M234" i="60"/>
  <c r="M243" i="60"/>
  <c r="M246" i="60"/>
  <c r="M249" i="60"/>
  <c r="M251" i="60"/>
  <c r="M253" i="60"/>
  <c r="M242" i="60"/>
  <c r="M183" i="60"/>
  <c r="N186" i="60"/>
  <c r="N187" i="60"/>
  <c r="N185" i="60"/>
  <c r="N189" i="60"/>
  <c r="N188" i="60"/>
  <c r="N191" i="60"/>
  <c r="N190" i="60"/>
  <c r="N193" i="60"/>
  <c r="N194" i="60"/>
  <c r="N195" i="60"/>
  <c r="N196" i="60"/>
  <c r="N192" i="60"/>
  <c r="N198" i="60"/>
  <c r="N199" i="60"/>
  <c r="N200" i="60"/>
  <c r="N197" i="60"/>
  <c r="N184" i="60"/>
  <c r="N203" i="60"/>
  <c r="N204" i="60"/>
  <c r="N205" i="60"/>
  <c r="N202" i="60"/>
  <c r="N201" i="60"/>
  <c r="N208" i="60"/>
  <c r="N207" i="60"/>
  <c r="N210" i="60"/>
  <c r="N211" i="60"/>
  <c r="N212" i="60"/>
  <c r="N213" i="60"/>
  <c r="N214" i="60"/>
  <c r="N215" i="60"/>
  <c r="N216" i="60"/>
  <c r="N209" i="60"/>
  <c r="N218" i="60"/>
  <c r="N217" i="60"/>
  <c r="N220" i="60"/>
  <c r="N221" i="60"/>
  <c r="N219" i="60"/>
  <c r="N223" i="60"/>
  <c r="N224" i="60"/>
  <c r="N225" i="60"/>
  <c r="N222" i="60"/>
  <c r="N230" i="60"/>
  <c r="N229" i="60"/>
  <c r="N206" i="60"/>
  <c r="N233" i="60"/>
  <c r="N232" i="60"/>
  <c r="N231" i="60"/>
  <c r="N236" i="60"/>
  <c r="N237" i="60"/>
  <c r="N235" i="60"/>
  <c r="N239" i="60"/>
  <c r="N238" i="60"/>
  <c r="N241" i="60"/>
  <c r="N240" i="60"/>
  <c r="N234" i="60"/>
  <c r="N244" i="60"/>
  <c r="N245" i="60"/>
  <c r="N243" i="60"/>
  <c r="N247" i="60"/>
  <c r="N248" i="60"/>
  <c r="N246" i="60"/>
  <c r="N250" i="60"/>
  <c r="N249" i="60"/>
  <c r="N252" i="60"/>
  <c r="N251" i="60"/>
  <c r="N254" i="60"/>
  <c r="N253" i="60"/>
  <c r="N242" i="60"/>
  <c r="N183" i="60"/>
  <c r="E12" i="60"/>
  <c r="E14" i="60"/>
  <c r="E16" i="60"/>
  <c r="E11" i="60"/>
  <c r="E20" i="60"/>
  <c r="E22" i="60"/>
  <c r="E19" i="60"/>
  <c r="E25" i="60"/>
  <c r="E28" i="60"/>
  <c r="E30" i="60"/>
  <c r="E24" i="60"/>
  <c r="E33" i="60"/>
  <c r="E35" i="60"/>
  <c r="E32" i="60"/>
  <c r="E38" i="60"/>
  <c r="E40" i="60"/>
  <c r="E42" i="60"/>
  <c r="E37" i="60"/>
  <c r="E45" i="60"/>
  <c r="E47" i="60"/>
  <c r="E49" i="60"/>
  <c r="E44" i="60"/>
  <c r="E52" i="60"/>
  <c r="E55" i="60"/>
  <c r="E63" i="60"/>
  <c r="E65" i="60"/>
  <c r="E68" i="60"/>
  <c r="E51" i="60"/>
  <c r="E74" i="60"/>
  <c r="E76" i="60"/>
  <c r="E78" i="60"/>
  <c r="E73" i="60"/>
  <c r="E81" i="60"/>
  <c r="E84" i="60"/>
  <c r="E86" i="60"/>
  <c r="E80" i="60"/>
  <c r="E10" i="60"/>
  <c r="E90" i="60"/>
  <c r="E95" i="60"/>
  <c r="E99" i="60"/>
  <c r="E101" i="60"/>
  <c r="E103" i="60"/>
  <c r="E106" i="60"/>
  <c r="E89" i="60"/>
  <c r="E115" i="60"/>
  <c r="E118" i="60"/>
  <c r="E120" i="60"/>
  <c r="E122" i="60"/>
  <c r="E114" i="60"/>
  <c r="E88" i="60"/>
  <c r="E127" i="60"/>
  <c r="E129" i="60"/>
  <c r="E126" i="60"/>
  <c r="E132" i="60"/>
  <c r="E135" i="60"/>
  <c r="E131" i="60"/>
  <c r="E138" i="60"/>
  <c r="E140" i="60"/>
  <c r="E137" i="60"/>
  <c r="E143" i="60"/>
  <c r="E142" i="60"/>
  <c r="E146" i="60"/>
  <c r="E145" i="60"/>
  <c r="E149" i="60"/>
  <c r="E148" i="60"/>
  <c r="E154" i="60"/>
  <c r="E153" i="60"/>
  <c r="E157" i="60"/>
  <c r="E159" i="60"/>
  <c r="E161" i="60"/>
  <c r="E156" i="60"/>
  <c r="E164" i="60"/>
  <c r="E163" i="60"/>
  <c r="E168" i="60"/>
  <c r="E167" i="60"/>
  <c r="E178" i="60"/>
  <c r="E177" i="60"/>
  <c r="E181" i="60"/>
  <c r="E180" i="60"/>
  <c r="E125" i="60"/>
  <c r="E257" i="60"/>
  <c r="E260" i="60"/>
  <c r="E262" i="60"/>
  <c r="E264" i="60"/>
  <c r="E267" i="60"/>
  <c r="E269" i="60"/>
  <c r="E256" i="60"/>
  <c r="E273" i="60"/>
  <c r="E276" i="60"/>
  <c r="E278" i="60"/>
  <c r="E283" i="60"/>
  <c r="E272" i="60"/>
  <c r="E286" i="60"/>
  <c r="E288" i="60"/>
  <c r="E291" i="60"/>
  <c r="E293" i="60"/>
  <c r="E296" i="60"/>
  <c r="E285" i="60"/>
  <c r="E299" i="60"/>
  <c r="E302" i="60"/>
  <c r="E304" i="60"/>
  <c r="E306" i="60"/>
  <c r="E308" i="60"/>
  <c r="E298" i="60"/>
  <c r="E311" i="60"/>
  <c r="E314" i="60"/>
  <c r="E316" i="60"/>
  <c r="E310" i="60"/>
  <c r="E320" i="60"/>
  <c r="E323" i="60"/>
  <c r="E325" i="60"/>
  <c r="E327" i="60"/>
  <c r="E329" i="60"/>
  <c r="E319" i="60"/>
  <c r="E255" i="60"/>
  <c r="E333" i="60"/>
  <c r="E332" i="60"/>
  <c r="E335" i="60"/>
  <c r="J12" i="60"/>
  <c r="J14" i="60"/>
  <c r="J16" i="60"/>
  <c r="J11" i="60"/>
  <c r="J20" i="60"/>
  <c r="J22" i="60"/>
  <c r="J19" i="60"/>
  <c r="J25" i="60"/>
  <c r="J28" i="60"/>
  <c r="J30" i="60"/>
  <c r="J24" i="60"/>
  <c r="J33" i="60"/>
  <c r="J35" i="60"/>
  <c r="J32" i="60"/>
  <c r="J38" i="60"/>
  <c r="J40" i="60"/>
  <c r="J42" i="60"/>
  <c r="J37" i="60"/>
  <c r="J45" i="60"/>
  <c r="J47" i="60"/>
  <c r="J49" i="60"/>
  <c r="J44" i="60"/>
  <c r="J52" i="60"/>
  <c r="J55" i="60"/>
  <c r="J63" i="60"/>
  <c r="J65" i="60"/>
  <c r="J68" i="60"/>
  <c r="J51" i="60"/>
  <c r="J74" i="60"/>
  <c r="J76" i="60"/>
  <c r="J78" i="60"/>
  <c r="J73" i="60"/>
  <c r="J81" i="60"/>
  <c r="J84" i="60"/>
  <c r="J86" i="60"/>
  <c r="J80" i="60"/>
  <c r="J10" i="60"/>
  <c r="J90" i="60"/>
  <c r="J95" i="60"/>
  <c r="J99" i="60"/>
  <c r="J101" i="60"/>
  <c r="J103" i="60"/>
  <c r="J106" i="60"/>
  <c r="J89" i="60"/>
  <c r="J115" i="60"/>
  <c r="J118" i="60"/>
  <c r="J120" i="60"/>
  <c r="J122" i="60"/>
  <c r="J114" i="60"/>
  <c r="J88" i="60"/>
  <c r="J127" i="60"/>
  <c r="J129" i="60"/>
  <c r="J126" i="60"/>
  <c r="J132" i="60"/>
  <c r="J135" i="60"/>
  <c r="J131" i="60"/>
  <c r="J138" i="60"/>
  <c r="J140" i="60"/>
  <c r="J137" i="60"/>
  <c r="J143" i="60"/>
  <c r="J142" i="60"/>
  <c r="J146" i="60"/>
  <c r="J145" i="60"/>
  <c r="J149" i="60"/>
  <c r="J148" i="60"/>
  <c r="J154" i="60"/>
  <c r="J153" i="60"/>
  <c r="J157" i="60"/>
  <c r="J159" i="60"/>
  <c r="J161" i="60"/>
  <c r="J156" i="60"/>
  <c r="J164" i="60"/>
  <c r="J163" i="60"/>
  <c r="J168" i="60"/>
  <c r="J173" i="60"/>
  <c r="J175" i="60"/>
  <c r="J167" i="60"/>
  <c r="J178" i="60"/>
  <c r="J177" i="60"/>
  <c r="J181" i="60"/>
  <c r="J180" i="60"/>
  <c r="J125" i="60"/>
  <c r="J257" i="60"/>
  <c r="J260" i="60"/>
  <c r="J262" i="60"/>
  <c r="J264" i="60"/>
  <c r="J267" i="60"/>
  <c r="J269" i="60"/>
  <c r="J256" i="60"/>
  <c r="J273" i="60"/>
  <c r="J276" i="60"/>
  <c r="J278" i="60"/>
  <c r="J283" i="60"/>
  <c r="J272" i="60"/>
  <c r="J286" i="60"/>
  <c r="J288" i="60"/>
  <c r="J291" i="60"/>
  <c r="J293" i="60"/>
  <c r="J296" i="60"/>
  <c r="J285" i="60"/>
  <c r="J299" i="60"/>
  <c r="J302" i="60"/>
  <c r="J304" i="60"/>
  <c r="J306" i="60"/>
  <c r="J308" i="60"/>
  <c r="J298" i="60"/>
  <c r="J311" i="60"/>
  <c r="J314" i="60"/>
  <c r="J316" i="60"/>
  <c r="J310" i="60"/>
  <c r="J320" i="60"/>
  <c r="J323" i="60"/>
  <c r="J325" i="60"/>
  <c r="J327" i="60"/>
  <c r="J329" i="60"/>
  <c r="J319" i="60"/>
  <c r="J255" i="60"/>
  <c r="J333" i="60"/>
  <c r="J332" i="60"/>
  <c r="J335" i="60"/>
  <c r="M14" i="60"/>
  <c r="M16" i="60"/>
  <c r="M11" i="60"/>
  <c r="M20" i="60"/>
  <c r="M22" i="60"/>
  <c r="M19" i="60"/>
  <c r="M25" i="60"/>
  <c r="M28" i="60"/>
  <c r="M30" i="60"/>
  <c r="M24" i="60"/>
  <c r="M33" i="60"/>
  <c r="M35" i="60"/>
  <c r="M32" i="60"/>
  <c r="M38" i="60"/>
  <c r="M40" i="60"/>
  <c r="M42" i="60"/>
  <c r="M37" i="60"/>
  <c r="M45" i="60"/>
  <c r="M47" i="60"/>
  <c r="M49" i="60"/>
  <c r="M44" i="60"/>
  <c r="M52" i="60"/>
  <c r="M55" i="60"/>
  <c r="M63" i="60"/>
  <c r="M65" i="60"/>
  <c r="M68" i="60"/>
  <c r="M51" i="60"/>
  <c r="M74" i="60"/>
  <c r="M76" i="60"/>
  <c r="M78" i="60"/>
  <c r="M73" i="60"/>
  <c r="M81" i="60"/>
  <c r="M84" i="60"/>
  <c r="M86" i="60"/>
  <c r="M80" i="60"/>
  <c r="M10" i="60"/>
  <c r="M90" i="60"/>
  <c r="M95" i="60"/>
  <c r="M99" i="60"/>
  <c r="M101" i="60"/>
  <c r="M103" i="60"/>
  <c r="M106" i="60"/>
  <c r="M89" i="60"/>
  <c r="M115" i="60"/>
  <c r="M118" i="60"/>
  <c r="M120" i="60"/>
  <c r="M122" i="60"/>
  <c r="M114" i="60"/>
  <c r="M88" i="60"/>
  <c r="M127" i="60"/>
  <c r="M129" i="60"/>
  <c r="M126" i="60"/>
  <c r="M132" i="60"/>
  <c r="M135" i="60"/>
  <c r="M131" i="60"/>
  <c r="M138" i="60"/>
  <c r="M140" i="60"/>
  <c r="M137" i="60"/>
  <c r="M143" i="60"/>
  <c r="M142" i="60"/>
  <c r="M146" i="60"/>
  <c r="M145" i="60"/>
  <c r="M149" i="60"/>
  <c r="M148" i="60"/>
  <c r="M154" i="60"/>
  <c r="M153" i="60"/>
  <c r="M157" i="60"/>
  <c r="M159" i="60"/>
  <c r="M161" i="60"/>
  <c r="M156" i="60"/>
  <c r="M164" i="60"/>
  <c r="M163" i="60"/>
  <c r="M168" i="60"/>
  <c r="M173" i="60"/>
  <c r="M175" i="60"/>
  <c r="M167" i="60"/>
  <c r="M178" i="60"/>
  <c r="M177" i="60"/>
  <c r="M181" i="60"/>
  <c r="M180" i="60"/>
  <c r="M125" i="60"/>
  <c r="M257" i="60"/>
  <c r="M260" i="60"/>
  <c r="M262" i="60"/>
  <c r="M264" i="60"/>
  <c r="M267" i="60"/>
  <c r="M269" i="60"/>
  <c r="M256" i="60"/>
  <c r="M273" i="60"/>
  <c r="M276" i="60"/>
  <c r="M278" i="60"/>
  <c r="M283" i="60"/>
  <c r="M272" i="60"/>
  <c r="M286" i="60"/>
  <c r="M288" i="60"/>
  <c r="M291" i="60"/>
  <c r="M293" i="60"/>
  <c r="M296" i="60"/>
  <c r="M285" i="60"/>
  <c r="M299" i="60"/>
  <c r="M302" i="60"/>
  <c r="M306" i="60"/>
  <c r="M308" i="60"/>
  <c r="M298" i="60"/>
  <c r="M311" i="60"/>
  <c r="M314" i="60"/>
  <c r="M316" i="60"/>
  <c r="M310" i="60"/>
  <c r="M320" i="60"/>
  <c r="M323" i="60"/>
  <c r="M325" i="60"/>
  <c r="M319" i="60"/>
  <c r="M255" i="60"/>
  <c r="M333" i="60"/>
  <c r="M332" i="60"/>
  <c r="M335" i="60"/>
  <c r="N13" i="60"/>
  <c r="N12" i="60"/>
  <c r="N15" i="60"/>
  <c r="N14" i="60"/>
  <c r="N17" i="60"/>
  <c r="N18" i="60"/>
  <c r="N16" i="60"/>
  <c r="N11" i="60"/>
  <c r="N21" i="60"/>
  <c r="N20" i="60"/>
  <c r="N23" i="60"/>
  <c r="N22" i="60"/>
  <c r="N19" i="60"/>
  <c r="N26" i="60"/>
  <c r="N27" i="60"/>
  <c r="N25" i="60"/>
  <c r="N29" i="60"/>
  <c r="N28" i="60"/>
  <c r="N31" i="60"/>
  <c r="N30" i="60"/>
  <c r="N24" i="60"/>
  <c r="N34" i="60"/>
  <c r="N33" i="60"/>
  <c r="N36" i="60"/>
  <c r="N35" i="60"/>
  <c r="N32" i="60"/>
  <c r="N39" i="60"/>
  <c r="N38" i="60"/>
  <c r="N41" i="60"/>
  <c r="N40" i="60"/>
  <c r="N43" i="60"/>
  <c r="N42" i="60"/>
  <c r="N37" i="60"/>
  <c r="N46" i="60"/>
  <c r="N45" i="60"/>
  <c r="N48" i="60"/>
  <c r="N47" i="60"/>
  <c r="N50" i="60"/>
  <c r="N49" i="60"/>
  <c r="N44" i="60"/>
  <c r="N53" i="60"/>
  <c r="N54" i="60"/>
  <c r="N52" i="60"/>
  <c r="N56" i="60"/>
  <c r="N60" i="60"/>
  <c r="N61" i="60"/>
  <c r="N62" i="60"/>
  <c r="N55" i="60"/>
  <c r="N64" i="60"/>
  <c r="N63" i="60"/>
  <c r="N66" i="60"/>
  <c r="N67" i="60"/>
  <c r="N65" i="60"/>
  <c r="N69" i="60"/>
  <c r="N70" i="60"/>
  <c r="N71" i="60"/>
  <c r="N72" i="60"/>
  <c r="N68" i="60"/>
  <c r="N51" i="60"/>
  <c r="N75" i="60"/>
  <c r="N74" i="60"/>
  <c r="N77" i="60"/>
  <c r="N76" i="60"/>
  <c r="N79" i="60"/>
  <c r="N78" i="60"/>
  <c r="N73" i="60"/>
  <c r="N82" i="60"/>
  <c r="N83" i="60"/>
  <c r="N81" i="60"/>
  <c r="N85" i="60"/>
  <c r="N84" i="60"/>
  <c r="N87" i="60"/>
  <c r="N86" i="60"/>
  <c r="N80" i="60"/>
  <c r="N10" i="60"/>
  <c r="N91" i="60"/>
  <c r="N92" i="60"/>
  <c r="N93" i="60"/>
  <c r="N94" i="60"/>
  <c r="N90" i="60"/>
  <c r="N96" i="60"/>
  <c r="N97" i="60"/>
  <c r="N98" i="60"/>
  <c r="N95" i="60"/>
  <c r="N100" i="60"/>
  <c r="N99" i="60"/>
  <c r="N102" i="60"/>
  <c r="N101" i="60"/>
  <c r="N104" i="60"/>
  <c r="N105" i="60"/>
  <c r="N103" i="60"/>
  <c r="N107" i="60"/>
  <c r="N106" i="60"/>
  <c r="N89" i="60"/>
  <c r="N116" i="60"/>
  <c r="N117" i="60"/>
  <c r="N115" i="60"/>
  <c r="N119" i="60"/>
  <c r="N118" i="60"/>
  <c r="N121" i="60"/>
  <c r="N120" i="60"/>
  <c r="N123" i="60"/>
  <c r="N124" i="60"/>
  <c r="N122" i="60"/>
  <c r="N114" i="60"/>
  <c r="N88" i="60"/>
  <c r="N128" i="60"/>
  <c r="N127" i="60"/>
  <c r="N130" i="60"/>
  <c r="N129" i="60"/>
  <c r="N126" i="60"/>
  <c r="N133" i="60"/>
  <c r="N134" i="60"/>
  <c r="N132" i="60"/>
  <c r="N136" i="60"/>
  <c r="N135" i="60"/>
  <c r="N131" i="60"/>
  <c r="N139" i="60"/>
  <c r="N138" i="60"/>
  <c r="N141" i="60"/>
  <c r="N140" i="60"/>
  <c r="N137" i="60"/>
  <c r="N144" i="60"/>
  <c r="N143" i="60"/>
  <c r="N142" i="60"/>
  <c r="N147" i="60"/>
  <c r="N146" i="60"/>
  <c r="N145" i="60"/>
  <c r="N150" i="60"/>
  <c r="N151" i="60"/>
  <c r="N152" i="60"/>
  <c r="N149" i="60"/>
  <c r="N148" i="60"/>
  <c r="N155" i="60"/>
  <c r="N154" i="60"/>
  <c r="N153" i="60"/>
  <c r="N158" i="60"/>
  <c r="N157" i="60"/>
  <c r="N160" i="60"/>
  <c r="N159" i="60"/>
  <c r="N162" i="60"/>
  <c r="N161" i="60"/>
  <c r="N156" i="60"/>
  <c r="N165" i="60"/>
  <c r="N166" i="60"/>
  <c r="N164" i="60"/>
  <c r="N163" i="60"/>
  <c r="N169" i="60"/>
  <c r="N168" i="60"/>
  <c r="N174" i="60"/>
  <c r="N173" i="60"/>
  <c r="N176" i="60"/>
  <c r="N175" i="60"/>
  <c r="N167" i="60"/>
  <c r="N179" i="60"/>
  <c r="N178" i="60"/>
  <c r="N177" i="60"/>
  <c r="N182" i="60"/>
  <c r="N181" i="60"/>
  <c r="N180" i="60"/>
  <c r="N125" i="60"/>
  <c r="N258" i="60"/>
  <c r="N259" i="60"/>
  <c r="N257" i="60"/>
  <c r="N261" i="60"/>
  <c r="N260" i="60"/>
  <c r="N263" i="60"/>
  <c r="N262" i="60"/>
  <c r="N265" i="60"/>
  <c r="N266" i="60"/>
  <c r="N264" i="60"/>
  <c r="N268" i="60"/>
  <c r="N267" i="60"/>
  <c r="N270" i="60"/>
  <c r="N271" i="60"/>
  <c r="N269" i="60"/>
  <c r="N256" i="60"/>
  <c r="N274" i="60"/>
  <c r="N275" i="60"/>
  <c r="N273" i="60"/>
  <c r="N277" i="60"/>
  <c r="N276" i="60"/>
  <c r="N279" i="60"/>
  <c r="N280" i="60"/>
  <c r="N278" i="60"/>
  <c r="N284" i="60"/>
  <c r="N283" i="60"/>
  <c r="N272" i="60"/>
  <c r="N287" i="60"/>
  <c r="N286" i="60"/>
  <c r="N289" i="60"/>
  <c r="N290" i="60"/>
  <c r="N288" i="60"/>
  <c r="N292" i="60"/>
  <c r="N291" i="60"/>
  <c r="N294" i="60"/>
  <c r="N295" i="60"/>
  <c r="N293" i="60"/>
  <c r="N297" i="60"/>
  <c r="N296" i="60"/>
  <c r="N285" i="60"/>
  <c r="N300" i="60"/>
  <c r="N301" i="60"/>
  <c r="N299" i="60"/>
  <c r="N303" i="60"/>
  <c r="N302" i="60"/>
  <c r="N305" i="60"/>
  <c r="N304" i="60"/>
  <c r="N307" i="60"/>
  <c r="N306" i="60"/>
  <c r="N309" i="60"/>
  <c r="N308" i="60"/>
  <c r="N298" i="60"/>
  <c r="N312" i="60"/>
  <c r="N313" i="60"/>
  <c r="N311" i="60"/>
  <c r="N315" i="60"/>
  <c r="N314" i="60"/>
  <c r="N317" i="60"/>
  <c r="N318" i="60"/>
  <c r="N316" i="60"/>
  <c r="N310" i="60"/>
  <c r="N321" i="60"/>
  <c r="N322" i="60"/>
  <c r="N320" i="60"/>
  <c r="N324" i="60"/>
  <c r="N323" i="60"/>
  <c r="N326" i="60"/>
  <c r="N325" i="60"/>
  <c r="N328" i="60"/>
  <c r="N327" i="60"/>
  <c r="N330" i="60"/>
  <c r="N331" i="60"/>
  <c r="N329" i="60"/>
  <c r="N319" i="60"/>
  <c r="N255" i="60"/>
  <c r="N334" i="60"/>
  <c r="N333" i="60"/>
  <c r="N332" i="60"/>
  <c r="N335" i="60"/>
  <c r="F168" i="60"/>
  <c r="F173" i="60"/>
  <c r="F175" i="60"/>
  <c r="F167" i="60"/>
  <c r="G168" i="60"/>
  <c r="G173" i="60"/>
  <c r="G175" i="60"/>
  <c r="G167" i="60"/>
  <c r="H168" i="60"/>
  <c r="H173" i="60"/>
  <c r="H175" i="60"/>
  <c r="H167" i="60"/>
  <c r="L168" i="60"/>
  <c r="L173" i="60"/>
  <c r="L175" i="60"/>
  <c r="L167" i="60"/>
  <c r="L127" i="60"/>
  <c r="L129" i="60"/>
  <c r="L126" i="60"/>
  <c r="L132" i="60"/>
  <c r="L135" i="60"/>
  <c r="L131" i="60"/>
  <c r="L138" i="60"/>
  <c r="L140" i="60"/>
  <c r="L137" i="60"/>
  <c r="L143" i="60"/>
  <c r="L142" i="60"/>
  <c r="L146" i="60"/>
  <c r="L145" i="60"/>
  <c r="L149" i="60"/>
  <c r="L148" i="60"/>
  <c r="L154" i="60"/>
  <c r="L153" i="60"/>
  <c r="L157" i="60"/>
  <c r="L159" i="60"/>
  <c r="L161" i="60"/>
  <c r="L156" i="60"/>
  <c r="L164" i="60"/>
  <c r="L163" i="60"/>
  <c r="L178" i="60"/>
  <c r="L177" i="60"/>
  <c r="L181" i="60"/>
  <c r="L180" i="60"/>
  <c r="L125" i="60"/>
  <c r="H127" i="60"/>
  <c r="H129" i="60"/>
  <c r="H126" i="60"/>
  <c r="H132" i="60"/>
  <c r="H135" i="60"/>
  <c r="H131" i="60"/>
  <c r="H138" i="60"/>
  <c r="H140" i="60"/>
  <c r="H137" i="60"/>
  <c r="H143" i="60"/>
  <c r="H142" i="60"/>
  <c r="H146" i="60"/>
  <c r="H145" i="60"/>
  <c r="H149" i="60"/>
  <c r="H148" i="60"/>
  <c r="H154" i="60"/>
  <c r="H153" i="60"/>
  <c r="H157" i="60"/>
  <c r="H159" i="60"/>
  <c r="H161" i="60"/>
  <c r="H156" i="60"/>
  <c r="H164" i="60"/>
  <c r="H163" i="60"/>
  <c r="H178" i="60"/>
  <c r="H177" i="60"/>
  <c r="H181" i="60"/>
  <c r="H180" i="60"/>
  <c r="H125" i="60"/>
  <c r="G127" i="60"/>
  <c r="G129" i="60"/>
  <c r="G126" i="60"/>
  <c r="G132" i="60"/>
  <c r="G135" i="60"/>
  <c r="G131" i="60"/>
  <c r="G138" i="60"/>
  <c r="G140" i="60"/>
  <c r="G137" i="60"/>
  <c r="G143" i="60"/>
  <c r="G142" i="60"/>
  <c r="G146" i="60"/>
  <c r="G145" i="60"/>
  <c r="G149" i="60"/>
  <c r="G148" i="60"/>
  <c r="G154" i="60"/>
  <c r="G153" i="60"/>
  <c r="G157" i="60"/>
  <c r="G159" i="60"/>
  <c r="G161" i="60"/>
  <c r="G156" i="60"/>
  <c r="G164" i="60"/>
  <c r="G163" i="60"/>
  <c r="G178" i="60"/>
  <c r="G177" i="60"/>
  <c r="G181" i="60"/>
  <c r="G180" i="60"/>
  <c r="G125" i="60"/>
  <c r="L278" i="60"/>
  <c r="H278" i="60"/>
  <c r="G278" i="60"/>
  <c r="F278" i="60"/>
  <c r="L333" i="60"/>
  <c r="L332" i="60"/>
  <c r="H333" i="60"/>
  <c r="H332" i="60"/>
  <c r="G333" i="60"/>
  <c r="G332" i="60"/>
  <c r="F333" i="60"/>
  <c r="F332" i="60"/>
  <c r="L329" i="60"/>
  <c r="H329" i="60"/>
  <c r="F329" i="60"/>
  <c r="L327" i="60"/>
  <c r="H327" i="60"/>
  <c r="F327" i="60"/>
  <c r="L325" i="60"/>
  <c r="H325" i="60"/>
  <c r="G325" i="60"/>
  <c r="F325" i="60"/>
  <c r="L323" i="60"/>
  <c r="H323" i="60"/>
  <c r="G323" i="60"/>
  <c r="F323" i="60"/>
  <c r="L320" i="60"/>
  <c r="H320" i="60"/>
  <c r="G320" i="60"/>
  <c r="F320" i="60"/>
  <c r="L316" i="60"/>
  <c r="H316" i="60"/>
  <c r="G316" i="60"/>
  <c r="F316" i="60"/>
  <c r="L314" i="60"/>
  <c r="H314" i="60"/>
  <c r="G314" i="60"/>
  <c r="F314" i="60"/>
  <c r="L311" i="60"/>
  <c r="H311" i="60"/>
  <c r="G311" i="60"/>
  <c r="F311" i="60"/>
  <c r="L308" i="60"/>
  <c r="H308" i="60"/>
  <c r="G308" i="60"/>
  <c r="F308" i="60"/>
  <c r="L306" i="60"/>
  <c r="H306" i="60"/>
  <c r="G306" i="60"/>
  <c r="F306" i="60"/>
  <c r="L304" i="60"/>
  <c r="H304" i="60"/>
  <c r="F304" i="60"/>
  <c r="L302" i="60"/>
  <c r="H302" i="60"/>
  <c r="G302" i="60"/>
  <c r="F302" i="60"/>
  <c r="L299" i="60"/>
  <c r="H299" i="60"/>
  <c r="G299" i="60"/>
  <c r="F299" i="60"/>
  <c r="L296" i="60"/>
  <c r="H296" i="60"/>
  <c r="G296" i="60"/>
  <c r="F296" i="60"/>
  <c r="L293" i="60"/>
  <c r="H293" i="60"/>
  <c r="G293" i="60"/>
  <c r="F293" i="60"/>
  <c r="L291" i="60"/>
  <c r="H291" i="60"/>
  <c r="G291" i="60"/>
  <c r="F291" i="60"/>
  <c r="L288" i="60"/>
  <c r="H288" i="60"/>
  <c r="G288" i="60"/>
  <c r="F288" i="60"/>
  <c r="L286" i="60"/>
  <c r="H286" i="60"/>
  <c r="G286" i="60"/>
  <c r="F286" i="60"/>
  <c r="L283" i="60"/>
  <c r="H283" i="60"/>
  <c r="G283" i="60"/>
  <c r="F283" i="60"/>
  <c r="L276" i="60"/>
  <c r="H276" i="60"/>
  <c r="G276" i="60"/>
  <c r="F276" i="60"/>
  <c r="L273" i="60"/>
  <c r="H273" i="60"/>
  <c r="G273" i="60"/>
  <c r="F273" i="60"/>
  <c r="F272" i="60"/>
  <c r="L269" i="60"/>
  <c r="H269" i="60"/>
  <c r="G269" i="60"/>
  <c r="F269" i="60"/>
  <c r="L267" i="60"/>
  <c r="H267" i="60"/>
  <c r="G267" i="60"/>
  <c r="F267" i="60"/>
  <c r="L264" i="60"/>
  <c r="H264" i="60"/>
  <c r="G264" i="60"/>
  <c r="F264" i="60"/>
  <c r="L262" i="60"/>
  <c r="H262" i="60"/>
  <c r="G262" i="60"/>
  <c r="F262" i="60"/>
  <c r="L260" i="60"/>
  <c r="H260" i="60"/>
  <c r="G260" i="60"/>
  <c r="F260" i="60"/>
  <c r="L257" i="60"/>
  <c r="H257" i="60"/>
  <c r="G257" i="60"/>
  <c r="F257" i="60"/>
  <c r="F181" i="60"/>
  <c r="F180" i="60"/>
  <c r="F178" i="60"/>
  <c r="F177" i="60"/>
  <c r="E175" i="60"/>
  <c r="E173" i="60"/>
  <c r="F164" i="60"/>
  <c r="F163" i="60"/>
  <c r="F161" i="60"/>
  <c r="F159" i="60"/>
  <c r="F157" i="60"/>
  <c r="F154" i="60"/>
  <c r="F153" i="60"/>
  <c r="F149" i="60"/>
  <c r="F148" i="60"/>
  <c r="F146" i="60"/>
  <c r="F145" i="60"/>
  <c r="F143" i="60"/>
  <c r="F142" i="60"/>
  <c r="F140" i="60"/>
  <c r="F138" i="60"/>
  <c r="F135" i="60"/>
  <c r="F132" i="60"/>
  <c r="F129" i="60"/>
  <c r="F127" i="60"/>
  <c r="L122" i="60"/>
  <c r="H122" i="60"/>
  <c r="G122" i="60"/>
  <c r="F122" i="60"/>
  <c r="L120" i="60"/>
  <c r="H120" i="60"/>
  <c r="G120" i="60"/>
  <c r="F120" i="60"/>
  <c r="L118" i="60"/>
  <c r="H118" i="60"/>
  <c r="G118" i="60"/>
  <c r="F118" i="60"/>
  <c r="L115" i="60"/>
  <c r="H115" i="60"/>
  <c r="G115" i="60"/>
  <c r="F115" i="60"/>
  <c r="L106" i="60"/>
  <c r="H106" i="60"/>
  <c r="G106" i="60"/>
  <c r="F106" i="60"/>
  <c r="L103" i="60"/>
  <c r="H103" i="60"/>
  <c r="G103" i="60"/>
  <c r="F103" i="60"/>
  <c r="L101" i="60"/>
  <c r="H101" i="60"/>
  <c r="G101" i="60"/>
  <c r="F101" i="60"/>
  <c r="L99" i="60"/>
  <c r="H99" i="60"/>
  <c r="G99" i="60"/>
  <c r="F99" i="60"/>
  <c r="L95" i="60"/>
  <c r="H95" i="60"/>
  <c r="G95" i="60"/>
  <c r="F95" i="60"/>
  <c r="L90" i="60"/>
  <c r="H90" i="60"/>
  <c r="G90" i="60"/>
  <c r="F90" i="60"/>
  <c r="L86" i="60"/>
  <c r="H86" i="60"/>
  <c r="G86" i="60"/>
  <c r="F86" i="60"/>
  <c r="L84" i="60"/>
  <c r="H84" i="60"/>
  <c r="G84" i="60"/>
  <c r="F84" i="60"/>
  <c r="L81" i="60"/>
  <c r="H81" i="60"/>
  <c r="G81" i="60"/>
  <c r="F81" i="60"/>
  <c r="L78" i="60"/>
  <c r="H78" i="60"/>
  <c r="G78" i="60"/>
  <c r="F78" i="60"/>
  <c r="L76" i="60"/>
  <c r="H76" i="60"/>
  <c r="G76" i="60"/>
  <c r="F76" i="60"/>
  <c r="L74" i="60"/>
  <c r="H74" i="60"/>
  <c r="G74" i="60"/>
  <c r="F74" i="60"/>
  <c r="L68" i="60"/>
  <c r="H68" i="60"/>
  <c r="G68" i="60"/>
  <c r="F68" i="60"/>
  <c r="L65" i="60"/>
  <c r="H65" i="60"/>
  <c r="G65" i="60"/>
  <c r="F65" i="60"/>
  <c r="L63" i="60"/>
  <c r="H63" i="60"/>
  <c r="G63" i="60"/>
  <c r="F63" i="60"/>
  <c r="L55" i="60"/>
  <c r="H55" i="60"/>
  <c r="G55" i="60"/>
  <c r="F55" i="60"/>
  <c r="L52" i="60"/>
  <c r="H52" i="60"/>
  <c r="G52" i="60"/>
  <c r="F52" i="60"/>
  <c r="L49" i="60"/>
  <c r="H49" i="60"/>
  <c r="G49" i="60"/>
  <c r="F49" i="60"/>
  <c r="L47" i="60"/>
  <c r="H47" i="60"/>
  <c r="G47" i="60"/>
  <c r="F47" i="60"/>
  <c r="L45" i="60"/>
  <c r="H45" i="60"/>
  <c r="G45" i="60"/>
  <c r="F45" i="60"/>
  <c r="L42" i="60"/>
  <c r="H42" i="60"/>
  <c r="G42" i="60"/>
  <c r="F42" i="60"/>
  <c r="L40" i="60"/>
  <c r="H40" i="60"/>
  <c r="G40" i="60"/>
  <c r="F40" i="60"/>
  <c r="L38" i="60"/>
  <c r="H38" i="60"/>
  <c r="G38" i="60"/>
  <c r="F38" i="60"/>
  <c r="L35" i="60"/>
  <c r="H35" i="60"/>
  <c r="G35" i="60"/>
  <c r="F35" i="60"/>
  <c r="L33" i="60"/>
  <c r="H33" i="60"/>
  <c r="G33" i="60"/>
  <c r="F33" i="60"/>
  <c r="L30" i="60"/>
  <c r="H30" i="60"/>
  <c r="G30" i="60"/>
  <c r="F30" i="60"/>
  <c r="L28" i="60"/>
  <c r="H28" i="60"/>
  <c r="G28" i="60"/>
  <c r="F28" i="60"/>
  <c r="L25" i="60"/>
  <c r="H25" i="60"/>
  <c r="G25" i="60"/>
  <c r="F25" i="60"/>
  <c r="L22" i="60"/>
  <c r="H22" i="60"/>
  <c r="G22" i="60"/>
  <c r="F22" i="60"/>
  <c r="L20" i="60"/>
  <c r="H20" i="60"/>
  <c r="G20" i="60"/>
  <c r="F20" i="60"/>
  <c r="L16" i="60"/>
  <c r="H16" i="60"/>
  <c r="G16" i="60"/>
  <c r="F16" i="60"/>
  <c r="L14" i="60"/>
  <c r="H14" i="60"/>
  <c r="G14" i="60"/>
  <c r="F14" i="60"/>
  <c r="L12" i="60"/>
  <c r="H12" i="60"/>
  <c r="G12" i="60"/>
  <c r="F12" i="60"/>
  <c r="G272" i="60"/>
  <c r="L272" i="60"/>
  <c r="H272" i="60"/>
  <c r="L19" i="60"/>
  <c r="F73" i="60"/>
  <c r="H32" i="60"/>
  <c r="H19" i="60"/>
  <c r="F32" i="60"/>
  <c r="G80" i="60"/>
  <c r="L80" i="60"/>
  <c r="G89" i="60"/>
  <c r="L89" i="60"/>
  <c r="H24" i="60"/>
  <c r="F37" i="60"/>
  <c r="F80" i="60"/>
  <c r="F131" i="60"/>
  <c r="F137" i="60"/>
  <c r="H44" i="60"/>
  <c r="H73" i="60"/>
  <c r="L37" i="60"/>
  <c r="G19" i="60"/>
  <c r="F89" i="60"/>
  <c r="F114" i="60"/>
  <c r="H310" i="60"/>
  <c r="G24" i="60"/>
  <c r="G73" i="60"/>
  <c r="L73" i="60"/>
  <c r="H80" i="60"/>
  <c r="G310" i="60"/>
  <c r="L310" i="60"/>
  <c r="H11" i="60"/>
  <c r="G37" i="60"/>
  <c r="G44" i="60"/>
  <c r="L44" i="60"/>
  <c r="F44" i="60"/>
  <c r="H51" i="60"/>
  <c r="G11" i="60"/>
  <c r="L11" i="60"/>
  <c r="F19" i="60"/>
  <c r="G32" i="60"/>
  <c r="L32" i="60"/>
  <c r="F51" i="60"/>
  <c r="H37" i="60"/>
  <c r="G319" i="60"/>
  <c r="F156" i="60"/>
  <c r="F285" i="60"/>
  <c r="F319" i="60"/>
  <c r="H114" i="60"/>
  <c r="F126" i="60"/>
  <c r="H298" i="60"/>
  <c r="F298" i="60"/>
  <c r="F24" i="60"/>
  <c r="H89" i="60"/>
  <c r="G298" i="60"/>
  <c r="L298" i="60"/>
  <c r="F11" i="60"/>
  <c r="L24" i="60"/>
  <c r="G114" i="60"/>
  <c r="L114" i="60"/>
  <c r="F256" i="60"/>
  <c r="H285" i="60"/>
  <c r="H319" i="60"/>
  <c r="G51" i="60"/>
  <c r="L51" i="60"/>
  <c r="G256" i="60"/>
  <c r="L256" i="60"/>
  <c r="F310" i="60"/>
  <c r="H256" i="60"/>
  <c r="G285" i="60"/>
  <c r="L285" i="60"/>
  <c r="L319" i="60"/>
  <c r="F125" i="60"/>
  <c r="G88" i="60"/>
  <c r="L88" i="60"/>
  <c r="G10" i="60"/>
  <c r="H10" i="60"/>
  <c r="H88" i="60"/>
  <c r="F10" i="60"/>
  <c r="F88" i="60"/>
  <c r="F255" i="60"/>
  <c r="F335" i="60"/>
  <c r="L10" i="60"/>
  <c r="G255" i="60"/>
  <c r="G335" i="60"/>
  <c r="L255" i="60"/>
  <c r="L335" i="60"/>
  <c r="H255" i="60"/>
  <c r="H335" i="60"/>
  <c r="J40" i="26"/>
  <c r="J33" i="26"/>
  <c r="J16" i="26"/>
  <c r="J17" i="26"/>
  <c r="J19" i="26"/>
  <c r="J20" i="26"/>
  <c r="J9" i="26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F33" i="19"/>
  <c r="C20" i="19"/>
  <c r="I30" i="16"/>
  <c r="H30" i="16"/>
  <c r="G30" i="16"/>
  <c r="I12" i="16"/>
  <c r="I6" i="16"/>
  <c r="F22" i="12"/>
  <c r="F21" i="12"/>
  <c r="F23" i="12"/>
  <c r="F36" i="9"/>
  <c r="F35" i="9"/>
  <c r="F34" i="9"/>
  <c r="F33" i="9"/>
  <c r="F32" i="9"/>
  <c r="F29" i="9"/>
  <c r="F27" i="9"/>
  <c r="H19" i="30"/>
  <c r="G19" i="30"/>
  <c r="F19" i="30"/>
  <c r="E19" i="30"/>
  <c r="D19" i="30"/>
  <c r="H16" i="30"/>
  <c r="G16" i="30"/>
  <c r="F16" i="30"/>
  <c r="E16" i="30"/>
  <c r="D16" i="30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G14" i="20"/>
  <c r="H14" i="20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G18" i="16"/>
  <c r="H18" i="16"/>
  <c r="I18" i="16"/>
  <c r="G12" i="16"/>
  <c r="H12" i="16"/>
  <c r="I18" i="13"/>
  <c r="G18" i="13"/>
  <c r="G7" i="13"/>
  <c r="G30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/>
  <c r="K15" i="10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2" i="34"/>
  <c r="H11" i="34"/>
  <c r="G11" i="34"/>
  <c r="F11" i="34"/>
  <c r="E11" i="34"/>
  <c r="D11" i="34"/>
  <c r="D8" i="34"/>
  <c r="C11" i="34"/>
  <c r="H9" i="34"/>
  <c r="H8" i="34"/>
  <c r="G8" i="34"/>
  <c r="F8" i="34"/>
  <c r="E8" i="34"/>
  <c r="E15" i="34"/>
  <c r="C8" i="34"/>
  <c r="J45" i="26"/>
  <c r="J44" i="26"/>
  <c r="F42" i="26"/>
  <c r="E42" i="26"/>
  <c r="J35" i="26"/>
  <c r="F28" i="26"/>
  <c r="E28" i="26"/>
  <c r="J26" i="26"/>
  <c r="J21" i="26"/>
  <c r="F21" i="26"/>
  <c r="E21" i="26"/>
  <c r="E14" i="26"/>
  <c r="F7" i="26"/>
  <c r="E7" i="26"/>
  <c r="H9" i="33"/>
  <c r="H8" i="33"/>
  <c r="H11" i="33"/>
  <c r="G8" i="33"/>
  <c r="G11" i="33"/>
  <c r="F8" i="33"/>
  <c r="F11" i="33"/>
  <c r="E8" i="33"/>
  <c r="E11" i="33"/>
  <c r="D8" i="33"/>
  <c r="D11" i="33"/>
  <c r="C8" i="33"/>
  <c r="C11" i="33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J13" i="20"/>
  <c r="J12" i="20"/>
  <c r="J11" i="20"/>
  <c r="J10" i="20"/>
  <c r="J9" i="20"/>
  <c r="F7" i="20"/>
  <c r="F43" i="20"/>
  <c r="E7" i="20"/>
  <c r="C8" i="31"/>
  <c r="C17" i="31"/>
  <c r="D8" i="31"/>
  <c r="D17" i="31"/>
  <c r="E8" i="31"/>
  <c r="E17" i="31"/>
  <c r="F8" i="31"/>
  <c r="F17" i="31"/>
  <c r="G8" i="31"/>
  <c r="G17" i="31"/>
  <c r="H8" i="31"/>
  <c r="H17" i="31"/>
  <c r="H17" i="32"/>
  <c r="G17" i="32"/>
  <c r="F17" i="32"/>
  <c r="E17" i="32"/>
  <c r="D17" i="32"/>
  <c r="C17" i="32"/>
  <c r="J46" i="16"/>
  <c r="J42" i="16"/>
  <c r="F42" i="16"/>
  <c r="E42" i="16"/>
  <c r="J40" i="16"/>
  <c r="J36" i="16"/>
  <c r="F36" i="16"/>
  <c r="E36" i="16"/>
  <c r="J34" i="16"/>
  <c r="J30" i="16"/>
  <c r="F30" i="16"/>
  <c r="E30" i="16"/>
  <c r="J29" i="16"/>
  <c r="J28" i="16"/>
  <c r="F24" i="16"/>
  <c r="E24" i="16"/>
  <c r="J22" i="16"/>
  <c r="J18" i="16"/>
  <c r="F18" i="16"/>
  <c r="E18" i="16"/>
  <c r="J16" i="16"/>
  <c r="J14" i="16"/>
  <c r="F12" i="16"/>
  <c r="E12" i="16"/>
  <c r="J10" i="16"/>
  <c r="J6" i="16"/>
  <c r="F6" i="16"/>
  <c r="F48" i="16"/>
  <c r="E6" i="16"/>
  <c r="J28" i="13"/>
  <c r="J27" i="13"/>
  <c r="J26" i="13"/>
  <c r="J25" i="13"/>
  <c r="J24" i="13"/>
  <c r="J23" i="13"/>
  <c r="J21" i="13"/>
  <c r="J20" i="13"/>
  <c r="E18" i="13"/>
  <c r="E7" i="13"/>
  <c r="E30" i="13"/>
  <c r="J16" i="13"/>
  <c r="J15" i="13"/>
  <c r="J14" i="13"/>
  <c r="J12" i="13"/>
  <c r="J11" i="13"/>
  <c r="J10" i="13"/>
  <c r="J9" i="13"/>
  <c r="F7" i="13"/>
  <c r="I21" i="30"/>
  <c r="I20" i="30"/>
  <c r="I17" i="30"/>
  <c r="I16" i="30"/>
  <c r="I14" i="30"/>
  <c r="I13" i="30"/>
  <c r="H13" i="30"/>
  <c r="H10" i="30"/>
  <c r="H7" i="30"/>
  <c r="H23" i="30"/>
  <c r="G13" i="30"/>
  <c r="F13" i="30"/>
  <c r="E13" i="30"/>
  <c r="D13" i="30"/>
  <c r="I11" i="30"/>
  <c r="I10" i="30"/>
  <c r="G10" i="30"/>
  <c r="F10" i="30"/>
  <c r="F7" i="30"/>
  <c r="F23" i="30"/>
  <c r="E10" i="30"/>
  <c r="D10" i="30"/>
  <c r="I8" i="30"/>
  <c r="I7" i="30"/>
  <c r="G7" i="30"/>
  <c r="E7" i="30"/>
  <c r="D7" i="30"/>
  <c r="L41" i="10"/>
  <c r="L40" i="10"/>
  <c r="L39" i="10"/>
  <c r="J39" i="10"/>
  <c r="H39" i="10"/>
  <c r="G39" i="10"/>
  <c r="L38" i="10"/>
  <c r="L37" i="10"/>
  <c r="L35" i="10"/>
  <c r="J35" i="10"/>
  <c r="H35" i="10"/>
  <c r="G35" i="10"/>
  <c r="L34" i="10"/>
  <c r="L33" i="10"/>
  <c r="J31" i="10"/>
  <c r="H31" i="10"/>
  <c r="G31" i="10"/>
  <c r="L30" i="10"/>
  <c r="L29" i="10"/>
  <c r="J27" i="10"/>
  <c r="G27" i="10"/>
  <c r="L25" i="10"/>
  <c r="L24" i="10"/>
  <c r="H23" i="10"/>
  <c r="L21" i="10"/>
  <c r="L20" i="10"/>
  <c r="L19" i="10"/>
  <c r="J19" i="10"/>
  <c r="H19" i="10"/>
  <c r="G19" i="10"/>
  <c r="L18" i="10"/>
  <c r="L17" i="10"/>
  <c r="L15" i="10"/>
  <c r="J15" i="10"/>
  <c r="H15" i="10"/>
  <c r="G15" i="10"/>
  <c r="L14" i="10"/>
  <c r="L13" i="10"/>
  <c r="L11" i="10"/>
  <c r="J11" i="10"/>
  <c r="H11" i="10"/>
  <c r="G11" i="10"/>
  <c r="L10" i="10"/>
  <c r="L9" i="10"/>
  <c r="L7" i="10"/>
  <c r="J7" i="10"/>
  <c r="H7" i="10"/>
  <c r="G7" i="10"/>
  <c r="G43" i="10"/>
  <c r="F37" i="9"/>
  <c r="J35" i="20"/>
  <c r="C15" i="34"/>
  <c r="G15" i="34"/>
  <c r="F15" i="34"/>
  <c r="J28" i="26"/>
  <c r="J7" i="26"/>
  <c r="J14" i="26"/>
  <c r="F49" i="26"/>
  <c r="J42" i="26"/>
  <c r="G49" i="26"/>
  <c r="I49" i="26"/>
  <c r="E49" i="26"/>
  <c r="H49" i="26"/>
  <c r="J14" i="20"/>
  <c r="E43" i="20"/>
  <c r="H43" i="20"/>
  <c r="I43" i="20"/>
  <c r="J21" i="20"/>
  <c r="G43" i="20"/>
  <c r="F45" i="19"/>
  <c r="J24" i="16"/>
  <c r="E48" i="16"/>
  <c r="G48" i="16"/>
  <c r="H48" i="16"/>
  <c r="I48" i="16"/>
  <c r="J18" i="13"/>
  <c r="H30" i="13"/>
  <c r="I30" i="13"/>
  <c r="F30" i="13"/>
  <c r="E23" i="30"/>
  <c r="G23" i="30"/>
  <c r="D23" i="30"/>
  <c r="L23" i="10"/>
  <c r="L27" i="10"/>
  <c r="L31" i="10"/>
  <c r="H43" i="10"/>
  <c r="I43" i="10"/>
  <c r="K43" i="10"/>
  <c r="J43" i="10"/>
  <c r="J7" i="20"/>
  <c r="J28" i="20"/>
  <c r="H15" i="34"/>
  <c r="I19" i="30"/>
  <c r="J7" i="13"/>
  <c r="J12" i="16"/>
  <c r="J48" i="16"/>
  <c r="D15" i="34"/>
  <c r="F29" i="24"/>
  <c r="F34" i="25"/>
  <c r="J30" i="13"/>
  <c r="J49" i="26"/>
  <c r="L43" i="10"/>
  <c r="I23" i="30"/>
  <c r="J43" i="20"/>
</calcChain>
</file>

<file path=xl/comments1.xml><?xml version="1.0" encoding="utf-8"?>
<comments xmlns="http://schemas.openxmlformats.org/spreadsheetml/2006/main">
  <authors>
    <author>mlb</author>
  </authors>
  <commentList>
    <comment ref="F20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>
  <authors>
    <author>mlb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<sst xmlns="http://schemas.openxmlformats.org/spreadsheetml/2006/main" count="738" uniqueCount="302">
  <si>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</si>
  <si>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</si>
  <si>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</si>
  <si>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</si>
  <si>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</si>
  <si>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</si>
  <si>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</si>
  <si>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</si>
  <si>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</si>
  <si>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</si>
  <si>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</si>
  <si>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</si>
  <si>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</si>
  <si>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</si>
  <si>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</si>
  <si>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</si>
  <si>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</si>
  <si>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</si>
  <si>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</si>
  <si>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</si>
  <si>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</si>
  <si>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</si>
  <si>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</si>
  <si>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</si>
  <si>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</si>
  <si>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</si>
  <si>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</si>
  <si>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</si>
  <si>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</si>
  <si>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</si>
  <si>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</si>
  <si>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</si>
  <si>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</si>
  <si>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</si>
  <si>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</si>
  <si>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</si>
  <si>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</si>
  <si>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</si>
  <si>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</si>
  <si>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Viet Nam</t>
  </si>
  <si>
    <t>Other Special Funds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</si>
  <si>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</si>
  <si>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</si>
  <si>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</si>
  <si>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</si>
  <si>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</si>
  <si>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</si>
  <si>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</si>
  <si>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</si>
  <si>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</si>
  <si>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</si>
  <si>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</si>
  <si>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</si>
  <si>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</si>
  <si>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</si>
  <si>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</si>
  <si>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</si>
  <si>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</si>
  <si>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</si>
  <si>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</si>
  <si>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</si>
  <si>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</si>
  <si>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</si>
  <si>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</si>
  <si>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</si>
  <si>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</si>
  <si>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</si>
  <si>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</si>
  <si>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</si>
  <si>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</si>
  <si>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</si>
  <si>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</si>
  <si>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</si>
  <si>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</si>
  <si>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</si>
  <si>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</si>
  <si>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</si>
  <si>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</si>
  <si>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</si>
  <si>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</si>
  <si>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</si>
  <si>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</si>
  <si>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</si>
  <si>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</si>
  <si>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</si>
  <si>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</si>
  <si>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</si>
  <si>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</si>
  <si>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</si>
  <si>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</si>
  <si>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</si>
  <si>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</si>
  <si>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</si>
  <si>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</si>
  <si>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</si>
  <si>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</si>
  <si>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</si>
  <si>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</si>
  <si>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</si>
  <si>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</si>
  <si>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</si>
  <si>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</si>
  <si>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</si>
  <si>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</si>
  <si>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</si>
  <si>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</si>
  <si>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</si>
  <si>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</si>
  <si>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</si>
  <si>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</si>
  <si>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</si>
  <si>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</si>
  <si>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Education</t>
  </si>
  <si>
    <t>Energy</t>
  </si>
  <si>
    <t>Finance</t>
  </si>
  <si>
    <t>Industry and Trade</t>
  </si>
  <si>
    <t>Public Sector Management</t>
  </si>
  <si>
    <t>Region / Country / Sector / Project Number</t>
  </si>
  <si>
    <t>Official Cofinancing</t>
  </si>
  <si>
    <t>Loan</t>
  </si>
  <si>
    <t>Grant</t>
  </si>
  <si>
    <t>Tajikistan</t>
  </si>
  <si>
    <t>Mongolia</t>
  </si>
  <si>
    <t>Solomon Islands</t>
  </si>
  <si>
    <t>OVERALL TOTAL</t>
  </si>
  <si>
    <t>CENTRAL AND WEST ASIA</t>
  </si>
  <si>
    <t>EAST ASIA</t>
  </si>
  <si>
    <t>PACIFIC</t>
  </si>
  <si>
    <t>SOUTH ASIA</t>
  </si>
  <si>
    <t>SOUTHEAST ASIA</t>
  </si>
  <si>
    <t>Transport</t>
  </si>
  <si>
    <t>Water and Other Urban Infrastructure and Services</t>
  </si>
  <si>
    <t>Health</t>
  </si>
  <si>
    <t>Total 
ADB Approvals</t>
  </si>
  <si>
    <t>Countercyclical Support</t>
  </si>
  <si>
    <t>Central Asia Regional Economic Cooperation Corridors 1 and 3 Connector Road</t>
  </si>
  <si>
    <t>Fiji</t>
  </si>
  <si>
    <t>Bridge Replacement for Improved Rural Access Sector</t>
  </si>
  <si>
    <t>Outer Island Maritime Infrastructure</t>
  </si>
  <si>
    <t>Lao People's Democratic Republic</t>
  </si>
  <si>
    <t>Power Transmission Improvement</t>
  </si>
  <si>
    <t>Greater Mekong Subregion East–West Economic Corridor Eindu to Kawkareik Road Improvement</t>
  </si>
  <si>
    <t>- = nil, ADB = Asian Development Bank, ADF = Asian Development Fund, OCR = ordinary capital resources.</t>
  </si>
  <si>
    <t>Road Rehabilitation – Additional Financing</t>
  </si>
  <si>
    <t>Outer Island Renewable Energy – Additional Financing</t>
  </si>
  <si>
    <t>Greater Mekong Subregion Biodiversity Conservation Corridors – Additional Financing</t>
  </si>
  <si>
    <t>Sovereign Approvals, 2016</t>
  </si>
  <si>
    <t>Guarantee</t>
  </si>
  <si>
    <t>Risk Transfer</t>
  </si>
  <si>
    <t>Panj-Amu River Basin Sector</t>
  </si>
  <si>
    <t>Energy Supply Improvement Investment Program – Tranche 2</t>
  </si>
  <si>
    <t>Preparation of Central Asia Regional Economic Cooperation Corridors 5 and 6 (Salang Corridor)</t>
  </si>
  <si>
    <t>Road Asset Management</t>
  </si>
  <si>
    <t>Infrastructure Sustainability Support Program (Phase 2)</t>
  </si>
  <si>
    <t>Armenia-Georgia Border Regional Road (M6 Vanadzor-Bagratashen) Improvement</t>
  </si>
  <si>
    <t>Power Distribution Enhancement Investment Program – Tranche 1</t>
  </si>
  <si>
    <t>Shah Deniz Gas Field Expansion</t>
  </si>
  <si>
    <t>Countercyclical Support Facility Program</t>
  </si>
  <si>
    <t>Improving Domestic Resource Mobilization for Inclusive Growth Program (Subprogram 3)</t>
  </si>
  <si>
    <t>Urban Services Improvement Investment Program – Tranche 6</t>
  </si>
  <si>
    <t>Supporting Resilience of Micro, Small, and Medium-Sized Enterprises Finance</t>
  </si>
  <si>
    <t>CAREC Corridors 1 and 6 Connector Road (Aktobe–Makat) Reconstruction</t>
  </si>
  <si>
    <t>Toktogul Rehabilitation Phase 3</t>
  </si>
  <si>
    <t>Second Investment Climate Improvement Program (Subprogram 2)</t>
  </si>
  <si>
    <t>Jalalpur Irrigation</t>
  </si>
  <si>
    <t>Pehur High Level Canal Extension</t>
  </si>
  <si>
    <t>Power Transmission Enhancement Investment Program – Tranche 4</t>
  </si>
  <si>
    <t>Second Power Transmission Enhancement Investment Program – Tranche 1</t>
  </si>
  <si>
    <t>Access to Clean Energy Investment Program</t>
  </si>
  <si>
    <t>National Disaster Risk Management Fund</t>
  </si>
  <si>
    <t>Supporting Public–Private Partnership Investments in Sindh Province</t>
  </si>
  <si>
    <t>Karachi Bus Rapid Transit</t>
  </si>
  <si>
    <t>Peshawar Sustainable Bus Rapid Transit Corridor</t>
  </si>
  <si>
    <t>National Motorway M-4 Gojra–Shorkot–Khanewal Section – Additional Financing</t>
  </si>
  <si>
    <t>Post-Flood National Highways Rehabilitation</t>
  </si>
  <si>
    <t>Water Resources Management in Pyanj River Basin</t>
  </si>
  <si>
    <t>Investment Climate Reforms Program (Subprogram 2)</t>
  </si>
  <si>
    <t>Central Asia Regional Economic Cooperation Corridors 2, 5, and 6 (Dushanbe–Kurgonteppa) Road</t>
  </si>
  <si>
    <t>Small Business Finance</t>
  </si>
  <si>
    <t>Horticulture Value Chain Development</t>
  </si>
  <si>
    <t>Kashkadarya Regional Road</t>
  </si>
  <si>
    <t>Tashkent Province Water Supply Development</t>
  </si>
  <si>
    <t>People's Republic of China</t>
  </si>
  <si>
    <t>Shandong Groundwater Protection</t>
  </si>
  <si>
    <t>Henan Hebi Qihe River Environmental Improvement and Ecological Conservation</t>
  </si>
  <si>
    <t>Fujian Farmland Sustainable Utilization and Demonstration</t>
  </si>
  <si>
    <t>Jiangxi Xinyu Kongmu River Watershed Flood Control and Environmental Improvement</t>
  </si>
  <si>
    <t>Shaanxi Accelerated Energy Efficiency and Environment Improvement Financing</t>
  </si>
  <si>
    <t>Beijing-Tianjin-Hebei Air Quality Improvement-Hebei Policy Reforms Program</t>
  </si>
  <si>
    <t>Air Quality Improvement in the Greater Beijing-Tianjin-Hebei Region—China National Investment and Guaranty Corporation's Green Financing Platform</t>
  </si>
  <si>
    <t>Public-Private Partnerships Demonstration Program to Transform Delivery of Elderly Care Services in Yichang, Hubei</t>
  </si>
  <si>
    <t>Guangxi Regional Cooperation and Integration Promotion Investment Program – Tranche 1</t>
  </si>
  <si>
    <t>Ningxia Liupanshan Poverty Reduction Rural Road Development</t>
  </si>
  <si>
    <t>Chongqing Integrated Logistics Demonstration</t>
  </si>
  <si>
    <t>Qinghai Haidong Urban–Rural Eco Development</t>
  </si>
  <si>
    <t>Strengthening Community Resilience to Dzud and Forest and Steppe Fires</t>
  </si>
  <si>
    <t>Dzud Disaster Response</t>
  </si>
  <si>
    <t>Regional Improvement of Border Services</t>
  </si>
  <si>
    <t>Strengthening Institutional Framework and Management Capacity</t>
  </si>
  <si>
    <t>Southeast Gobi Urban and Border Town Development – Additional Financing</t>
  </si>
  <si>
    <t>Managing Soil Pollution in Ger Areas Through Improved On-site Sanitation</t>
  </si>
  <si>
    <t>Renewable Energy Sector – Additional Financing</t>
  </si>
  <si>
    <t>Disaster Resilience Program</t>
  </si>
  <si>
    <t>Fiji Cyclone Emergency Response</t>
  </si>
  <si>
    <t>Emergency Assistance for Recovery from Tropical Cyclone Winston</t>
  </si>
  <si>
    <t>Urban Water Supply and Wastewater Management Investment Program – Tranche 1</t>
  </si>
  <si>
    <t>South Tarawa Sanitation Improvement Sector – Additional Financing</t>
  </si>
  <si>
    <t>Third Drought Disaster Response</t>
  </si>
  <si>
    <t>Fiscal Sustainability Reform Program</t>
  </si>
  <si>
    <t>Highlands Region Road Improvement Investment Program – Tranche 3</t>
  </si>
  <si>
    <t>Civil Aviation Development Investment Program – Tranche 3</t>
  </si>
  <si>
    <t>Fiscal Resilience Improvement Program (Subprogram 1)</t>
  </si>
  <si>
    <t>Solar Power Development</t>
  </si>
  <si>
    <t>Economic Growth and Fiscal Reform Program</t>
  </si>
  <si>
    <t>Sustainable Transport Infrastructure Improvement Program</t>
  </si>
  <si>
    <t>Road Network Upgrading – Additional Financing</t>
  </si>
  <si>
    <t>Dili to Baucau Highway</t>
  </si>
  <si>
    <t>Building Macroeconomic Resilience (Subprogram 1)</t>
  </si>
  <si>
    <t>Nuku'alofa Urban Development Sector – Additional Financing</t>
  </si>
  <si>
    <t>Port Vila Urban Development – Additional Financing</t>
  </si>
  <si>
    <t>Skills for Employment Investment Program – Tranche 1</t>
  </si>
  <si>
    <t>Skills for Employment Investment Program – Tranche 2</t>
  </si>
  <si>
    <t>Natural Gas Infrastructure and Efficiency Improvement</t>
  </si>
  <si>
    <t>Second Small and Medium-Sized Enterprise Development</t>
  </si>
  <si>
    <t>South Asia Subregional Economic Cooperation Railway Connectivity: Akhaura-Laksam Double Track</t>
  </si>
  <si>
    <t>South Asia Subregional Economic Cooperation Chittagong-Cox's Bazar Railway Phase 1 – Tranche 1</t>
  </si>
  <si>
    <t>Rural Infrastructure Maintenance Program</t>
  </si>
  <si>
    <t>Dhaka Water Supply Network Improvement</t>
  </si>
  <si>
    <t>City Region Development II</t>
  </si>
  <si>
    <t>Air Transport Connectivity Enhancement – Additional Financing</t>
  </si>
  <si>
    <t>Thimphu Road Improvement</t>
  </si>
  <si>
    <t>South Asia Subregional Economic Cooperation Transport, Trade Facilitation, and Logistics</t>
  </si>
  <si>
    <t>Climate Adaptation in Vennar Subbasin in Cauvery Delta</t>
  </si>
  <si>
    <t>National Power Grid Development Investment Program – Tranche 3</t>
  </si>
  <si>
    <t>Assam Power Sector Enhancement Investment Program – Tranche 3</t>
  </si>
  <si>
    <t>Himachal Pradesh Clean Energy Transmission Investment Program – Tranche 1</t>
  </si>
  <si>
    <t>Madhya Pradesh Energy Efficiency Improvement Investment Program – Tranche 2</t>
  </si>
  <si>
    <t xml:space="preserve">Gujarat Solar Power Transmission </t>
  </si>
  <si>
    <t>Rajasthan Renewable Energy Transmission Investment Program – Tranche 2</t>
  </si>
  <si>
    <t>Demand-Side Energy Efficiency Sector</t>
  </si>
  <si>
    <t>Solar Rooftop Investment Program – Tranche 1</t>
  </si>
  <si>
    <t>Visakhapatnam–Chennai Industrial Corridor Development Program – Tranche 1</t>
  </si>
  <si>
    <t>Visakhapatnam–Chennai Industrial Corridor Development Program</t>
  </si>
  <si>
    <t>Uttar Pradesh Major District Roads Improvement</t>
  </si>
  <si>
    <t>Bihar New Ganga Bridge</t>
  </si>
  <si>
    <t>Madhya Pradesh District Roads II Sector</t>
  </si>
  <si>
    <t>Kolkata Environmental Improvement Investment Program – Tranche 2</t>
  </si>
  <si>
    <t>Kulhudhuffushi Harbor Expansion</t>
  </si>
  <si>
    <t>Earthquake Emergency Assistance – Additional Financing</t>
  </si>
  <si>
    <t>Supporting School Sector Development Plan</t>
  </si>
  <si>
    <t>South Asia Subregional Economic Cooperation Power System Expansion – Additional Financing</t>
  </si>
  <si>
    <t>South Asia Subregional Economic Cooperation Roads Improvement</t>
  </si>
  <si>
    <t>Green Power Development and Energy Efficiency Improvement Investment Program – Tranche 2</t>
  </si>
  <si>
    <t>Supporting Electricity Supply Reliability Improvement</t>
  </si>
  <si>
    <t>Small and Medium-Sized Enterprises Line of Credit</t>
  </si>
  <si>
    <t>Capital Market Development Program</t>
  </si>
  <si>
    <t>Sri Lanka Flood and Landslide Disaster Response</t>
  </si>
  <si>
    <t>Transport Project Preparatory Facility</t>
  </si>
  <si>
    <t>Local Government Enhancement Sector – Additional Financing</t>
  </si>
  <si>
    <t>Technical and Vocational Education Sector Development Program – Additional Financing</t>
  </si>
  <si>
    <t>Upper Secondary Education Sector Development Program</t>
  </si>
  <si>
    <t>Inclusive Financial Sector Development Program (Subprogram 1)</t>
  </si>
  <si>
    <t>Greater Mekong Subregion Health Security</t>
  </si>
  <si>
    <t>Decentralized Public Service and Financial Management Sector Development Program  (Subprogram 2)</t>
  </si>
  <si>
    <t>Strengthening Public Financial Management Program (Subprogram 1)</t>
  </si>
  <si>
    <t>Provincial Roads Improvement – Additional Financing</t>
  </si>
  <si>
    <t>Second Rural Water Supply and Sanitation Sector – Additional Financing</t>
  </si>
  <si>
    <t>Urban Water Supply</t>
  </si>
  <si>
    <t>Flood Management in Selected River Basins Sector</t>
  </si>
  <si>
    <t>Community-Focused Investments to Address Deforestation and Forest Degradation</t>
  </si>
  <si>
    <t>Stepping Up Investments for Growth Acceleration Program (Subprogram 2)</t>
  </si>
  <si>
    <t>Stepping-Up Investments for Growth Acceleration Program</t>
  </si>
  <si>
    <t>Fiscal and Public Expenditure Management Program (Subprogram 1)</t>
  </si>
  <si>
    <t>Accelerating Infrastructure Delivery through Better Engineering Services</t>
  </si>
  <si>
    <t>Second Strengthening Technical and Vocational Education and Training</t>
  </si>
  <si>
    <t>Second Strengthening Higher Education</t>
  </si>
  <si>
    <t>Second Northern Greater Mekong Subregion Transport Network Improvement</t>
  </si>
  <si>
    <t>Road Sector Governance and Maintenance</t>
  </si>
  <si>
    <t>Pakse Urban Environmental Improvement</t>
  </si>
  <si>
    <t>Irrigated Agriculture Inclusive Development</t>
  </si>
  <si>
    <t>Emergency Support for Chin State Livelihoods Restoration</t>
  </si>
  <si>
    <t>Equipping Youth for Employment</t>
  </si>
  <si>
    <t>Social Protection Support – Additional Financing</t>
  </si>
  <si>
    <t>KALAHI–CIDSS National Community-Driven Development – Additional Financing</t>
  </si>
  <si>
    <t>Local Government Finance and Fiscal Decentralization Reform Program (Subprogram 2)</t>
  </si>
  <si>
    <t>Water District Development Sector</t>
  </si>
  <si>
    <t>Angat Water Transmission Improvement</t>
  </si>
  <si>
    <t>Greater Mekong Subregion Flood and Drought Risk Management and Mitigation – Additional Financing</t>
  </si>
  <si>
    <t>El-Niño Disaster Response</t>
  </si>
  <si>
    <t>Second Secondary Education Sector Development Program</t>
  </si>
  <si>
    <t>Improving Public Expenditure Quality Program (Subprogram 1)</t>
  </si>
  <si>
    <t>Greater Mekong Subregion Ben Luc–Long Thanh Expressway – Tranche 2</t>
  </si>
  <si>
    <t>Support to Border Areas Development</t>
  </si>
  <si>
    <t>REGIONAL</t>
  </si>
  <si>
    <t>Higher Education in the Pacific Investment Program – Tranche 2</t>
  </si>
  <si>
    <t>Note: Numbers may not sum precisely because of rounding.</t>
  </si>
  <si>
    <t>Railway Sector Investment Program – Tranche 4 (Additional Financing)</t>
  </si>
  <si>
    <t>Agriculture, Natural Resources, and Rural Development</t>
  </si>
  <si>
    <t>Sustainable Energy Sector Reform Program 
(Subprogram 2)</t>
  </si>
  <si>
    <t>Public Sector Enterprises Reform Program 
(Subprogram 1)</t>
  </si>
  <si>
    <t>Water Supply and Sanitation Investment Program – Tranche 4 (Additional Financing)</t>
  </si>
  <si>
    <t>Coastal Towns Environmental Infrastructure (Additional Financing)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</si>
</sst>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</numFmts>
  <fonts count="40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8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26" fillId="0" borderId="0"/>
    <xf numFmtId="0" fontId="4" fillId="0" borderId="0"/>
    <xf numFmtId="0" fontId="26" fillId="0" borderId="0"/>
    <xf numFmtId="0" fontId="5" fillId="0" borderId="0"/>
    <xf numFmtId="0" fontId="26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38" fontId="6" fillId="6" borderId="0" applyNumberFormat="0" applyBorder="0" applyAlignment="0" applyProtection="0"/>
    <xf numFmtId="10" fontId="6" fillId="7" borderId="7" applyNumberFormat="0" applyBorder="0" applyAlignment="0" applyProtection="0"/>
    <xf numFmtId="167" fontId="28" fillId="0" borderId="0"/>
    <xf numFmtId="0" fontId="2" fillId="0" borderId="0"/>
    <xf numFmtId="0" fontId="4" fillId="0" borderId="0"/>
    <xf numFmtId="0" fontId="29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10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0" fillId="0" borderId="0"/>
    <xf numFmtId="43" fontId="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193">
    <xf numFmtId="0" fontId="0" fillId="0" borderId="0" xfId="0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3" fillId="2" borderId="0" xfId="0" applyFont="1" applyFill="1"/>
    <xf numFmtId="0" fontId="15" fillId="2" borderId="0" xfId="0" applyFont="1" applyFill="1"/>
    <xf numFmtId="165" fontId="15" fillId="2" borderId="0" xfId="2" applyNumberFormat="1" applyFont="1" applyFill="1"/>
    <xf numFmtId="0" fontId="13" fillId="2" borderId="2" xfId="0" applyFont="1" applyFill="1" applyBorder="1"/>
    <xf numFmtId="0" fontId="15" fillId="2" borderId="2" xfId="0" applyFont="1" applyFill="1" applyBorder="1"/>
    <xf numFmtId="0" fontId="13" fillId="2" borderId="0" xfId="0" applyFont="1" applyFill="1" applyBorder="1"/>
    <xf numFmtId="0" fontId="15" fillId="2" borderId="0" xfId="0" applyFont="1" applyFill="1" applyBorder="1"/>
    <xf numFmtId="165" fontId="13" fillId="2" borderId="0" xfId="2" applyNumberFormat="1" applyFont="1" applyFill="1" applyBorder="1" applyAlignment="1">
      <alignment horizontal="center"/>
    </xf>
    <xf numFmtId="165" fontId="13" fillId="2" borderId="0" xfId="2" applyNumberFormat="1" applyFont="1" applyFill="1"/>
    <xf numFmtId="0" fontId="15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16" fillId="2" borderId="0" xfId="0" applyFont="1" applyFill="1"/>
    <xf numFmtId="165" fontId="13" fillId="2" borderId="2" xfId="2" applyNumberFormat="1" applyFont="1" applyFill="1" applyBorder="1"/>
    <xf numFmtId="0" fontId="17" fillId="2" borderId="0" xfId="0" applyFont="1" applyFill="1"/>
    <xf numFmtId="0" fontId="15" fillId="2" borderId="1" xfId="0" applyFont="1" applyFill="1" applyBorder="1"/>
    <xf numFmtId="0" fontId="15" fillId="2" borderId="3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/>
    </xf>
    <xf numFmtId="0" fontId="8" fillId="3" borderId="4" xfId="0" applyFont="1" applyFill="1" applyBorder="1"/>
    <xf numFmtId="165" fontId="8" fillId="3" borderId="4" xfId="2" applyNumberFormat="1" applyFont="1" applyFill="1" applyBorder="1"/>
    <xf numFmtId="0" fontId="8" fillId="4" borderId="5" xfId="0" applyFont="1" applyFill="1" applyBorder="1"/>
    <xf numFmtId="165" fontId="8" fillId="4" borderId="5" xfId="2" applyNumberFormat="1" applyFont="1" applyFill="1" applyBorder="1"/>
    <xf numFmtId="0" fontId="8" fillId="3" borderId="5" xfId="0" applyFont="1" applyFill="1" applyBorder="1"/>
    <xf numFmtId="165" fontId="8" fillId="3" borderId="5" xfId="2" applyNumberFormat="1" applyFont="1" applyFill="1" applyBorder="1"/>
    <xf numFmtId="0" fontId="8" fillId="4" borderId="6" xfId="0" applyFont="1" applyFill="1" applyBorder="1"/>
    <xf numFmtId="165" fontId="8" fillId="4" borderId="6" xfId="2" applyNumberFormat="1" applyFont="1" applyFill="1" applyBorder="1"/>
    <xf numFmtId="0" fontId="15" fillId="2" borderId="0" xfId="0" applyNumberFormat="1" applyFont="1" applyFill="1"/>
    <xf numFmtId="43" fontId="15" fillId="2" borderId="0" xfId="2" applyFont="1" applyFill="1"/>
    <xf numFmtId="166" fontId="13" fillId="2" borderId="2" xfId="0" applyNumberFormat="1" applyFont="1" applyFill="1" applyBorder="1"/>
    <xf numFmtId="43" fontId="9" fillId="2" borderId="0" xfId="0" applyNumberFormat="1" applyFont="1" applyFill="1"/>
    <xf numFmtId="43" fontId="15" fillId="2" borderId="0" xfId="0" applyNumberFormat="1" applyFont="1" applyFill="1"/>
    <xf numFmtId="43" fontId="15" fillId="2" borderId="0" xfId="2" applyNumberFormat="1" applyFont="1" applyFill="1"/>
    <xf numFmtId="43" fontId="9" fillId="2" borderId="0" xfId="2" applyNumberFormat="1" applyFont="1" applyFill="1"/>
    <xf numFmtId="165" fontId="13" fillId="2" borderId="0" xfId="2" applyNumberFormat="1" applyFont="1" applyFill="1" applyBorder="1"/>
    <xf numFmtId="0" fontId="15" fillId="2" borderId="0" xfId="0" applyFont="1" applyFill="1" applyBorder="1" applyAlignment="1">
      <alignment wrapText="1"/>
    </xf>
    <xf numFmtId="165" fontId="15" fillId="2" borderId="0" xfId="2" applyNumberFormat="1" applyFont="1" applyFill="1" applyBorder="1"/>
    <xf numFmtId="0" fontId="13" fillId="2" borderId="0" xfId="0" applyFont="1" applyFill="1" applyBorder="1" applyAlignment="1">
      <alignment wrapText="1"/>
    </xf>
    <xf numFmtId="0" fontId="15" fillId="2" borderId="0" xfId="0" applyFont="1" applyFill="1" applyBorder="1" applyAlignment="1"/>
    <xf numFmtId="43" fontId="13" fillId="2" borderId="2" xfId="0" applyNumberFormat="1" applyFont="1" applyFill="1" applyBorder="1"/>
    <xf numFmtId="0" fontId="13" fillId="0" borderId="0" xfId="0" applyFont="1" applyBorder="1"/>
    <xf numFmtId="165" fontId="13" fillId="2" borderId="0" xfId="0" applyNumberFormat="1" applyFont="1" applyFill="1"/>
    <xf numFmtId="165" fontId="13" fillId="2" borderId="2" xfId="0" applyNumberFormat="1" applyFont="1" applyFill="1" applyBorder="1"/>
    <xf numFmtId="165" fontId="15" fillId="2" borderId="0" xfId="0" applyNumberFormat="1" applyFont="1" applyFill="1"/>
    <xf numFmtId="165" fontId="16" fillId="2" borderId="0" xfId="2" applyNumberFormat="1" applyFont="1" applyFill="1"/>
    <xf numFmtId="0" fontId="15" fillId="2" borderId="0" xfId="0" quotePrefix="1" applyFont="1" applyFill="1"/>
    <xf numFmtId="43" fontId="13" fillId="2" borderId="0" xfId="2" applyFont="1" applyFill="1" applyBorder="1"/>
    <xf numFmtId="43" fontId="15" fillId="2" borderId="0" xfId="2" applyFont="1" applyFill="1" applyBorder="1"/>
    <xf numFmtId="43" fontId="13" fillId="2" borderId="0" xfId="2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8" fillId="2" borderId="0" xfId="0" applyFont="1" applyFill="1"/>
    <xf numFmtId="0" fontId="19" fillId="2" borderId="0" xfId="0" applyFont="1" applyFill="1"/>
    <xf numFmtId="165" fontId="19" fillId="2" borderId="0" xfId="2" applyNumberFormat="1" applyFont="1" applyFill="1"/>
    <xf numFmtId="165" fontId="11" fillId="0" borderId="0" xfId="0" applyNumberFormat="1" applyFont="1" applyBorder="1"/>
    <xf numFmtId="43" fontId="19" fillId="2" borderId="0" xfId="0" applyNumberFormat="1" applyFont="1" applyFill="1" applyBorder="1"/>
    <xf numFmtId="0" fontId="15" fillId="0" borderId="0" xfId="0" applyFont="1"/>
    <xf numFmtId="0" fontId="13" fillId="0" borderId="0" xfId="0" applyFont="1"/>
    <xf numFmtId="0" fontId="15" fillId="2" borderId="0" xfId="0" applyFont="1" applyFill="1" applyAlignment="1"/>
    <xf numFmtId="0" fontId="15" fillId="0" borderId="2" xfId="0" applyFont="1" applyBorder="1"/>
    <xf numFmtId="0" fontId="15" fillId="0" borderId="1" xfId="0" applyFont="1" applyBorder="1"/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7" fillId="0" borderId="0" xfId="0" applyFont="1"/>
    <xf numFmtId="0" fontId="15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0" fontId="15" fillId="0" borderId="0" xfId="0" applyFont="1" applyBorder="1"/>
    <xf numFmtId="43" fontId="15" fillId="0" borderId="0" xfId="1" applyFont="1"/>
    <xf numFmtId="43" fontId="13" fillId="0" borderId="2" xfId="0" applyNumberFormat="1" applyFont="1" applyBorder="1"/>
    <xf numFmtId="165" fontId="15" fillId="0" borderId="0" xfId="1" applyNumberFormat="1" applyFont="1"/>
    <xf numFmtId="165" fontId="15" fillId="0" borderId="0" xfId="0" applyNumberFormat="1" applyFont="1"/>
    <xf numFmtId="165" fontId="13" fillId="0" borderId="2" xfId="0" applyNumberFormat="1" applyFont="1" applyBorder="1"/>
    <xf numFmtId="43" fontId="13" fillId="0" borderId="2" xfId="1" applyFont="1" applyBorder="1"/>
    <xf numFmtId="165" fontId="13" fillId="0" borderId="2" xfId="1" applyNumberFormat="1" applyFont="1" applyBorder="1"/>
    <xf numFmtId="43" fontId="15" fillId="0" borderId="0" xfId="0" applyNumberFormat="1" applyFont="1"/>
    <xf numFmtId="0" fontId="15" fillId="0" borderId="0" xfId="0" applyFont="1" applyFill="1" applyBorder="1"/>
    <xf numFmtId="164" fontId="15" fillId="0" borderId="0" xfId="0" applyNumberFormat="1" applyFont="1"/>
    <xf numFmtId="164" fontId="13" fillId="0" borderId="2" xfId="0" applyNumberFormat="1" applyFont="1" applyBorder="1"/>
    <xf numFmtId="0" fontId="13" fillId="0" borderId="3" xfId="0" applyFont="1" applyBorder="1"/>
    <xf numFmtId="165" fontId="23" fillId="2" borderId="0" xfId="2" applyNumberFormat="1" applyFont="1" applyFill="1" applyBorder="1"/>
    <xf numFmtId="165" fontId="24" fillId="2" borderId="2" xfId="2" applyNumberFormat="1" applyFont="1" applyFill="1" applyBorder="1"/>
    <xf numFmtId="165" fontId="13" fillId="2" borderId="2" xfId="2" applyNumberFormat="1" applyFont="1" applyFill="1" applyBorder="1" applyAlignment="1">
      <alignment horizontal="centerContinuous"/>
    </xf>
    <xf numFmtId="165" fontId="13" fillId="2" borderId="3" xfId="2" applyNumberFormat="1" applyFont="1" applyFill="1" applyBorder="1" applyAlignment="1">
      <alignment horizontal="centerContinuous"/>
    </xf>
    <xf numFmtId="165" fontId="13" fillId="2" borderId="1" xfId="2" applyNumberFormat="1" applyFont="1" applyFill="1" applyBorder="1" applyAlignment="1">
      <alignment horizontal="center"/>
    </xf>
    <xf numFmtId="165" fontId="15" fillId="2" borderId="3" xfId="2" applyNumberFormat="1" applyFont="1" applyFill="1" applyBorder="1"/>
    <xf numFmtId="165" fontId="15" fillId="2" borderId="3" xfId="2" applyNumberFormat="1" applyFont="1" applyFill="1" applyBorder="1" applyAlignment="1">
      <alignment horizontal="centerContinuous"/>
    </xf>
    <xf numFmtId="165" fontId="13" fillId="2" borderId="3" xfId="2" applyNumberFormat="1" applyFont="1" applyFill="1" applyBorder="1" applyAlignment="1">
      <alignment horizontal="center"/>
    </xf>
    <xf numFmtId="165" fontId="15" fillId="2" borderId="2" xfId="2" applyNumberFormat="1" applyFont="1" applyFill="1" applyBorder="1" applyAlignment="1">
      <alignment horizontal="centerContinuous"/>
    </xf>
    <xf numFmtId="0" fontId="24" fillId="2" borderId="0" xfId="0" applyFont="1" applyFill="1"/>
    <xf numFmtId="165" fontId="24" fillId="2" borderId="0" xfId="2" applyNumberFormat="1" applyFont="1" applyFill="1"/>
    <xf numFmtId="0" fontId="24" fillId="5" borderId="0" xfId="0" applyFont="1" applyFill="1"/>
    <xf numFmtId="165" fontId="24" fillId="5" borderId="0" xfId="2" applyNumberFormat="1" applyFont="1" applyFill="1"/>
    <xf numFmtId="0" fontId="10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15" fillId="0" borderId="0" xfId="0" applyFont="1" applyFill="1"/>
    <xf numFmtId="0" fontId="15" fillId="0" borderId="1" xfId="0" applyFont="1" applyFill="1" applyBorder="1"/>
    <xf numFmtId="0" fontId="10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165" fontId="15" fillId="0" borderId="0" xfId="1" applyNumberFormat="1" applyFont="1" applyFill="1"/>
    <xf numFmtId="165" fontId="15" fillId="0" borderId="0" xfId="1" applyNumberFormat="1" applyFont="1" applyFill="1" applyBorder="1"/>
    <xf numFmtId="165" fontId="15" fillId="0" borderId="0" xfId="1" applyNumberFormat="1" applyFont="1" applyFill="1" applyAlignment="1">
      <alignment wrapText="1"/>
    </xf>
    <xf numFmtId="0" fontId="13" fillId="0" borderId="2" xfId="0" applyFont="1" applyFill="1" applyBorder="1"/>
    <xf numFmtId="165" fontId="13" fillId="0" borderId="2" xfId="1" applyNumberFormat="1" applyFont="1" applyFill="1" applyBorder="1"/>
    <xf numFmtId="0" fontId="33" fillId="8" borderId="0" xfId="20" applyFont="1" applyFill="1" applyAlignment="1">
      <alignment vertical="center"/>
    </xf>
    <xf numFmtId="0" fontId="32" fillId="8" borderId="0" xfId="20" applyFont="1" applyFill="1" applyBorder="1" applyAlignment="1">
      <alignment horizontal="left" vertical="center"/>
    </xf>
    <xf numFmtId="0" fontId="32" fillId="8" borderId="0" xfId="20" applyFont="1" applyFill="1" applyAlignment="1">
      <alignment vertical="center"/>
    </xf>
    <xf numFmtId="0" fontId="32" fillId="8" borderId="0" xfId="20" applyFont="1" applyFill="1" applyBorder="1" applyAlignment="1">
      <alignment vertical="center"/>
    </xf>
    <xf numFmtId="0" fontId="31" fillId="8" borderId="0" xfId="20" applyFont="1" applyFill="1" applyAlignment="1">
      <alignment vertical="center"/>
    </xf>
    <xf numFmtId="0" fontId="36" fillId="8" borderId="0" xfId="20" applyFont="1" applyFill="1" applyAlignment="1">
      <alignment vertical="center"/>
    </xf>
    <xf numFmtId="0" fontId="37" fillId="8" borderId="0" xfId="20" applyFont="1" applyFill="1" applyBorder="1" applyAlignment="1">
      <alignment horizontal="left" vertical="center"/>
    </xf>
    <xf numFmtId="43" fontId="34" fillId="0" borderId="1" xfId="3" applyNumberFormat="1" applyFont="1" applyFill="1" applyBorder="1" applyAlignment="1">
      <alignment horizontal="center"/>
    </xf>
    <xf numFmtId="0" fontId="6" fillId="8" borderId="0" xfId="20" applyFont="1" applyFill="1" applyBorder="1" applyAlignment="1">
      <alignment horizontal="left"/>
    </xf>
    <xf numFmtId="0" fontId="35" fillId="8" borderId="0" xfId="20" applyFont="1" applyFill="1" applyBorder="1" applyAlignment="1">
      <alignment horizontal="left" vertical="center"/>
    </xf>
    <xf numFmtId="0" fontId="35" fillId="8" borderId="0" xfId="20" applyFont="1" applyFill="1" applyBorder="1" applyAlignment="1">
      <alignment vertical="center"/>
    </xf>
    <xf numFmtId="0" fontId="35" fillId="8" borderId="0" xfId="20" applyFont="1" applyFill="1" applyBorder="1" applyAlignment="1">
      <alignment horizontal="left" vertical="top"/>
    </xf>
    <xf numFmtId="0" fontId="35" fillId="8" borderId="0" xfId="20" applyFont="1" applyFill="1" applyAlignment="1">
      <alignment vertical="top" wrapText="1"/>
    </xf>
    <xf numFmtId="165" fontId="35" fillId="8" borderId="0" xfId="3" applyNumberFormat="1" applyFont="1" applyFill="1" applyAlignment="1">
      <alignment horizontal="center"/>
    </xf>
    <xf numFmtId="0" fontId="34" fillId="8" borderId="0" xfId="20" applyFont="1" applyFill="1" applyBorder="1" applyAlignment="1">
      <alignment vertical="top"/>
    </xf>
    <xf numFmtId="0" fontId="34" fillId="8" borderId="0" xfId="20" applyFont="1" applyFill="1" applyAlignment="1">
      <alignment vertical="top" wrapText="1"/>
    </xf>
    <xf numFmtId="0" fontId="6" fillId="8" borderId="0" xfId="20" applyFont="1" applyFill="1" applyAlignment="1">
      <alignment vertical="center"/>
    </xf>
    <xf numFmtId="0" fontId="6" fillId="8" borderId="0" xfId="20" applyFont="1" applyFill="1" applyBorder="1" applyAlignment="1">
      <alignment vertical="center"/>
    </xf>
    <xf numFmtId="0" fontId="32" fillId="8" borderId="0" xfId="20" applyFont="1" applyFill="1" applyAlignment="1">
      <alignment vertical="top"/>
    </xf>
    <xf numFmtId="0" fontId="33" fillId="8" borderId="0" xfId="20" applyFont="1" applyFill="1" applyAlignment="1">
      <alignment vertical="top"/>
    </xf>
    <xf numFmtId="0" fontId="32" fillId="8" borderId="0" xfId="20" applyFont="1" applyFill="1" applyBorder="1" applyAlignment="1">
      <alignment vertical="top"/>
    </xf>
    <xf numFmtId="0" fontId="34" fillId="8" borderId="0" xfId="20" applyFont="1" applyFill="1" applyAlignment="1">
      <alignment vertical="top"/>
    </xf>
    <xf numFmtId="0" fontId="6" fillId="8" borderId="0" xfId="20" applyFont="1" applyFill="1" applyBorder="1" applyAlignment="1">
      <alignment vertical="top"/>
    </xf>
    <xf numFmtId="0" fontId="35" fillId="8" borderId="0" xfId="20" applyFont="1" applyFill="1" applyAlignment="1">
      <alignment vertical="top"/>
    </xf>
    <xf numFmtId="0" fontId="32" fillId="8" borderId="0" xfId="20" applyFont="1" applyFill="1" applyAlignment="1">
      <alignment vertical="top" wrapText="1"/>
    </xf>
    <xf numFmtId="0" fontId="33" fillId="8" borderId="0" xfId="20" applyFont="1" applyFill="1" applyAlignment="1">
      <alignment vertical="top" wrapText="1"/>
    </xf>
    <xf numFmtId="0" fontId="32" fillId="8" borderId="0" xfId="20" applyFont="1" applyFill="1" applyBorder="1" applyAlignment="1">
      <alignment vertical="top" wrapText="1"/>
    </xf>
    <xf numFmtId="0" fontId="6" fillId="8" borderId="0" xfId="20" applyFont="1" applyFill="1" applyBorder="1" applyAlignment="1">
      <alignment vertical="top" wrapText="1"/>
    </xf>
    <xf numFmtId="43" fontId="32" fillId="8" borderId="0" xfId="3" applyNumberFormat="1" applyFont="1" applyFill="1" applyAlignment="1">
      <alignment horizontal="center"/>
    </xf>
    <xf numFmtId="165" fontId="32" fillId="8" borderId="0" xfId="3" applyNumberFormat="1" applyFont="1" applyFill="1" applyAlignment="1">
      <alignment horizontal="center"/>
    </xf>
    <xf numFmtId="43" fontId="33" fillId="8" borderId="0" xfId="3" applyNumberFormat="1" applyFont="1" applyFill="1" applyAlignment="1">
      <alignment horizontal="center"/>
    </xf>
    <xf numFmtId="165" fontId="33" fillId="8" borderId="0" xfId="3" applyNumberFormat="1" applyFont="1" applyFill="1" applyAlignment="1">
      <alignment horizontal="center"/>
    </xf>
    <xf numFmtId="43" fontId="31" fillId="8" borderId="0" xfId="3" applyNumberFormat="1" applyFont="1" applyFill="1" applyBorder="1" applyAlignment="1">
      <alignment horizontal="center"/>
    </xf>
    <xf numFmtId="165" fontId="32" fillId="8" borderId="0" xfId="3" applyNumberFormat="1" applyFont="1" applyFill="1" applyBorder="1" applyAlignment="1">
      <alignment horizontal="center"/>
    </xf>
    <xf numFmtId="0" fontId="31" fillId="8" borderId="0" xfId="20" applyFont="1" applyFill="1" applyAlignment="1"/>
    <xf numFmtId="43" fontId="6" fillId="8" borderId="0" xfId="3" applyNumberFormat="1" applyFont="1" applyFill="1" applyBorder="1" applyAlignment="1">
      <alignment horizontal="center"/>
    </xf>
    <xf numFmtId="165" fontId="6" fillId="8" borderId="0" xfId="3" applyNumberFormat="1" applyFont="1" applyFill="1" applyBorder="1" applyAlignment="1">
      <alignment horizontal="center"/>
    </xf>
    <xf numFmtId="0" fontId="6" fillId="8" borderId="0" xfId="20" applyFont="1" applyFill="1" applyBorder="1" applyAlignment="1"/>
    <xf numFmtId="43" fontId="31" fillId="8" borderId="0" xfId="3" applyNumberFormat="1" applyFont="1" applyFill="1" applyBorder="1" applyAlignment="1">
      <alignment horizontal="center"/>
    </xf>
    <xf numFmtId="43" fontId="34" fillId="0" borderId="1" xfId="3" applyNumberFormat="1" applyFont="1" applyFill="1" applyBorder="1" applyAlignment="1">
      <alignment horizontal="center"/>
    </xf>
    <xf numFmtId="165" fontId="34" fillId="0" borderId="1" xfId="3" applyNumberFormat="1" applyFont="1" applyFill="1" applyBorder="1" applyAlignment="1">
      <alignment horizontal="center"/>
    </xf>
    <xf numFmtId="43" fontId="34" fillId="0" borderId="10" xfId="3" applyNumberFormat="1" applyFont="1" applyFill="1" applyBorder="1" applyAlignment="1">
      <alignment horizontal="center"/>
    </xf>
    <xf numFmtId="0" fontId="34" fillId="8" borderId="0" xfId="20" applyFont="1" applyFill="1" applyBorder="1" applyAlignment="1">
      <alignment horizontal="left" vertical="top"/>
    </xf>
    <xf numFmtId="165" fontId="34" fillId="8" borderId="0" xfId="3" applyNumberFormat="1" applyFont="1" applyFill="1" applyAlignment="1">
      <alignment horizontal="center" vertical="top"/>
    </xf>
    <xf numFmtId="165" fontId="35" fillId="8" borderId="0" xfId="3" applyNumberFormat="1" applyFont="1" applyFill="1" applyAlignment="1">
      <alignment horizontal="center" vertical="top"/>
    </xf>
    <xf numFmtId="0" fontId="35" fillId="8" borderId="0" xfId="20" applyFont="1" applyFill="1" applyBorder="1" applyAlignment="1">
      <alignment vertical="top"/>
    </xf>
    <xf numFmtId="165" fontId="34" fillId="8" borderId="0" xfId="3" applyNumberFormat="1" applyFont="1" applyFill="1" applyBorder="1" applyAlignment="1">
      <alignment horizontal="center" vertical="top"/>
    </xf>
    <xf numFmtId="166" fontId="34" fillId="8" borderId="0" xfId="20" applyNumberFormat="1" applyFont="1" applyFill="1" applyAlignment="1">
      <alignment vertical="top"/>
    </xf>
    <xf numFmtId="0" fontId="6" fillId="8" borderId="11" xfId="20" applyFont="1" applyFill="1" applyBorder="1" applyAlignment="1">
      <alignment vertical="top"/>
    </xf>
    <xf numFmtId="0" fontId="6" fillId="8" borderId="0" xfId="20" applyFont="1" applyFill="1" applyBorder="1" applyAlignment="1">
      <alignment horizontal="left" vertical="top"/>
    </xf>
    <xf numFmtId="43" fontId="6" fillId="8" borderId="0" xfId="3" applyNumberFormat="1" applyFont="1" applyFill="1" applyBorder="1" applyAlignment="1">
      <alignment horizontal="center" vertical="top"/>
    </xf>
    <xf numFmtId="165" fontId="6" fillId="8" borderId="0" xfId="3" applyNumberFormat="1" applyFont="1" applyFill="1" applyBorder="1" applyAlignment="1">
      <alignment horizontal="center" vertical="top"/>
    </xf>
    <xf numFmtId="0" fontId="32" fillId="8" borderId="0" xfId="20" applyFont="1" applyFill="1" applyBorder="1" applyAlignment="1">
      <alignment horizontal="left" vertical="top"/>
    </xf>
    <xf numFmtId="43" fontId="32" fillId="8" borderId="0" xfId="3" applyNumberFormat="1" applyFont="1" applyFill="1" applyAlignment="1">
      <alignment horizontal="center" vertical="top"/>
    </xf>
    <xf numFmtId="165" fontId="32" fillId="8" borderId="0" xfId="3" applyNumberFormat="1" applyFont="1" applyFill="1" applyAlignment="1">
      <alignment horizontal="center" vertical="top"/>
    </xf>
    <xf numFmtId="0" fontId="34" fillId="8" borderId="10" xfId="20" applyFont="1" applyFill="1" applyBorder="1" applyAlignment="1">
      <alignment horizontal="left" vertical="top"/>
    </xf>
    <xf numFmtId="0" fontId="34" fillId="8" borderId="10" xfId="20" applyFont="1" applyFill="1" applyBorder="1" applyAlignment="1">
      <alignment vertical="top"/>
    </xf>
    <xf numFmtId="0" fontId="34" fillId="8" borderId="10" xfId="20" applyFont="1" applyFill="1" applyBorder="1" applyAlignment="1">
      <alignment vertical="top" wrapText="1"/>
    </xf>
    <xf numFmtId="165" fontId="34" fillId="8" borderId="10" xfId="3" applyNumberFormat="1" applyFont="1" applyFill="1" applyBorder="1" applyAlignment="1">
      <alignment horizontal="center" vertical="top"/>
    </xf>
    <xf numFmtId="165" fontId="34" fillId="0" borderId="10" xfId="3" applyNumberFormat="1" applyFont="1" applyFill="1" applyBorder="1" applyAlignment="1">
      <alignment horizontal="center"/>
    </xf>
    <xf numFmtId="165" fontId="34" fillId="0" borderId="10" xfId="3" applyNumberFormat="1" applyFont="1" applyFill="1" applyBorder="1" applyAlignment="1">
      <alignment horizontal="center" wrapText="1"/>
    </xf>
    <xf numFmtId="43" fontId="34" fillId="0" borderId="1" xfId="3" applyNumberFormat="1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13" fillId="0" borderId="3" xfId="1" applyFont="1" applyBorder="1" applyAlignment="1">
      <alignment horizontal="center" vertical="center"/>
    </xf>
    <xf numFmtId="43" fontId="13" fillId="0" borderId="0" xfId="1" applyFont="1" applyBorder="1" applyAlignment="1">
      <alignment horizontal="center" vertical="center"/>
    </xf>
    <xf numFmtId="43" fontId="13" fillId="0" borderId="1" xfId="1" applyFont="1" applyBorder="1" applyAlignment="1">
      <alignment horizontal="center" vertical="center"/>
    </xf>
    <xf numFmtId="165" fontId="13" fillId="0" borderId="3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3" fontId="31" fillId="8" borderId="0" xfId="3" applyNumberFormat="1" applyFont="1" applyFill="1" applyBorder="1" applyAlignment="1">
      <alignment horizontal="center"/>
    </xf>
    <xf numFmtId="165" fontId="31" fillId="8" borderId="0" xfId="3" applyNumberFormat="1" applyFont="1" applyFill="1" applyBorder="1" applyAlignment="1">
      <alignment horizontal="center"/>
    </xf>
    <xf numFmtId="0" fontId="34" fillId="0" borderId="9" xfId="20" applyFont="1" applyFill="1" applyBorder="1" applyAlignment="1">
      <alignment horizontal="left"/>
    </xf>
    <xf numFmtId="0" fontId="34" fillId="0" borderId="1" xfId="20" applyFont="1" applyFill="1" applyBorder="1" applyAlignment="1">
      <alignment horizontal="left"/>
    </xf>
    <xf numFmtId="43" fontId="34" fillId="0" borderId="8" xfId="3" applyNumberFormat="1" applyFont="1" applyFill="1" applyBorder="1" applyAlignment="1">
      <alignment horizontal="center"/>
    </xf>
    <xf numFmtId="43" fontId="34" fillId="0" borderId="1" xfId="3" applyNumberFormat="1" applyFont="1" applyFill="1" applyBorder="1" applyAlignment="1">
      <alignment horizontal="center"/>
    </xf>
    <xf numFmtId="165" fontId="34" fillId="0" borderId="10" xfId="3" applyNumberFormat="1" applyFont="1" applyFill="1" applyBorder="1" applyAlignment="1">
      <alignment horizontal="center"/>
    </xf>
    <xf numFmtId="165" fontId="34" fillId="0" borderId="8" xfId="3" applyNumberFormat="1" applyFont="1" applyFill="1" applyBorder="1" applyAlignment="1">
      <alignment horizontal="center"/>
    </xf>
    <xf numFmtId="0" fontId="6" fillId="8" borderId="11" xfId="20" quotePrefix="1" applyFont="1" applyFill="1" applyBorder="1" applyAlignment="1">
      <alignment vertical="top" wrapText="1"/>
    </xf>
    <xf numFmtId="0" fontId="6" fillId="8" borderId="0" xfId="20" quotePrefix="1" applyFont="1" applyFill="1" applyBorder="1" applyAlignment="1">
      <alignment wrapText="1"/>
    </xf>
    <xf numFmtId="165" fontId="34" fillId="0" borderId="9" xfId="3" applyNumberFormat="1" applyFont="1" applyFill="1" applyBorder="1" applyAlignment="1">
      <alignment horizontal="center" wrapText="1"/>
    </xf>
    <xf numFmtId="165" fontId="34" fillId="0" borderId="1" xfId="3" applyNumberFormat="1" applyFont="1" applyFill="1" applyBorder="1" applyAlignment="1">
      <alignment horizontal="center" wrapText="1"/>
    </xf>
  </cellXfs>
  <cellStyles count="108">
    <cellStyle name="Comma" xfId="1" builtinId="3"/>
    <cellStyle name="Comma 2" xfId="2"/>
    <cellStyle name="Comma 2 2" xfId="3"/>
    <cellStyle name="Comma 2 4" xfId="31"/>
    <cellStyle name="Comma 3" xfId="4"/>
    <cellStyle name="Comma 3 2" xfId="12"/>
    <cellStyle name="Comma 3 3" xfId="13"/>
    <cellStyle name="Comma 4" xfId="14"/>
    <cellStyle name="Comma 5" xfId="15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Grey" xfId="16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Input [yellow]" xfId="17"/>
    <cellStyle name="Normal" xfId="0" builtinId="0"/>
    <cellStyle name="Normal - Style1" xfId="18"/>
    <cellStyle name="Normal 2" xfId="5"/>
    <cellStyle name="Normal 2 2" xfId="6"/>
    <cellStyle name="Normal 2 2 2" xfId="19"/>
    <cellStyle name="Normal 2 3" xfId="20"/>
    <cellStyle name="Normal 3" xfId="7"/>
    <cellStyle name="Normal 4" xfId="8"/>
    <cellStyle name="Normal 4 2" xfId="21"/>
    <cellStyle name="Normal 4 3" xfId="22"/>
    <cellStyle name="Normal 5" xfId="9"/>
    <cellStyle name="Normal 6" xfId="10"/>
    <cellStyle name="Normal 6 2" xfId="23"/>
    <cellStyle name="Normal 6 3" xfId="29"/>
    <cellStyle name="Normal 7" xfId="24"/>
    <cellStyle name="Normal 7 2" xfId="25"/>
    <cellStyle name="Normal 8" xfId="26"/>
    <cellStyle name="Normal 9" xfId="30"/>
    <cellStyle name="Percent [2]" xfId="27"/>
    <cellStyle name="Percent 2" xfId="11"/>
    <cellStyle name="Percent 2 2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203200</xdr:colOff>
      <xdr:row>0</xdr:row>
      <xdr:rowOff>0</xdr:rowOff>
    </xdr:from>
    <xdr:to>
      <xdr:col>3</xdr:col>
      <xdr:colOff>1686560</xdr:colOff>
      <xdr:row>3</xdr:row>
      <xdr:rowOff>58420</xdr:rowOff>
    </xdr:to>
    <xdr:sp macro="" textlink="">
      <xdr:nvSpPr>
        <xdr:cNvPr id="2" name="TextBox 1"/>
        <xdr:cNvSpPr txBox="1"/>
      </xdr:nvSpPr>
      <xdr:spPr>
        <a:xfrm>
          <a:off x="528320" y="0"/>
          <a:ext cx="2052320" cy="6070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2016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www.adb.org/ar2016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sovereign, approvals, loans, public sector</a:t>
          </a:r>
        </a:p>
      </xdr:txBody>
    </xdr:sp>
    <xdr:clientData/>
  </xdr:twoCellAnchor>
  <xdr:twoCellAnchor editAs="oneCell">
    <xdr:from>
      <xdr:col>0</xdr:col>
      <xdr:colOff>24849</xdr:colOff>
      <xdr:row>0</xdr:row>
      <xdr:rowOff>24849</xdr:rowOff>
    </xdr:from>
    <xdr:to>
      <xdr:col>2</xdr:col>
      <xdr:colOff>131860</xdr:colOff>
      <xdr:row>2</xdr:row>
      <xdr:rowOff>162009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9" y="24849"/>
          <a:ext cx="388620" cy="518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baseColWidth="10" defaultColWidth="9" defaultRowHeight="15" x14ac:dyDescent="0.2"/>
  <cols>
    <col min="1" max="4" width="8.5" style="4" customWidth="1"/>
    <col min="5" max="5" width="3.5" style="4" customWidth="1"/>
    <col min="6" max="6" width="66.33203125" style="4" customWidth="1"/>
    <col min="7" max="8" width="9.1640625" style="5" bestFit="1" customWidth="1"/>
    <col min="9" max="9" width="11.1640625" style="5" customWidth="1"/>
    <col min="10" max="10" width="11.83203125" style="5" bestFit="1" customWidth="1"/>
    <col min="11" max="11" width="11.83203125" style="5" customWidth="1"/>
    <col min="12" max="12" width="9.1640625" style="5" bestFit="1" customWidth="1"/>
    <col min="13" max="16384" width="9" style="4"/>
  </cols>
  <sheetData>
    <row r="1" spans="1:12" ht="17" x14ac:dyDescent="0.2">
      <c r="A1" s="3" t="s">
        <v>89</v>
      </c>
      <c r="B1" s="3"/>
      <c r="C1" s="3"/>
      <c r="D1" s="3"/>
      <c r="E1" s="3"/>
    </row>
    <row r="2" spans="1:12" x14ac:dyDescent="0.2">
      <c r="A2" s="4" t="s">
        <v>8</v>
      </c>
    </row>
    <row r="4" spans="1:12" x14ac:dyDescent="0.2">
      <c r="A4" s="18"/>
      <c r="B4" s="18"/>
      <c r="C4" s="18"/>
      <c r="D4" s="18"/>
      <c r="E4" s="18"/>
      <c r="F4" s="18"/>
      <c r="G4" s="87"/>
      <c r="H4" s="87"/>
      <c r="I4" s="89" t="s">
        <v>65</v>
      </c>
      <c r="J4" s="84" t="s">
        <v>3</v>
      </c>
      <c r="K4" s="90"/>
      <c r="L4" s="87"/>
    </row>
    <row r="5" spans="1:12" x14ac:dyDescent="0.2">
      <c r="A5" s="19" t="s">
        <v>10</v>
      </c>
      <c r="B5" s="19"/>
      <c r="C5" s="19"/>
      <c r="D5" s="19"/>
      <c r="E5" s="19"/>
      <c r="F5" s="17"/>
      <c r="G5" s="86" t="s">
        <v>4</v>
      </c>
      <c r="H5" s="86" t="s">
        <v>5</v>
      </c>
      <c r="I5" s="20" t="s">
        <v>66</v>
      </c>
      <c r="J5" s="86" t="s">
        <v>67</v>
      </c>
      <c r="K5" s="86" t="s">
        <v>45</v>
      </c>
      <c r="L5" s="86" t="s">
        <v>7</v>
      </c>
    </row>
    <row r="6" spans="1:12" x14ac:dyDescent="0.2">
      <c r="A6" s="8" t="s">
        <v>108</v>
      </c>
      <c r="B6" s="8"/>
      <c r="C6" s="8"/>
      <c r="D6" s="8"/>
      <c r="E6" s="8"/>
      <c r="F6" s="9"/>
      <c r="G6" s="10"/>
      <c r="H6" s="10"/>
      <c r="I6" s="22"/>
      <c r="J6" s="10"/>
      <c r="K6" s="10"/>
      <c r="L6" s="10"/>
    </row>
    <row r="7" spans="1:12" s="3" customFormat="1" x14ac:dyDescent="0.2">
      <c r="A7" s="4"/>
      <c r="B7" s="4" t="s">
        <v>109</v>
      </c>
      <c r="C7" s="4"/>
      <c r="D7" s="3" t="s">
        <v>76</v>
      </c>
      <c r="G7" s="11">
        <f t="shared" ref="G7:L7" si="0">SUM(G8:G10)</f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</row>
    <row r="8" spans="1:12" s="3" customFormat="1" x14ac:dyDescent="0.2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">
      <c r="D9" s="4" t="s">
        <v>111</v>
      </c>
      <c r="F9" s="12"/>
      <c r="L9" s="5">
        <f>SUM(G9:J9)</f>
        <v>0</v>
      </c>
    </row>
    <row r="10" spans="1:12" x14ac:dyDescent="0.2">
      <c r="F10" s="12"/>
      <c r="L10" s="5">
        <f t="shared" ref="L10:L25" si="1">SUM(G10:J10)</f>
        <v>0</v>
      </c>
    </row>
    <row r="11" spans="1:12" s="3" customFormat="1" x14ac:dyDescent="0.2">
      <c r="D11" s="3" t="s">
        <v>77</v>
      </c>
      <c r="F11" s="13"/>
      <c r="G11" s="11">
        <f t="shared" ref="G11:L11" si="2">SUM(G12:G13)</f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</row>
    <row r="12" spans="1:12" x14ac:dyDescent="0.2">
      <c r="F12" s="12"/>
    </row>
    <row r="13" spans="1:12" x14ac:dyDescent="0.2">
      <c r="F13" s="12"/>
      <c r="L13" s="5">
        <f t="shared" si="1"/>
        <v>0</v>
      </c>
    </row>
    <row r="14" spans="1:12" x14ac:dyDescent="0.2">
      <c r="F14" s="12"/>
      <c r="L14" s="5">
        <f t="shared" si="1"/>
        <v>0</v>
      </c>
    </row>
    <row r="15" spans="1:12" s="3" customFormat="1" x14ac:dyDescent="0.2">
      <c r="D15" s="3" t="s">
        <v>78</v>
      </c>
      <c r="F15" s="13"/>
      <c r="G15" s="11">
        <f t="shared" ref="G15:L15" si="3">SUM(G16:G17)</f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</row>
    <row r="16" spans="1:12" x14ac:dyDescent="0.2">
      <c r="F16" s="12"/>
    </row>
    <row r="17" spans="4:12" x14ac:dyDescent="0.2">
      <c r="F17" s="12"/>
      <c r="K17" s="11"/>
      <c r="L17" s="5">
        <f t="shared" si="1"/>
        <v>0</v>
      </c>
    </row>
    <row r="18" spans="4:12" x14ac:dyDescent="0.2">
      <c r="F18" s="12"/>
      <c r="K18" s="11">
        <f>SUM(K19:K20)</f>
        <v>0</v>
      </c>
      <c r="L18" s="5">
        <f t="shared" si="1"/>
        <v>0</v>
      </c>
    </row>
    <row r="19" spans="4:12" s="3" customFormat="1" x14ac:dyDescent="0.2">
      <c r="D19" s="3" t="s">
        <v>79</v>
      </c>
      <c r="F19" s="13"/>
      <c r="G19" s="11">
        <f>SUM(G20:G21)</f>
        <v>0</v>
      </c>
      <c r="H19" s="11">
        <f>SUM(H20:H21)</f>
        <v>0</v>
      </c>
      <c r="I19" s="11">
        <f>SUM(I20:I21)</f>
        <v>0</v>
      </c>
      <c r="J19" s="11">
        <f>SUM(J20:J21)</f>
        <v>0</v>
      </c>
      <c r="K19" s="11">
        <f>SUM(K20:K21)</f>
        <v>0</v>
      </c>
      <c r="L19" s="11">
        <f>SUM(L20:L21)</f>
        <v>0</v>
      </c>
    </row>
    <row r="20" spans="4:12" x14ac:dyDescent="0.2">
      <c r="F20" s="12"/>
      <c r="L20" s="5">
        <f t="shared" si="1"/>
        <v>0</v>
      </c>
    </row>
    <row r="21" spans="4:12" x14ac:dyDescent="0.2">
      <c r="F21" s="12"/>
      <c r="L21" s="5">
        <f t="shared" si="1"/>
        <v>0</v>
      </c>
    </row>
    <row r="22" spans="4:12" x14ac:dyDescent="0.2">
      <c r="F22" s="12"/>
    </row>
    <row r="23" spans="4:12" s="3" customFormat="1" x14ac:dyDescent="0.2">
      <c r="D23" s="3" t="s">
        <v>80</v>
      </c>
      <c r="F23" s="13"/>
      <c r="G23" s="11">
        <f t="shared" ref="G23:L23" si="4">SUM(G24:G25)</f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</row>
    <row r="24" spans="4:12" x14ac:dyDescent="0.2">
      <c r="F24" s="12"/>
      <c r="L24" s="5">
        <f t="shared" si="1"/>
        <v>0</v>
      </c>
    </row>
    <row r="25" spans="4:12" x14ac:dyDescent="0.2">
      <c r="F25" s="12"/>
      <c r="L25" s="5">
        <f t="shared" si="1"/>
        <v>0</v>
      </c>
    </row>
    <row r="26" spans="4:12" x14ac:dyDescent="0.2">
      <c r="F26" s="12"/>
    </row>
    <row r="27" spans="4:12" s="3" customFormat="1" x14ac:dyDescent="0.2">
      <c r="D27" s="3" t="s">
        <v>81</v>
      </c>
      <c r="F27" s="13"/>
      <c r="G27" s="11">
        <f t="shared" ref="G27:L27" si="5">SUM(G28:G30)</f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11">
        <f t="shared" si="5"/>
        <v>0</v>
      </c>
    </row>
    <row r="28" spans="4:12" x14ac:dyDescent="0.2">
      <c r="F28" s="12"/>
    </row>
    <row r="29" spans="4:12" x14ac:dyDescent="0.2">
      <c r="F29" s="12"/>
      <c r="L29" s="5">
        <f>SUM(G29:J29)</f>
        <v>0</v>
      </c>
    </row>
    <row r="30" spans="4:12" x14ac:dyDescent="0.2">
      <c r="F30" s="12"/>
      <c r="L30" s="5">
        <f>SUM(G30:J30)</f>
        <v>0</v>
      </c>
    </row>
    <row r="31" spans="4:12" s="3" customFormat="1" x14ac:dyDescent="0.2">
      <c r="D31" s="3" t="s">
        <v>82</v>
      </c>
      <c r="F31" s="13"/>
      <c r="G31" s="11">
        <f t="shared" ref="G31:L31" si="6">SUM(G32:G33)</f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</row>
    <row r="32" spans="4:12" x14ac:dyDescent="0.2">
      <c r="F32" s="12"/>
    </row>
    <row r="33" spans="1:13" x14ac:dyDescent="0.2">
      <c r="F33" s="12"/>
      <c r="L33" s="5">
        <f>SUM(G33:J33)</f>
        <v>0</v>
      </c>
    </row>
    <row r="34" spans="1:13" x14ac:dyDescent="0.2">
      <c r="F34" s="12"/>
      <c r="L34" s="5">
        <f>SUM(G34:J34)</f>
        <v>0</v>
      </c>
    </row>
    <row r="35" spans="1:13" s="3" customFormat="1" x14ac:dyDescent="0.2">
      <c r="D35" s="3" t="s">
        <v>83</v>
      </c>
      <c r="F35" s="13"/>
      <c r="G35" s="11">
        <f t="shared" ref="G35:L35" si="7">SUM(G36:G37)</f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</row>
    <row r="36" spans="1:13" x14ac:dyDescent="0.2">
      <c r="F36" s="12"/>
    </row>
    <row r="37" spans="1:13" x14ac:dyDescent="0.2">
      <c r="F37" s="12"/>
      <c r="L37" s="5">
        <f>SUM(G37:J37)</f>
        <v>0</v>
      </c>
    </row>
    <row r="38" spans="1:13" x14ac:dyDescent="0.2">
      <c r="F38" s="12"/>
      <c r="L38" s="5">
        <f>SUM(G38:J38)</f>
        <v>0</v>
      </c>
    </row>
    <row r="39" spans="1:13" s="3" customFormat="1" x14ac:dyDescent="0.2">
      <c r="D39" s="3" t="s">
        <v>84</v>
      </c>
      <c r="F39" s="13"/>
      <c r="G39" s="11">
        <f t="shared" ref="G39:L39" si="8">SUM(G40:G41)</f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</row>
    <row r="40" spans="1:13" x14ac:dyDescent="0.2">
      <c r="F40" s="12"/>
      <c r="L40" s="5">
        <f>SUM(G40:J40)</f>
        <v>0</v>
      </c>
    </row>
    <row r="41" spans="1:13" x14ac:dyDescent="0.2">
      <c r="F41" s="12"/>
      <c r="L41" s="5">
        <f>SUM(G41:J41)</f>
        <v>0</v>
      </c>
    </row>
    <row r="43" spans="1:13" s="3" customFormat="1" x14ac:dyDescent="0.2">
      <c r="A43" s="6" t="s">
        <v>7</v>
      </c>
      <c r="B43" s="6"/>
      <c r="C43" s="6"/>
      <c r="D43" s="6"/>
      <c r="E43" s="6"/>
      <c r="F43" s="6"/>
      <c r="G43" s="15">
        <f t="shared" ref="G43:L43" si="9">+G7+G11+G15+G19+G23+G27+G31+G35+G39</f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K43" s="15">
        <f t="shared" si="9"/>
        <v>0</v>
      </c>
      <c r="L43" s="15">
        <f t="shared" si="9"/>
        <v>0</v>
      </c>
    </row>
    <row r="44" spans="1:13" x14ac:dyDescent="0.2">
      <c r="A44" s="16" t="s">
        <v>43</v>
      </c>
      <c r="B44" s="16"/>
      <c r="C44" s="16"/>
    </row>
    <row r="46" spans="1:13" x14ac:dyDescent="0.2">
      <c r="A46" s="93" t="s">
        <v>72</v>
      </c>
      <c r="B46" s="93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1"/>
    </row>
    <row r="47" spans="1:13" x14ac:dyDescent="0.2">
      <c r="A47" s="93"/>
      <c r="B47" s="93"/>
      <c r="C47" s="93"/>
      <c r="D47" s="93"/>
      <c r="E47" s="93" t="s">
        <v>73</v>
      </c>
      <c r="F47" s="93"/>
      <c r="G47" s="94"/>
      <c r="H47" s="94"/>
      <c r="I47" s="94"/>
      <c r="J47" s="94"/>
      <c r="K47" s="94"/>
      <c r="L47" s="94"/>
      <c r="M47" s="91"/>
    </row>
    <row r="48" spans="1:13" x14ac:dyDescent="0.2">
      <c r="A48" s="93"/>
      <c r="B48" s="93"/>
      <c r="C48" s="93"/>
      <c r="D48" s="93"/>
      <c r="E48" s="93" t="s">
        <v>71</v>
      </c>
      <c r="F48" s="93"/>
      <c r="G48" s="94"/>
      <c r="H48" s="94"/>
      <c r="I48" s="94"/>
      <c r="J48" s="94"/>
      <c r="K48" s="94"/>
      <c r="L48" s="94"/>
      <c r="M48" s="91"/>
    </row>
    <row r="49" spans="1:13" x14ac:dyDescent="0.2">
      <c r="A49" s="93"/>
      <c r="B49" s="93"/>
      <c r="C49" s="93"/>
      <c r="D49" s="93" t="s">
        <v>74</v>
      </c>
      <c r="E49" s="93"/>
      <c r="F49" s="93"/>
      <c r="G49" s="94"/>
      <c r="H49" s="94"/>
      <c r="I49" s="94"/>
      <c r="J49" s="94"/>
      <c r="K49" s="94"/>
      <c r="L49" s="94"/>
      <c r="M49" s="91"/>
    </row>
    <row r="50" spans="1:13" x14ac:dyDescent="0.2">
      <c r="A50" s="93"/>
      <c r="B50" s="93"/>
      <c r="C50" s="93"/>
      <c r="D50" s="93"/>
      <c r="E50" s="93" t="s">
        <v>75</v>
      </c>
      <c r="F50" s="93"/>
      <c r="G50" s="94"/>
      <c r="H50" s="94"/>
      <c r="I50" s="94"/>
      <c r="J50" s="94"/>
      <c r="K50" s="94"/>
      <c r="L50" s="94"/>
      <c r="M50" s="91"/>
    </row>
    <row r="51" spans="1:13" x14ac:dyDescent="0.2">
      <c r="A51" s="91"/>
      <c r="B51" s="91"/>
      <c r="C51" s="91"/>
      <c r="D51" s="91"/>
      <c r="E51" s="91"/>
      <c r="F51" s="91"/>
      <c r="G51" s="92"/>
      <c r="H51" s="92"/>
      <c r="I51" s="92"/>
      <c r="J51" s="92"/>
      <c r="K51" s="92"/>
      <c r="L51" s="92"/>
      <c r="M51" s="91"/>
    </row>
  </sheetData>
  <phoneticPr fontId="6" type="noConversion"/>
  <printOptions horizontalCentered="1"/>
  <pageMargins left="0" right="0" top="1" bottom="1" header="0.5" footer="0.5"/>
  <pageSetup scale="57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rgb="FFFFFF00"/>
  </sheetPr>
  <dimension ref="A1:L45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 x14ac:dyDescent="0.2"/>
  <cols>
    <col min="1" max="1" width="4.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1" style="4" customWidth="1"/>
    <col min="8" max="8" width="10.83203125" style="4" customWidth="1"/>
    <col min="9" max="9" width="12.1640625" style="4" customWidth="1"/>
    <col min="10" max="10" width="9" style="4" customWidth="1"/>
    <col min="11" max="16384" width="9" style="4"/>
  </cols>
  <sheetData>
    <row r="1" spans="1:10" ht="17" x14ac:dyDescent="0.2">
      <c r="A1" s="3" t="s">
        <v>100</v>
      </c>
      <c r="B1" s="3"/>
      <c r="C1" s="3"/>
    </row>
    <row r="2" spans="1:10" x14ac:dyDescent="0.2">
      <c r="A2" s="4" t="s">
        <v>8</v>
      </c>
    </row>
    <row r="4" spans="1:10" x14ac:dyDescent="0.2">
      <c r="A4" s="18"/>
      <c r="B4" s="18"/>
      <c r="C4" s="18"/>
      <c r="D4" s="18"/>
      <c r="E4" s="18"/>
      <c r="F4" s="18"/>
      <c r="G4" s="89" t="s">
        <v>65</v>
      </c>
      <c r="H4" s="85" t="s">
        <v>3</v>
      </c>
      <c r="I4" s="88"/>
      <c r="J4" s="18"/>
    </row>
    <row r="5" spans="1:10" x14ac:dyDescent="0.2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66</v>
      </c>
      <c r="H5" s="86" t="s">
        <v>67</v>
      </c>
      <c r="I5" s="86" t="s">
        <v>45</v>
      </c>
      <c r="J5" s="20" t="s">
        <v>7</v>
      </c>
    </row>
    <row r="6" spans="1:10" ht="9.75" customHeight="1" x14ac:dyDescent="0.2">
      <c r="A6" s="8"/>
      <c r="B6" s="8"/>
      <c r="C6" s="8"/>
      <c r="D6" s="9"/>
      <c r="E6" s="22"/>
      <c r="F6" s="22"/>
      <c r="J6" s="22"/>
    </row>
    <row r="7" spans="1:10" s="8" customFormat="1" x14ac:dyDescent="0.2">
      <c r="B7" s="8" t="s">
        <v>76</v>
      </c>
      <c r="E7" s="38">
        <f t="shared" ref="E7:J7" si="0">SUM(E8:E13)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 x14ac:dyDescent="0.2">
      <c r="C8" s="9" t="s">
        <v>0</v>
      </c>
      <c r="D8" s="41"/>
      <c r="E8" s="50"/>
      <c r="F8" s="50"/>
      <c r="G8" s="50"/>
      <c r="H8" s="50"/>
      <c r="I8" s="50"/>
      <c r="J8" s="50"/>
    </row>
    <row r="9" spans="1:10" s="9" customFormat="1" x14ac:dyDescent="0.2">
      <c r="B9" s="4"/>
      <c r="C9" s="4"/>
      <c r="D9" s="12"/>
      <c r="E9" s="51"/>
      <c r="F9" s="40"/>
      <c r="G9" s="51"/>
      <c r="H9" s="51"/>
      <c r="I9" s="51"/>
      <c r="J9" s="40">
        <f t="shared" ref="J9:J13" si="1">SUM(E9:I9)</f>
        <v>0</v>
      </c>
    </row>
    <row r="10" spans="1:10" s="9" customFormat="1" x14ac:dyDescent="0.2">
      <c r="B10" s="4"/>
      <c r="C10" s="4"/>
      <c r="D10" s="12"/>
      <c r="E10" s="51"/>
      <c r="F10" s="40"/>
      <c r="G10" s="51"/>
      <c r="H10" s="51"/>
      <c r="I10" s="51"/>
      <c r="J10" s="40">
        <f t="shared" si="1"/>
        <v>0</v>
      </c>
    </row>
    <row r="11" spans="1:10" s="9" customFormat="1" x14ac:dyDescent="0.2">
      <c r="B11" s="4"/>
      <c r="C11" s="4" t="s">
        <v>1</v>
      </c>
      <c r="D11" s="12"/>
      <c r="E11" s="40"/>
      <c r="F11" s="40"/>
      <c r="G11" s="51"/>
      <c r="H11" s="40"/>
      <c r="I11" s="51"/>
      <c r="J11" s="40">
        <f t="shared" si="1"/>
        <v>0</v>
      </c>
    </row>
    <row r="12" spans="1:10" s="9" customFormat="1" x14ac:dyDescent="0.2">
      <c r="B12" s="4"/>
      <c r="C12" s="4"/>
      <c r="D12" s="12"/>
      <c r="E12" s="40"/>
      <c r="F12" s="40"/>
      <c r="G12" s="51"/>
      <c r="H12" s="40"/>
      <c r="I12" s="51"/>
      <c r="J12" s="40">
        <f t="shared" si="1"/>
        <v>0</v>
      </c>
    </row>
    <row r="13" spans="1:10" s="9" customFormat="1" x14ac:dyDescent="0.2">
      <c r="B13" s="4"/>
      <c r="C13" s="4"/>
      <c r="D13" s="12"/>
      <c r="E13" s="51"/>
      <c r="F13" s="40"/>
      <c r="G13" s="51"/>
      <c r="H13" s="51"/>
      <c r="I13" s="51"/>
      <c r="J13" s="40">
        <f t="shared" si="1"/>
        <v>0</v>
      </c>
    </row>
    <row r="14" spans="1:10" s="8" customFormat="1" x14ac:dyDescent="0.2">
      <c r="B14" s="8" t="s">
        <v>77</v>
      </c>
      <c r="D14" s="41"/>
      <c r="E14" s="50">
        <f t="shared" ref="E14:J14" si="2">SUM(E19:E19)</f>
        <v>0</v>
      </c>
      <c r="F14" s="38">
        <f t="shared" si="2"/>
        <v>0</v>
      </c>
      <c r="G14" s="38">
        <f t="shared" si="2"/>
        <v>0</v>
      </c>
      <c r="H14" s="38">
        <f t="shared" si="2"/>
        <v>0</v>
      </c>
      <c r="I14" s="38">
        <f t="shared" si="2"/>
        <v>0</v>
      </c>
      <c r="J14" s="38">
        <f t="shared" si="2"/>
        <v>0</v>
      </c>
    </row>
    <row r="15" spans="1:10" s="8" customFormat="1" x14ac:dyDescent="0.2">
      <c r="C15" s="9" t="s">
        <v>0</v>
      </c>
      <c r="D15" s="41"/>
      <c r="E15" s="50"/>
      <c r="F15" s="50"/>
      <c r="G15" s="50"/>
      <c r="H15" s="50"/>
      <c r="I15" s="50"/>
      <c r="J15" s="50"/>
    </row>
    <row r="16" spans="1:10" s="9" customFormat="1" x14ac:dyDescent="0.2">
      <c r="B16" s="4"/>
      <c r="C16" s="4"/>
      <c r="D16" s="12"/>
      <c r="E16" s="51"/>
      <c r="F16" s="40"/>
      <c r="G16" s="51"/>
      <c r="H16" s="51"/>
      <c r="I16" s="51"/>
      <c r="J16" s="40">
        <f t="shared" ref="J16:J18" si="3">SUM(E16:I16)</f>
        <v>0</v>
      </c>
    </row>
    <row r="17" spans="1:10" s="9" customFormat="1" x14ac:dyDescent="0.2">
      <c r="B17" s="4"/>
      <c r="C17" s="4"/>
      <c r="D17" s="12"/>
      <c r="E17" s="51"/>
      <c r="F17" s="40"/>
      <c r="G17" s="51"/>
      <c r="H17" s="51"/>
      <c r="I17" s="51"/>
      <c r="J17" s="40">
        <f t="shared" si="3"/>
        <v>0</v>
      </c>
    </row>
    <row r="18" spans="1:10" s="9" customFormat="1" x14ac:dyDescent="0.2">
      <c r="B18" s="4"/>
      <c r="C18" s="4" t="s">
        <v>1</v>
      </c>
      <c r="D18" s="12"/>
      <c r="E18" s="40"/>
      <c r="F18" s="40"/>
      <c r="G18" s="51"/>
      <c r="H18" s="40"/>
      <c r="I18" s="51"/>
      <c r="J18" s="40">
        <f t="shared" si="3"/>
        <v>0</v>
      </c>
    </row>
    <row r="19" spans="1:10" s="9" customFormat="1" x14ac:dyDescent="0.2">
      <c r="B19" s="4"/>
      <c r="C19" s="4"/>
      <c r="D19" s="12"/>
      <c r="E19" s="51"/>
      <c r="F19" s="51"/>
      <c r="G19" s="51"/>
      <c r="H19" s="40"/>
      <c r="I19" s="51"/>
      <c r="J19" s="40">
        <f>SUM(E19:I19)</f>
        <v>0</v>
      </c>
    </row>
    <row r="20" spans="1:10" x14ac:dyDescent="0.2">
      <c r="A20" s="8"/>
      <c r="B20" s="8"/>
      <c r="C20" s="8"/>
      <c r="D20" s="39"/>
      <c r="E20" s="52"/>
      <c r="F20" s="52"/>
      <c r="G20" s="52"/>
      <c r="H20" s="52"/>
      <c r="I20" s="52"/>
      <c r="J20" s="52"/>
    </row>
    <row r="21" spans="1:10" s="8" customFormat="1" x14ac:dyDescent="0.2">
      <c r="B21" s="8" t="s">
        <v>78</v>
      </c>
      <c r="D21" s="41"/>
      <c r="E21" s="38">
        <f t="shared" ref="E21:J21" si="4">SUM(E22:E27)</f>
        <v>0</v>
      </c>
      <c r="F21" s="50">
        <f t="shared" si="4"/>
        <v>0</v>
      </c>
      <c r="G21" s="50">
        <f t="shared" si="4"/>
        <v>0</v>
      </c>
      <c r="H21" s="38">
        <f t="shared" si="4"/>
        <v>0</v>
      </c>
      <c r="I21" s="50">
        <f t="shared" si="4"/>
        <v>0</v>
      </c>
      <c r="J21" s="38">
        <f t="shared" si="4"/>
        <v>0</v>
      </c>
    </row>
    <row r="22" spans="1:10" s="8" customFormat="1" x14ac:dyDescent="0.2">
      <c r="C22" s="9" t="s">
        <v>0</v>
      </c>
      <c r="D22" s="41"/>
      <c r="E22" s="50"/>
      <c r="F22" s="50"/>
      <c r="G22" s="50"/>
      <c r="H22" s="50"/>
      <c r="I22" s="50"/>
      <c r="J22" s="50"/>
    </row>
    <row r="23" spans="1:10" s="9" customFormat="1" x14ac:dyDescent="0.2">
      <c r="B23" s="4"/>
      <c r="C23" s="4"/>
      <c r="D23" s="12"/>
      <c r="E23" s="40"/>
      <c r="F23" s="51"/>
      <c r="G23" s="51"/>
      <c r="H23" s="51"/>
      <c r="I23" s="51"/>
      <c r="J23" s="40">
        <f t="shared" ref="J23:J24" si="5">SUM(E23:I23)</f>
        <v>0</v>
      </c>
    </row>
    <row r="24" spans="1:10" s="9" customFormat="1" x14ac:dyDescent="0.2">
      <c r="B24" s="4"/>
      <c r="C24" s="4"/>
      <c r="D24" s="12"/>
      <c r="E24" s="40"/>
      <c r="F24" s="51"/>
      <c r="G24" s="51"/>
      <c r="H24" s="51"/>
      <c r="I24" s="51"/>
      <c r="J24" s="40">
        <f t="shared" si="5"/>
        <v>0</v>
      </c>
    </row>
    <row r="25" spans="1:10" s="9" customFormat="1" x14ac:dyDescent="0.2">
      <c r="B25" s="4"/>
      <c r="C25" s="4" t="s">
        <v>1</v>
      </c>
      <c r="D25" s="12"/>
      <c r="E25" s="51"/>
      <c r="F25" s="51"/>
      <c r="G25" s="51"/>
      <c r="H25" s="51"/>
      <c r="I25" s="51"/>
      <c r="J25" s="51"/>
    </row>
    <row r="26" spans="1:10" s="9" customFormat="1" x14ac:dyDescent="0.2">
      <c r="B26" s="4"/>
      <c r="C26" s="4"/>
      <c r="D26" s="12"/>
      <c r="E26" s="51"/>
      <c r="F26" s="51"/>
      <c r="G26" s="51"/>
      <c r="H26" s="40"/>
      <c r="I26" s="51"/>
      <c r="J26" s="40">
        <f>SUM(E26:I26)</f>
        <v>0</v>
      </c>
    </row>
    <row r="27" spans="1:10" s="9" customFormat="1" x14ac:dyDescent="0.2">
      <c r="B27" s="4"/>
      <c r="C27" s="4"/>
      <c r="D27" s="12"/>
      <c r="E27" s="51"/>
      <c r="F27" s="51"/>
      <c r="G27" s="51"/>
      <c r="H27" s="40"/>
      <c r="I27" s="51"/>
      <c r="J27" s="40">
        <f>SUM(E27:I27)</f>
        <v>0</v>
      </c>
    </row>
    <row r="28" spans="1:10" s="8" customFormat="1" x14ac:dyDescent="0.2">
      <c r="B28" s="8" t="s">
        <v>79</v>
      </c>
      <c r="D28" s="41"/>
      <c r="E28" s="50">
        <f t="shared" ref="E28:J28" si="6">SUM(E29:E34)</f>
        <v>0</v>
      </c>
      <c r="F28" s="38">
        <f t="shared" si="6"/>
        <v>0</v>
      </c>
      <c r="G28" s="50">
        <f t="shared" si="6"/>
        <v>0</v>
      </c>
      <c r="H28" s="50">
        <f t="shared" si="6"/>
        <v>0</v>
      </c>
      <c r="I28" s="50">
        <f t="shared" si="6"/>
        <v>0</v>
      </c>
      <c r="J28" s="38">
        <f t="shared" si="6"/>
        <v>0</v>
      </c>
    </row>
    <row r="29" spans="1:10" s="8" customFormat="1" x14ac:dyDescent="0.2">
      <c r="C29" s="9" t="s">
        <v>0</v>
      </c>
      <c r="D29" s="41"/>
      <c r="E29" s="50"/>
      <c r="F29" s="50"/>
      <c r="G29" s="50"/>
      <c r="I29" s="50"/>
      <c r="J29" s="50"/>
    </row>
    <row r="30" spans="1:10" s="9" customFormat="1" x14ac:dyDescent="0.2">
      <c r="B30" s="4"/>
      <c r="C30" s="4"/>
      <c r="D30" s="12"/>
      <c r="E30" s="51">
        <v>0</v>
      </c>
      <c r="F30" s="40"/>
      <c r="G30" s="51"/>
      <c r="H30" s="51"/>
      <c r="I30" s="51"/>
      <c r="J30" s="40">
        <f>SUM(E30:I30)</f>
        <v>0</v>
      </c>
    </row>
    <row r="31" spans="1:10" s="9" customFormat="1" x14ac:dyDescent="0.2">
      <c r="B31" s="4"/>
      <c r="C31" s="4"/>
      <c r="D31" s="12"/>
      <c r="E31" s="51">
        <v>0</v>
      </c>
      <c r="F31" s="40"/>
      <c r="G31" s="51"/>
      <c r="H31" s="51"/>
      <c r="I31" s="51"/>
      <c r="J31" s="40">
        <f>SUM(E31:I31)</f>
        <v>0</v>
      </c>
    </row>
    <row r="32" spans="1:10" s="9" customFormat="1" x14ac:dyDescent="0.2">
      <c r="B32" s="4"/>
      <c r="C32" s="4" t="s">
        <v>1</v>
      </c>
      <c r="D32" s="12"/>
      <c r="E32" s="51"/>
      <c r="F32" s="40"/>
      <c r="G32" s="51"/>
      <c r="H32" s="51"/>
      <c r="I32" s="51"/>
      <c r="J32" s="40"/>
    </row>
    <row r="33" spans="1:12" s="9" customFormat="1" x14ac:dyDescent="0.2">
      <c r="B33" s="4"/>
      <c r="C33" s="4"/>
      <c r="D33" s="12"/>
      <c r="E33" s="51">
        <v>0</v>
      </c>
      <c r="F33" s="40"/>
      <c r="G33" s="51"/>
      <c r="H33" s="51"/>
      <c r="I33" s="51"/>
      <c r="J33" s="40">
        <f t="shared" ref="J33:J34" si="7">SUM(E33:I33)</f>
        <v>0</v>
      </c>
    </row>
    <row r="34" spans="1:12" s="9" customFormat="1" x14ac:dyDescent="0.2">
      <c r="B34" s="4"/>
      <c r="C34" s="4"/>
      <c r="D34" s="12"/>
      <c r="E34" s="51">
        <v>0</v>
      </c>
      <c r="F34" s="40"/>
      <c r="G34" s="51"/>
      <c r="H34" s="51"/>
      <c r="I34" s="51"/>
      <c r="J34" s="40">
        <f t="shared" si="7"/>
        <v>0</v>
      </c>
    </row>
    <row r="35" spans="1:12" s="8" customFormat="1" x14ac:dyDescent="0.2">
      <c r="B35" s="8" t="s">
        <v>80</v>
      </c>
      <c r="D35" s="41"/>
      <c r="E35" s="38">
        <f t="shared" ref="E35:J35" si="8">SUM(E36:E41)</f>
        <v>0</v>
      </c>
      <c r="F35" s="38">
        <f t="shared" si="8"/>
        <v>0</v>
      </c>
      <c r="G35" s="38">
        <f t="shared" si="8"/>
        <v>0</v>
      </c>
      <c r="H35" s="38">
        <f t="shared" si="8"/>
        <v>0</v>
      </c>
      <c r="I35" s="38">
        <f t="shared" si="8"/>
        <v>0</v>
      </c>
      <c r="J35" s="38">
        <f t="shared" si="8"/>
        <v>0</v>
      </c>
    </row>
    <row r="36" spans="1:12" s="8" customFormat="1" x14ac:dyDescent="0.2">
      <c r="C36" s="9" t="s">
        <v>0</v>
      </c>
      <c r="D36" s="41"/>
      <c r="E36" s="50"/>
      <c r="F36" s="50"/>
      <c r="G36" s="50"/>
      <c r="H36" s="50"/>
      <c r="I36" s="50"/>
      <c r="J36" s="50"/>
    </row>
    <row r="37" spans="1:12" s="9" customFormat="1" x14ac:dyDescent="0.2">
      <c r="B37" s="4"/>
      <c r="C37" s="4"/>
      <c r="D37" s="53"/>
      <c r="E37" s="51"/>
      <c r="F37" s="40"/>
      <c r="G37" s="51"/>
      <c r="H37" s="51"/>
      <c r="I37" s="51"/>
      <c r="J37" s="40">
        <f>SUM(E37:I37)</f>
        <v>0</v>
      </c>
    </row>
    <row r="38" spans="1:12" s="9" customFormat="1" x14ac:dyDescent="0.2">
      <c r="D38" s="39"/>
      <c r="E38" s="40"/>
      <c r="F38" s="40"/>
      <c r="G38" s="51"/>
      <c r="H38" s="51"/>
      <c r="I38" s="51"/>
      <c r="J38" s="40">
        <f>SUM(E38:I38)</f>
        <v>0</v>
      </c>
    </row>
    <row r="39" spans="1:12" s="9" customFormat="1" x14ac:dyDescent="0.2">
      <c r="C39" s="9" t="s">
        <v>1</v>
      </c>
      <c r="D39" s="39"/>
      <c r="E39" s="51"/>
      <c r="F39" s="51"/>
      <c r="G39" s="51"/>
      <c r="H39" s="51"/>
      <c r="I39" s="51"/>
      <c r="J39" s="51"/>
    </row>
    <row r="40" spans="1:12" s="9" customFormat="1" x14ac:dyDescent="0.2">
      <c r="A40" s="8"/>
      <c r="D40" s="39"/>
      <c r="E40" s="51"/>
      <c r="F40" s="51"/>
      <c r="G40" s="51"/>
      <c r="H40" s="40"/>
      <c r="I40" s="51"/>
      <c r="J40" s="40">
        <f>SUM(E40:I40)</f>
        <v>0</v>
      </c>
    </row>
    <row r="41" spans="1:12" s="9" customFormat="1" x14ac:dyDescent="0.2">
      <c r="A41" s="8"/>
      <c r="D41" s="39"/>
      <c r="E41" s="51"/>
      <c r="F41" s="51"/>
      <c r="G41" s="51"/>
      <c r="H41" s="40"/>
      <c r="I41" s="51"/>
      <c r="J41" s="40">
        <f>SUM(E41:I41)</f>
        <v>0</v>
      </c>
    </row>
    <row r="42" spans="1:12" x14ac:dyDescent="0.2">
      <c r="E42" s="32"/>
      <c r="F42" s="32"/>
      <c r="G42" s="32"/>
      <c r="H42" s="32"/>
      <c r="I42" s="32"/>
      <c r="J42" s="32"/>
      <c r="L42" s="9"/>
    </row>
    <row r="43" spans="1:12" x14ac:dyDescent="0.2">
      <c r="A43" s="6" t="s">
        <v>7</v>
      </c>
      <c r="B43" s="6"/>
      <c r="C43" s="6"/>
      <c r="D43" s="7"/>
      <c r="E43" s="15">
        <f t="shared" ref="E43:J43" si="9">E7+E14+E21+E28+E35</f>
        <v>0</v>
      </c>
      <c r="F43" s="15">
        <f t="shared" si="9"/>
        <v>0</v>
      </c>
      <c r="G43" s="15">
        <f t="shared" si="9"/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L43" s="57"/>
    </row>
    <row r="44" spans="1:12" s="55" customFormat="1" ht="13" x14ac:dyDescent="0.15">
      <c r="A44" s="54" t="s">
        <v>48</v>
      </c>
      <c r="E44" s="56"/>
      <c r="F44" s="56"/>
      <c r="G44" s="56"/>
      <c r="H44" s="56"/>
      <c r="I44" s="56"/>
      <c r="J44" s="56"/>
      <c r="L44" s="58"/>
    </row>
    <row r="45" spans="1:12" x14ac:dyDescent="0.2">
      <c r="L45" s="9"/>
    </row>
  </sheetData>
  <phoneticPr fontId="6" type="noConversion"/>
  <printOptions horizontalCentered="1"/>
  <pageMargins left="0.5" right="0" top="1" bottom="1" header="0.5" footer="0.5"/>
  <pageSetup scale="80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>
    <tabColor rgb="FFFFFF00"/>
    <pageSetUpPr fitToPage="1"/>
  </sheetPr>
  <dimension ref="A1:H12"/>
  <sheetViews>
    <sheetView workbookViewId="0"/>
  </sheetViews>
  <sheetFormatPr baseColWidth="10" defaultColWidth="9" defaultRowHeight="15" x14ac:dyDescent="0.2"/>
  <cols>
    <col min="1" max="1" width="3.5" style="4" customWidth="1"/>
    <col min="2" max="2" width="34.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 x14ac:dyDescent="0.2">
      <c r="A1" s="3" t="s">
        <v>101</v>
      </c>
      <c r="B1" s="3"/>
    </row>
    <row r="2" spans="1:8" x14ac:dyDescent="0.2">
      <c r="A2" s="4" t="s">
        <v>8</v>
      </c>
    </row>
    <row r="4" spans="1:8" x14ac:dyDescent="0.2">
      <c r="A4" s="17"/>
      <c r="B4" s="17"/>
      <c r="C4" s="17"/>
      <c r="D4" s="17"/>
      <c r="E4" s="17"/>
      <c r="F4" s="17"/>
    </row>
    <row r="5" spans="1:8" x14ac:dyDescent="0.2">
      <c r="A5" s="18"/>
      <c r="B5" s="18"/>
      <c r="C5" s="168" t="s">
        <v>4</v>
      </c>
      <c r="D5" s="168"/>
      <c r="E5" s="168"/>
      <c r="F5" s="169" t="s">
        <v>3</v>
      </c>
      <c r="G5" s="169"/>
      <c r="H5" s="18"/>
    </row>
    <row r="6" spans="1:8" ht="30" x14ac:dyDescent="0.2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 x14ac:dyDescent="0.2">
      <c r="A7" s="8"/>
      <c r="B7" s="9"/>
      <c r="C7" s="22"/>
      <c r="D7" s="22"/>
      <c r="E7" s="22"/>
      <c r="F7" s="22"/>
    </row>
    <row r="8" spans="1:8" x14ac:dyDescent="0.2">
      <c r="A8" s="44"/>
      <c r="C8" s="45">
        <f t="shared" ref="C8:H8" si="0">SUM(C9:C10)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">
      <c r="B9" s="12"/>
      <c r="C9" s="5"/>
      <c r="D9" s="5"/>
      <c r="E9" s="5"/>
      <c r="F9" s="5"/>
      <c r="G9" s="5"/>
      <c r="H9" s="5">
        <f>SUM(C9:G9)</f>
        <v>0</v>
      </c>
    </row>
    <row r="10" spans="1:8" x14ac:dyDescent="0.2">
      <c r="C10" s="5"/>
      <c r="D10" s="5"/>
      <c r="E10" s="5"/>
      <c r="F10" s="5"/>
      <c r="G10" s="5"/>
      <c r="H10" s="5"/>
    </row>
    <row r="11" spans="1:8" x14ac:dyDescent="0.2">
      <c r="A11" s="6" t="s">
        <v>7</v>
      </c>
      <c r="B11" s="6"/>
      <c r="C11" s="46">
        <f t="shared" ref="C11:H11" si="1">+C8</f>
        <v>0</v>
      </c>
      <c r="D11" s="46">
        <f t="shared" si="1"/>
        <v>0</v>
      </c>
      <c r="E11" s="46">
        <f t="shared" si="1"/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</row>
    <row r="12" spans="1:8" s="55" customFormat="1" ht="13" x14ac:dyDescent="0.15">
      <c r="A12" s="54" t="s">
        <v>49</v>
      </c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84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rgb="FFFFFF00"/>
    <pageSetUpPr fitToPage="1"/>
  </sheetPr>
  <dimension ref="A1:N30"/>
  <sheetViews>
    <sheetView workbookViewId="0"/>
  </sheetViews>
  <sheetFormatPr baseColWidth="10" defaultColWidth="9" defaultRowHeight="15" x14ac:dyDescent="0.2"/>
  <cols>
    <col min="1" max="1" width="23.5" style="59" customWidth="1"/>
    <col min="2" max="2" width="2.5" style="59" customWidth="1"/>
    <col min="3" max="3" width="10.5" style="59" customWidth="1"/>
    <col min="4" max="4" width="15.1640625" style="59" customWidth="1"/>
    <col min="5" max="5" width="11.1640625" style="59" customWidth="1"/>
    <col min="6" max="16384" width="9" style="59"/>
  </cols>
  <sheetData>
    <row r="1" spans="1:14" x14ac:dyDescent="0.2">
      <c r="A1" s="60" t="s">
        <v>102</v>
      </c>
    </row>
    <row r="2" spans="1:14" ht="17" x14ac:dyDescent="0.2">
      <c r="A2" s="60" t="s">
        <v>88</v>
      </c>
    </row>
    <row r="3" spans="1:14" x14ac:dyDescent="0.2">
      <c r="A3" s="59" t="s">
        <v>8</v>
      </c>
    </row>
    <row r="5" spans="1:14" x14ac:dyDescent="0.2">
      <c r="A5" s="64" t="s">
        <v>10</v>
      </c>
      <c r="B5" s="62"/>
      <c r="C5" s="65" t="s">
        <v>19</v>
      </c>
      <c r="D5" s="65" t="s">
        <v>9</v>
      </c>
    </row>
    <row r="6" spans="1:14" x14ac:dyDescent="0.2">
      <c r="A6" s="59" t="s">
        <v>29</v>
      </c>
      <c r="C6" s="72"/>
      <c r="D6" s="177" t="s">
        <v>64</v>
      </c>
      <c r="N6" s="73"/>
    </row>
    <row r="7" spans="1:14" x14ac:dyDescent="0.2">
      <c r="A7" s="59" t="s">
        <v>30</v>
      </c>
      <c r="C7" s="72"/>
      <c r="D7" s="178"/>
      <c r="N7" s="73"/>
    </row>
    <row r="8" spans="1:14" x14ac:dyDescent="0.2">
      <c r="A8" s="59" t="s">
        <v>31</v>
      </c>
      <c r="C8" s="72"/>
      <c r="D8" s="178"/>
      <c r="N8" s="73"/>
    </row>
    <row r="9" spans="1:14" x14ac:dyDescent="0.2">
      <c r="A9" s="59" t="s">
        <v>32</v>
      </c>
      <c r="C9" s="72"/>
      <c r="D9" s="178"/>
      <c r="N9" s="73"/>
    </row>
    <row r="10" spans="1:14" x14ac:dyDescent="0.2">
      <c r="A10" s="59" t="s">
        <v>33</v>
      </c>
      <c r="C10" s="72"/>
      <c r="D10" s="178"/>
      <c r="N10" s="73"/>
    </row>
    <row r="11" spans="1:14" x14ac:dyDescent="0.2">
      <c r="A11" s="59" t="s">
        <v>34</v>
      </c>
      <c r="C11" s="72"/>
      <c r="D11" s="178"/>
      <c r="N11" s="73"/>
    </row>
    <row r="12" spans="1:14" x14ac:dyDescent="0.2">
      <c r="C12" s="72"/>
      <c r="D12" s="72"/>
    </row>
    <row r="13" spans="1:14" x14ac:dyDescent="0.2">
      <c r="A13" s="64" t="s">
        <v>7</v>
      </c>
      <c r="B13" s="64"/>
      <c r="C13" s="76">
        <f>SUM(C6:C12)</f>
        <v>0</v>
      </c>
      <c r="D13" s="76"/>
    </row>
    <row r="14" spans="1:14" x14ac:dyDescent="0.2">
      <c r="A14" s="66" t="s">
        <v>52</v>
      </c>
    </row>
    <row r="15" spans="1:14" x14ac:dyDescent="0.2">
      <c r="A15" s="66" t="s">
        <v>53</v>
      </c>
    </row>
    <row r="18" spans="1:6" x14ac:dyDescent="0.2">
      <c r="A18" s="60" t="s">
        <v>103</v>
      </c>
    </row>
    <row r="19" spans="1:6" x14ac:dyDescent="0.2">
      <c r="A19" s="60" t="s">
        <v>86</v>
      </c>
    </row>
    <row r="20" spans="1:6" x14ac:dyDescent="0.2">
      <c r="A20" s="59" t="s">
        <v>8</v>
      </c>
    </row>
    <row r="21" spans="1:6" x14ac:dyDescent="0.2">
      <c r="A21" s="63"/>
      <c r="B21" s="63"/>
      <c r="C21" s="63"/>
      <c r="D21" s="63"/>
      <c r="E21" s="63"/>
      <c r="F21" s="63"/>
    </row>
    <row r="22" spans="1:6" s="69" customFormat="1" ht="16" x14ac:dyDescent="0.2">
      <c r="A22" s="1" t="s">
        <v>10</v>
      </c>
      <c r="B22" s="67"/>
      <c r="C22" s="2" t="s">
        <v>5</v>
      </c>
      <c r="D22" s="2" t="s">
        <v>40</v>
      </c>
      <c r="E22" s="95" t="s">
        <v>68</v>
      </c>
      <c r="F22" s="2" t="s">
        <v>7</v>
      </c>
    </row>
    <row r="23" spans="1:6" s="68" customFormat="1" x14ac:dyDescent="0.2">
      <c r="A23" s="59" t="s">
        <v>29</v>
      </c>
      <c r="B23" s="59"/>
      <c r="C23" s="72"/>
      <c r="D23" s="72"/>
      <c r="E23" s="72"/>
      <c r="F23" s="72">
        <f t="shared" ref="F23:F28" si="0">+C23+D23+E23</f>
        <v>0</v>
      </c>
    </row>
    <row r="24" spans="1:6" x14ac:dyDescent="0.2">
      <c r="A24" s="59" t="s">
        <v>30</v>
      </c>
      <c r="C24" s="72"/>
      <c r="D24" s="72"/>
      <c r="E24" s="72"/>
      <c r="F24" s="72">
        <f t="shared" si="0"/>
        <v>0</v>
      </c>
    </row>
    <row r="25" spans="1:6" x14ac:dyDescent="0.2">
      <c r="A25" s="59" t="s">
        <v>31</v>
      </c>
      <c r="C25" s="72"/>
      <c r="D25" s="72"/>
      <c r="E25" s="72"/>
      <c r="F25" s="72">
        <f t="shared" si="0"/>
        <v>0</v>
      </c>
    </row>
    <row r="26" spans="1:6" x14ac:dyDescent="0.2">
      <c r="A26" s="59" t="s">
        <v>32</v>
      </c>
      <c r="C26" s="72"/>
      <c r="D26" s="72"/>
      <c r="E26" s="72"/>
      <c r="F26" s="72">
        <f t="shared" si="0"/>
        <v>0</v>
      </c>
    </row>
    <row r="27" spans="1:6" x14ac:dyDescent="0.2">
      <c r="A27" s="59" t="s">
        <v>33</v>
      </c>
      <c r="C27" s="72"/>
      <c r="D27" s="72"/>
      <c r="E27" s="72"/>
      <c r="F27" s="72">
        <f t="shared" si="0"/>
        <v>0</v>
      </c>
    </row>
    <row r="28" spans="1:6" x14ac:dyDescent="0.2">
      <c r="A28" s="59" t="s">
        <v>34</v>
      </c>
      <c r="C28" s="72"/>
      <c r="D28" s="72"/>
      <c r="E28" s="72"/>
      <c r="F28" s="72">
        <f t="shared" si="0"/>
        <v>0</v>
      </c>
    </row>
    <row r="29" spans="1:6" x14ac:dyDescent="0.2">
      <c r="A29" s="64" t="s">
        <v>7</v>
      </c>
      <c r="B29" s="64"/>
      <c r="C29" s="76">
        <f>SUM(C23:C28)</f>
        <v>0</v>
      </c>
      <c r="D29" s="76">
        <f>SUM(D23:D28)</f>
        <v>0</v>
      </c>
      <c r="E29" s="76">
        <f>SUM(E23:E28)</f>
        <v>0</v>
      </c>
      <c r="F29" s="76">
        <f>SUM(F23:F28)</f>
        <v>0</v>
      </c>
    </row>
    <row r="30" spans="1:6" ht="17" x14ac:dyDescent="0.2">
      <c r="A30" s="96" t="s">
        <v>70</v>
      </c>
      <c r="B30" s="97"/>
      <c r="C30" s="97"/>
      <c r="D30" s="97"/>
    </row>
  </sheetData>
  <mergeCells count="1">
    <mergeCell ref="D6:D11"/>
  </mergeCells>
  <phoneticPr fontId="6" type="noConversion"/>
  <pageMargins left="0.75" right="0.75" top="1" bottom="1" header="0.5" footer="0.5"/>
  <pageSetup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 x14ac:dyDescent="0.2"/>
  <cols>
    <col min="1" max="1" width="3.5" style="4" customWidth="1"/>
    <col min="2" max="2" width="2.1640625" style="4" customWidth="1"/>
    <col min="3" max="3" width="3" style="4" customWidth="1"/>
    <col min="4" max="4" width="42.83203125" style="4" customWidth="1"/>
    <col min="5" max="5" width="7.5" style="5" bestFit="1" customWidth="1"/>
    <col min="6" max="6" width="7" style="5" bestFit="1" customWidth="1"/>
    <col min="7" max="7" width="11" style="4" customWidth="1"/>
    <col min="8" max="8" width="10.83203125" style="4" customWidth="1"/>
    <col min="9" max="9" width="12.1640625" style="4" customWidth="1"/>
    <col min="10" max="10" width="8.5" style="5" bestFit="1" customWidth="1"/>
    <col min="11" max="16384" width="9" style="4"/>
  </cols>
  <sheetData>
    <row r="1" spans="1:10" ht="17" x14ac:dyDescent="0.2">
      <c r="A1" s="3" t="s">
        <v>104</v>
      </c>
      <c r="B1" s="3"/>
      <c r="C1" s="3"/>
    </row>
    <row r="2" spans="1:10" x14ac:dyDescent="0.2">
      <c r="A2" s="4" t="s">
        <v>8</v>
      </c>
    </row>
    <row r="4" spans="1:10" x14ac:dyDescent="0.2">
      <c r="A4" s="18"/>
      <c r="B4" s="18"/>
      <c r="C4" s="18"/>
      <c r="D4" s="18"/>
      <c r="E4" s="87"/>
      <c r="F4" s="87"/>
      <c r="G4" s="89" t="s">
        <v>65</v>
      </c>
      <c r="H4" s="85" t="s">
        <v>3</v>
      </c>
      <c r="I4" s="88"/>
      <c r="J4" s="87"/>
    </row>
    <row r="5" spans="1:10" x14ac:dyDescent="0.2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66</v>
      </c>
      <c r="H5" s="86" t="s">
        <v>67</v>
      </c>
      <c r="I5" s="86" t="s">
        <v>45</v>
      </c>
      <c r="J5" s="86" t="s">
        <v>7</v>
      </c>
    </row>
    <row r="6" spans="1:10" x14ac:dyDescent="0.2">
      <c r="A6" s="8"/>
      <c r="B6" s="8"/>
      <c r="C6" s="8"/>
      <c r="D6" s="9"/>
      <c r="E6" s="10"/>
      <c r="F6" s="10"/>
      <c r="G6" s="22"/>
      <c r="H6" s="10"/>
      <c r="I6" s="10"/>
      <c r="J6" s="10"/>
    </row>
    <row r="7" spans="1:10" s="8" customFormat="1" x14ac:dyDescent="0.2">
      <c r="B7" s="8" t="s">
        <v>76</v>
      </c>
      <c r="E7" s="38">
        <f>SUM(E8:E13)</f>
        <v>0</v>
      </c>
      <c r="F7" s="38">
        <f>SUM(F8:F13)</f>
        <v>0</v>
      </c>
      <c r="G7" s="38">
        <f>SUM(G9:G13)</f>
        <v>0</v>
      </c>
      <c r="H7" s="38">
        <f>SUM(H9:H13)</f>
        <v>0</v>
      </c>
      <c r="I7" s="38">
        <f>SUM(I9:I13)</f>
        <v>0</v>
      </c>
      <c r="J7" s="38">
        <f>SUM(J8:J13)</f>
        <v>0</v>
      </c>
    </row>
    <row r="8" spans="1:10" s="8" customFormat="1" x14ac:dyDescent="0.2">
      <c r="C8" s="9" t="s">
        <v>0</v>
      </c>
      <c r="D8" s="41"/>
      <c r="E8" s="38"/>
      <c r="F8" s="38"/>
      <c r="J8" s="38"/>
    </row>
    <row r="9" spans="1:10" s="9" customFormat="1" x14ac:dyDescent="0.2">
      <c r="B9" s="4"/>
      <c r="C9" s="4"/>
      <c r="D9" s="61"/>
      <c r="E9" s="40"/>
      <c r="F9" s="40"/>
      <c r="G9" s="51"/>
      <c r="H9" s="51"/>
      <c r="I9" s="51"/>
      <c r="J9" s="40">
        <f>SUM(E9:I9)</f>
        <v>0</v>
      </c>
    </row>
    <row r="10" spans="1:10" s="9" customFormat="1" x14ac:dyDescent="0.2">
      <c r="B10" s="4"/>
      <c r="C10" s="4"/>
      <c r="D10" s="12"/>
      <c r="E10" s="40"/>
      <c r="F10" s="40"/>
      <c r="G10" s="51"/>
      <c r="H10" s="51"/>
      <c r="I10" s="51"/>
      <c r="J10" s="40">
        <f>SUM(E10:I10)</f>
        <v>0</v>
      </c>
    </row>
    <row r="11" spans="1:10" s="9" customFormat="1" x14ac:dyDescent="0.2">
      <c r="B11" s="4"/>
      <c r="C11" s="4" t="s">
        <v>1</v>
      </c>
      <c r="D11" s="12"/>
      <c r="E11" s="40"/>
      <c r="F11" s="40"/>
      <c r="G11" s="51"/>
      <c r="H11" s="51"/>
      <c r="I11" s="51"/>
      <c r="J11" s="40"/>
    </row>
    <row r="12" spans="1:10" s="9" customFormat="1" x14ac:dyDescent="0.2">
      <c r="B12" s="4"/>
      <c r="C12" s="4"/>
      <c r="D12" s="61"/>
      <c r="E12" s="40"/>
      <c r="F12" s="40"/>
      <c r="G12" s="51"/>
      <c r="H12" s="51"/>
      <c r="I12" s="51"/>
      <c r="J12" s="40">
        <f>SUM(E12:I12)</f>
        <v>0</v>
      </c>
    </row>
    <row r="13" spans="1:10" s="9" customFormat="1" x14ac:dyDescent="0.2">
      <c r="B13" s="4"/>
      <c r="C13" s="4"/>
      <c r="D13" s="12"/>
      <c r="E13" s="40"/>
      <c r="F13" s="40"/>
      <c r="G13" s="51"/>
      <c r="H13" s="51"/>
      <c r="I13" s="51"/>
      <c r="J13" s="40">
        <f>SUM(E13:I13)</f>
        <v>0</v>
      </c>
    </row>
    <row r="14" spans="1:10" s="8" customFormat="1" x14ac:dyDescent="0.2">
      <c r="B14" s="8" t="s">
        <v>77</v>
      </c>
      <c r="D14" s="41"/>
      <c r="E14" s="38">
        <f t="shared" ref="E14:J14" si="0">SUM(E15:E20)</f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</row>
    <row r="15" spans="1:10" s="8" customFormat="1" x14ac:dyDescent="0.2">
      <c r="C15" s="9" t="s">
        <v>0</v>
      </c>
      <c r="D15" s="41"/>
      <c r="E15" s="38"/>
      <c r="F15" s="38"/>
      <c r="G15" s="51"/>
      <c r="H15" s="51"/>
      <c r="I15" s="51"/>
      <c r="J15" s="38"/>
    </row>
    <row r="16" spans="1:10" s="9" customFormat="1" x14ac:dyDescent="0.2">
      <c r="B16" s="4"/>
      <c r="C16" s="4"/>
      <c r="D16" s="12"/>
      <c r="E16" s="5"/>
      <c r="F16" s="5"/>
      <c r="G16" s="51"/>
      <c r="H16" s="51"/>
      <c r="I16" s="51"/>
      <c r="J16" s="40">
        <f>SUM(E16:I16)</f>
        <v>0</v>
      </c>
    </row>
    <row r="17" spans="1:10" s="9" customFormat="1" x14ac:dyDescent="0.2">
      <c r="B17" s="4"/>
      <c r="C17" s="4"/>
      <c r="D17" s="12"/>
      <c r="E17" s="5"/>
      <c r="F17" s="5"/>
      <c r="G17" s="51"/>
      <c r="H17" s="51"/>
      <c r="I17" s="51"/>
      <c r="J17" s="40">
        <f>SUM(E17:I17)</f>
        <v>0</v>
      </c>
    </row>
    <row r="18" spans="1:10" s="9" customFormat="1" x14ac:dyDescent="0.2">
      <c r="B18" s="4"/>
      <c r="C18" s="4" t="s">
        <v>1</v>
      </c>
      <c r="D18" s="12"/>
      <c r="E18" s="5"/>
      <c r="F18" s="5"/>
      <c r="G18" s="51"/>
      <c r="H18" s="51"/>
      <c r="I18" s="51"/>
      <c r="J18" s="40"/>
    </row>
    <row r="19" spans="1:10" s="9" customFormat="1" x14ac:dyDescent="0.2">
      <c r="B19" s="4"/>
      <c r="C19" s="4"/>
      <c r="D19" s="12"/>
      <c r="E19" s="5"/>
      <c r="F19" s="5"/>
      <c r="G19" s="51"/>
      <c r="H19" s="5"/>
      <c r="I19" s="51"/>
      <c r="J19" s="40">
        <f>SUM(E19:I19)</f>
        <v>0</v>
      </c>
    </row>
    <row r="20" spans="1:10" s="9" customFormat="1" x14ac:dyDescent="0.2">
      <c r="B20" s="4"/>
      <c r="C20" s="4"/>
      <c r="D20" s="12"/>
      <c r="E20" s="5"/>
      <c r="F20" s="5"/>
      <c r="G20" s="5"/>
      <c r="H20" s="51"/>
      <c r="I20" s="51"/>
      <c r="J20" s="40">
        <f>SUM(E20:I20)</f>
        <v>0</v>
      </c>
    </row>
    <row r="21" spans="1:10" s="8" customFormat="1" x14ac:dyDescent="0.2">
      <c r="B21" s="8" t="s">
        <v>78</v>
      </c>
      <c r="D21" s="41"/>
      <c r="E21" s="38">
        <f t="shared" ref="E21:J21" si="1">SUM(E26:E26)</f>
        <v>0</v>
      </c>
      <c r="F21" s="38">
        <f t="shared" si="1"/>
        <v>0</v>
      </c>
      <c r="G21" s="38">
        <f t="shared" si="1"/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  <row r="22" spans="1:10" s="8" customFormat="1" x14ac:dyDescent="0.2">
      <c r="C22" s="9" t="s">
        <v>0</v>
      </c>
      <c r="D22" s="41"/>
      <c r="E22" s="38"/>
      <c r="F22" s="38"/>
      <c r="G22" s="38"/>
      <c r="H22" s="38"/>
      <c r="I22" s="38"/>
      <c r="J22" s="38"/>
    </row>
    <row r="23" spans="1:10" s="9" customFormat="1" x14ac:dyDescent="0.2">
      <c r="B23" s="4"/>
      <c r="C23" s="4"/>
      <c r="D23" s="12"/>
      <c r="E23" s="5"/>
      <c r="F23" s="5"/>
      <c r="G23" s="51"/>
      <c r="H23" s="51"/>
      <c r="I23" s="51"/>
      <c r="J23" s="40">
        <f>SUM(E23:I23)</f>
        <v>0</v>
      </c>
    </row>
    <row r="24" spans="1:10" s="9" customFormat="1" x14ac:dyDescent="0.2">
      <c r="B24" s="4"/>
      <c r="C24" s="4"/>
      <c r="D24" s="12"/>
      <c r="E24" s="5"/>
      <c r="F24" s="5"/>
      <c r="G24" s="51"/>
      <c r="H24" s="51"/>
      <c r="I24" s="51"/>
      <c r="J24" s="40">
        <f>SUM(E24:I24)</f>
        <v>0</v>
      </c>
    </row>
    <row r="25" spans="1:10" s="9" customFormat="1" x14ac:dyDescent="0.2">
      <c r="B25" s="4"/>
      <c r="C25" s="4" t="s">
        <v>1</v>
      </c>
      <c r="D25" s="12"/>
      <c r="E25" s="5"/>
      <c r="F25" s="5"/>
      <c r="G25" s="56"/>
      <c r="H25" s="56"/>
      <c r="I25" s="5"/>
      <c r="J25" s="40"/>
    </row>
    <row r="26" spans="1:10" s="9" customFormat="1" x14ac:dyDescent="0.2">
      <c r="B26" s="4"/>
      <c r="C26" s="4"/>
      <c r="D26" s="12"/>
      <c r="E26" s="5"/>
      <c r="F26" s="5"/>
      <c r="G26" s="51"/>
      <c r="H26" s="51"/>
      <c r="I26" s="51"/>
      <c r="J26" s="40">
        <f t="shared" ref="J26" si="2">SUM(E26:I26)</f>
        <v>0</v>
      </c>
    </row>
    <row r="27" spans="1:10" x14ac:dyDescent="0.2">
      <c r="A27" s="8"/>
      <c r="B27" s="8"/>
      <c r="C27" s="8"/>
      <c r="D27" s="39"/>
      <c r="E27" s="10"/>
      <c r="F27" s="10"/>
      <c r="G27" s="51"/>
      <c r="H27" s="51"/>
      <c r="I27" s="51"/>
      <c r="J27" s="10"/>
    </row>
    <row r="28" spans="1:10" s="8" customFormat="1" x14ac:dyDescent="0.2">
      <c r="B28" s="8" t="s">
        <v>79</v>
      </c>
      <c r="D28" s="41"/>
      <c r="E28" s="38">
        <f t="shared" ref="E28:J28" si="3">SUM(E33:E33)</f>
        <v>0</v>
      </c>
      <c r="F28" s="38">
        <f t="shared" si="3"/>
        <v>0</v>
      </c>
      <c r="G28" s="38">
        <f t="shared" si="3"/>
        <v>0</v>
      </c>
      <c r="H28" s="38">
        <f t="shared" si="3"/>
        <v>0</v>
      </c>
      <c r="I28" s="38">
        <f t="shared" si="3"/>
        <v>0</v>
      </c>
      <c r="J28" s="38">
        <f t="shared" si="3"/>
        <v>0</v>
      </c>
    </row>
    <row r="29" spans="1:10" s="8" customFormat="1" x14ac:dyDescent="0.2">
      <c r="C29" s="9" t="s">
        <v>0</v>
      </c>
      <c r="D29" s="41"/>
      <c r="E29" s="38"/>
      <c r="F29" s="38"/>
      <c r="G29" s="38"/>
      <c r="H29" s="38"/>
      <c r="I29" s="38"/>
      <c r="J29" s="38"/>
    </row>
    <row r="30" spans="1:10" s="9" customFormat="1" x14ac:dyDescent="0.2">
      <c r="B30" s="4"/>
      <c r="C30" s="4"/>
      <c r="D30" s="12"/>
      <c r="E30" s="5"/>
      <c r="F30" s="5"/>
      <c r="G30" s="51"/>
      <c r="H30" s="51"/>
      <c r="I30" s="51"/>
      <c r="J30" s="40">
        <f>SUM(E30:I30)</f>
        <v>0</v>
      </c>
    </row>
    <row r="31" spans="1:10" s="9" customFormat="1" x14ac:dyDescent="0.2">
      <c r="B31" s="4"/>
      <c r="C31" s="4"/>
      <c r="D31" s="12"/>
      <c r="E31" s="5"/>
      <c r="F31" s="5"/>
      <c r="G31" s="51"/>
      <c r="H31" s="51"/>
      <c r="I31" s="51"/>
      <c r="J31" s="40">
        <f>SUM(E31:I31)</f>
        <v>0</v>
      </c>
    </row>
    <row r="32" spans="1:10" s="9" customFormat="1" x14ac:dyDescent="0.2">
      <c r="B32" s="4"/>
      <c r="C32" s="4" t="s">
        <v>1</v>
      </c>
      <c r="D32" s="12"/>
      <c r="E32" s="5"/>
      <c r="F32" s="5"/>
      <c r="G32" s="56"/>
      <c r="H32" s="56"/>
      <c r="I32" s="5"/>
      <c r="J32" s="40"/>
    </row>
    <row r="33" spans="1:10" s="9" customFormat="1" x14ac:dyDescent="0.2">
      <c r="B33" s="4"/>
      <c r="C33" s="4"/>
      <c r="D33" s="12"/>
      <c r="E33" s="5"/>
      <c r="F33" s="5"/>
      <c r="G33" s="51"/>
      <c r="H33" s="51"/>
      <c r="I33" s="51"/>
      <c r="J33" s="40">
        <f>SUM(E33:I33)</f>
        <v>0</v>
      </c>
    </row>
    <row r="34" spans="1:10" x14ac:dyDescent="0.2">
      <c r="A34" s="8"/>
      <c r="B34" s="8"/>
      <c r="C34" s="8"/>
      <c r="D34" s="39"/>
      <c r="E34" s="10"/>
      <c r="F34" s="10"/>
      <c r="G34" s="51"/>
      <c r="H34" s="51"/>
      <c r="I34" s="51"/>
      <c r="J34" s="10"/>
    </row>
    <row r="35" spans="1:10" s="8" customFormat="1" x14ac:dyDescent="0.2">
      <c r="B35" s="8" t="s">
        <v>80</v>
      </c>
      <c r="D35" s="41"/>
      <c r="E35" s="38">
        <f t="shared" ref="E35:J35" si="4">SUM(E40:E40)</f>
        <v>0</v>
      </c>
      <c r="F35" s="38">
        <f t="shared" si="4"/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8">
        <f t="shared" si="4"/>
        <v>0</v>
      </c>
    </row>
    <row r="36" spans="1:10" s="8" customFormat="1" x14ac:dyDescent="0.2">
      <c r="C36" s="9" t="s">
        <v>0</v>
      </c>
      <c r="D36" s="41"/>
      <c r="E36" s="38"/>
      <c r="F36" s="38"/>
      <c r="G36" s="38"/>
      <c r="H36" s="38"/>
      <c r="I36" s="38"/>
      <c r="J36" s="38"/>
    </row>
    <row r="37" spans="1:10" s="9" customFormat="1" x14ac:dyDescent="0.2">
      <c r="B37" s="4"/>
      <c r="C37" s="4"/>
      <c r="D37" s="12"/>
      <c r="E37" s="5"/>
      <c r="F37" s="5"/>
      <c r="G37" s="51"/>
      <c r="H37" s="51"/>
      <c r="I37" s="51"/>
      <c r="J37" s="40">
        <f>SUM(E37:I37)</f>
        <v>0</v>
      </c>
    </row>
    <row r="38" spans="1:10" s="9" customFormat="1" x14ac:dyDescent="0.2">
      <c r="B38" s="4"/>
      <c r="C38" s="4"/>
      <c r="D38" s="12"/>
      <c r="E38" s="5"/>
      <c r="F38" s="5"/>
      <c r="G38" s="51"/>
      <c r="H38" s="51"/>
      <c r="I38" s="51"/>
      <c r="J38" s="40">
        <f>SUM(E38:I38)</f>
        <v>0</v>
      </c>
    </row>
    <row r="39" spans="1:10" s="9" customFormat="1" x14ac:dyDescent="0.2">
      <c r="B39" s="4"/>
      <c r="C39" s="4" t="s">
        <v>1</v>
      </c>
      <c r="D39" s="12"/>
      <c r="E39" s="5"/>
      <c r="F39" s="5"/>
      <c r="G39" s="56"/>
      <c r="H39" s="56"/>
      <c r="I39" s="5"/>
      <c r="J39" s="40"/>
    </row>
    <row r="40" spans="1:10" s="9" customFormat="1" x14ac:dyDescent="0.2">
      <c r="B40" s="4"/>
      <c r="C40" s="4"/>
      <c r="D40" s="12"/>
      <c r="E40" s="5"/>
      <c r="F40" s="5"/>
      <c r="G40" s="51"/>
      <c r="H40" s="51"/>
      <c r="I40" s="51"/>
      <c r="J40" s="40">
        <f>SUM(E40:I40)</f>
        <v>0</v>
      </c>
    </row>
    <row r="41" spans="1:10" x14ac:dyDescent="0.2">
      <c r="D41" s="12"/>
      <c r="G41" s="51"/>
      <c r="H41" s="51"/>
      <c r="I41" s="51"/>
    </row>
    <row r="42" spans="1:10" s="8" customFormat="1" x14ac:dyDescent="0.2">
      <c r="B42" s="8" t="s">
        <v>81</v>
      </c>
      <c r="D42" s="41"/>
      <c r="E42" s="38">
        <f t="shared" ref="E42:J42" si="5">SUM(E43:E47)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</row>
    <row r="43" spans="1:10" s="8" customFormat="1" x14ac:dyDescent="0.2">
      <c r="C43" s="9" t="s">
        <v>0</v>
      </c>
      <c r="D43" s="41"/>
      <c r="E43" s="38"/>
      <c r="F43" s="38"/>
      <c r="G43" s="38"/>
      <c r="H43" s="38"/>
      <c r="I43" s="38"/>
      <c r="J43" s="38"/>
    </row>
    <row r="44" spans="1:10" s="9" customFormat="1" x14ac:dyDescent="0.2">
      <c r="B44" s="4"/>
      <c r="C44" s="4"/>
      <c r="D44" s="12"/>
      <c r="E44" s="5"/>
      <c r="F44" s="5"/>
      <c r="G44" s="51"/>
      <c r="H44" s="51"/>
      <c r="I44" s="51"/>
      <c r="J44" s="40">
        <f>SUM(E44:I44)</f>
        <v>0</v>
      </c>
    </row>
    <row r="45" spans="1:10" s="9" customFormat="1" x14ac:dyDescent="0.2">
      <c r="B45" s="4"/>
      <c r="C45" s="4"/>
      <c r="D45" s="12"/>
      <c r="E45" s="5"/>
      <c r="F45" s="5"/>
      <c r="G45" s="51"/>
      <c r="H45" s="51"/>
      <c r="I45" s="51"/>
      <c r="J45" s="40">
        <f>SUM(E45:I45)</f>
        <v>0</v>
      </c>
    </row>
    <row r="46" spans="1:10" s="9" customFormat="1" x14ac:dyDescent="0.2">
      <c r="B46" s="4"/>
      <c r="C46" s="4" t="s">
        <v>1</v>
      </c>
      <c r="D46" s="12"/>
      <c r="E46" s="5"/>
      <c r="F46" s="5"/>
      <c r="G46" s="56"/>
      <c r="H46" s="56"/>
      <c r="I46" s="5"/>
      <c r="J46" s="40"/>
    </row>
    <row r="47" spans="1:10" s="9" customFormat="1" x14ac:dyDescent="0.2">
      <c r="A47" s="8"/>
      <c r="B47" s="4"/>
      <c r="C47" s="4"/>
      <c r="D47" s="61"/>
      <c r="E47" s="5"/>
      <c r="F47" s="5"/>
      <c r="G47" s="5"/>
      <c r="H47" s="5"/>
      <c r="I47" s="5"/>
      <c r="J47" s="82">
        <f>SUM(E47:I47)</f>
        <v>0</v>
      </c>
    </row>
    <row r="49" spans="1:10" x14ac:dyDescent="0.2">
      <c r="A49" s="6" t="s">
        <v>7</v>
      </c>
      <c r="B49" s="6"/>
      <c r="C49" s="6"/>
      <c r="D49" s="7"/>
      <c r="E49" s="83">
        <f t="shared" ref="E49:J49" si="6">E7+E14+E21+E35+E42+E28</f>
        <v>0</v>
      </c>
      <c r="F49" s="83">
        <f t="shared" si="6"/>
        <v>0</v>
      </c>
      <c r="G49" s="83">
        <f t="shared" si="6"/>
        <v>0</v>
      </c>
      <c r="H49" s="83">
        <f t="shared" si="6"/>
        <v>0</v>
      </c>
      <c r="I49" s="83">
        <f t="shared" si="6"/>
        <v>0</v>
      </c>
      <c r="J49" s="83">
        <f t="shared" si="6"/>
        <v>0</v>
      </c>
    </row>
    <row r="50" spans="1:10" s="55" customFormat="1" x14ac:dyDescent="0.2">
      <c r="A50" s="54" t="s">
        <v>48</v>
      </c>
      <c r="E50" s="56"/>
      <c r="F50" s="56"/>
      <c r="G50" s="4"/>
      <c r="H50" s="4"/>
      <c r="I50" s="4"/>
      <c r="J50" s="56"/>
    </row>
    <row r="51" spans="1:10" x14ac:dyDescent="0.2">
      <c r="H51" s="47"/>
    </row>
    <row r="54" spans="1:10" x14ac:dyDescent="0.2">
      <c r="H54" s="47"/>
    </row>
  </sheetData>
  <phoneticPr fontId="6" type="noConversion"/>
  <printOptions horizontalCentered="1"/>
  <pageMargins left="0" right="0" top="0.75" bottom="0.75" header="0.5" footer="0.5"/>
  <pageSetup scale="80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rgb="FFFFFF00"/>
    <pageSetUpPr fitToPage="1"/>
  </sheetPr>
  <dimension ref="A1:H17"/>
  <sheetViews>
    <sheetView workbookViewId="0"/>
  </sheetViews>
  <sheetFormatPr baseColWidth="10" defaultColWidth="9" defaultRowHeight="15" x14ac:dyDescent="0.2"/>
  <cols>
    <col min="1" max="1" width="3.5" style="4" customWidth="1"/>
    <col min="2" max="2" width="34.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 x14ac:dyDescent="0.2">
      <c r="A1" s="3" t="s">
        <v>105</v>
      </c>
      <c r="B1" s="3"/>
    </row>
    <row r="2" spans="1:8" x14ac:dyDescent="0.2">
      <c r="A2" s="4" t="s">
        <v>8</v>
      </c>
    </row>
    <row r="4" spans="1:8" x14ac:dyDescent="0.2">
      <c r="A4" s="17"/>
      <c r="B4" s="17"/>
      <c r="C4" s="17"/>
      <c r="D4" s="17"/>
      <c r="E4" s="17"/>
      <c r="F4" s="17"/>
    </row>
    <row r="5" spans="1:8" x14ac:dyDescent="0.2">
      <c r="A5" s="18"/>
      <c r="B5" s="18"/>
      <c r="C5" s="168" t="s">
        <v>4</v>
      </c>
      <c r="D5" s="168"/>
      <c r="E5" s="168"/>
      <c r="F5" s="169" t="s">
        <v>3</v>
      </c>
      <c r="G5" s="169"/>
      <c r="H5" s="18"/>
    </row>
    <row r="6" spans="1:8" ht="30" x14ac:dyDescent="0.2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50</v>
      </c>
      <c r="G6" s="20" t="s">
        <v>45</v>
      </c>
      <c r="H6" s="20" t="s">
        <v>7</v>
      </c>
    </row>
    <row r="7" spans="1:8" x14ac:dyDescent="0.2">
      <c r="A7" s="8"/>
      <c r="B7" s="9"/>
      <c r="C7" s="22"/>
      <c r="D7" s="22"/>
      <c r="E7" s="22"/>
      <c r="F7" s="22"/>
    </row>
    <row r="8" spans="1:8" x14ac:dyDescent="0.2">
      <c r="A8" s="44" t="s">
        <v>76</v>
      </c>
      <c r="C8" s="45">
        <f t="shared" ref="C8:H8" si="0">SUM(C9)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">
      <c r="C9" s="5"/>
      <c r="D9" s="5"/>
      <c r="E9" s="5"/>
      <c r="F9" s="5"/>
      <c r="G9" s="5"/>
      <c r="H9" s="5">
        <f>SUM(C9:G9)</f>
        <v>0</v>
      </c>
    </row>
    <row r="10" spans="1:8" x14ac:dyDescent="0.2">
      <c r="C10" s="5"/>
      <c r="D10" s="5"/>
      <c r="E10" s="5"/>
      <c r="F10" s="5"/>
      <c r="G10" s="5"/>
      <c r="H10" s="5"/>
    </row>
    <row r="11" spans="1:8" x14ac:dyDescent="0.2">
      <c r="A11" s="44" t="s">
        <v>77</v>
      </c>
      <c r="C11" s="45">
        <f t="shared" ref="C11:H11" si="1">SUM(C12:C13)</f>
        <v>0</v>
      </c>
      <c r="D11" s="45">
        <f t="shared" si="1"/>
        <v>0</v>
      </c>
      <c r="E11" s="45">
        <f t="shared" si="1"/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</row>
    <row r="12" spans="1:8" x14ac:dyDescent="0.2">
      <c r="C12" s="5"/>
      <c r="D12" s="5"/>
      <c r="E12" s="5"/>
      <c r="F12" s="5"/>
      <c r="G12" s="5"/>
      <c r="H12" s="5">
        <f>SUM(C12:G12)</f>
        <v>0</v>
      </c>
    </row>
    <row r="13" spans="1:8" x14ac:dyDescent="0.2">
      <c r="C13" s="5"/>
      <c r="D13" s="5"/>
      <c r="E13" s="5"/>
      <c r="F13" s="5"/>
      <c r="G13" s="5"/>
      <c r="H13" s="5">
        <f>SUM(C13:G13)</f>
        <v>0</v>
      </c>
    </row>
    <row r="14" spans="1:8" x14ac:dyDescent="0.2">
      <c r="C14" s="5"/>
      <c r="D14" s="5"/>
      <c r="E14" s="5"/>
      <c r="F14" s="5"/>
      <c r="G14" s="5"/>
      <c r="H14" s="5"/>
    </row>
    <row r="15" spans="1:8" x14ac:dyDescent="0.2">
      <c r="A15" s="6" t="s">
        <v>7</v>
      </c>
      <c r="B15" s="6"/>
      <c r="C15" s="46">
        <f t="shared" ref="C15:H15" si="2">+C11+C8</f>
        <v>0</v>
      </c>
      <c r="D15" s="46">
        <f t="shared" si="2"/>
        <v>0</v>
      </c>
      <c r="E15" s="46">
        <f t="shared" si="2"/>
        <v>0</v>
      </c>
      <c r="F15" s="46">
        <f t="shared" si="2"/>
        <v>0</v>
      </c>
      <c r="G15" s="46">
        <f t="shared" si="2"/>
        <v>0</v>
      </c>
      <c r="H15" s="46">
        <f t="shared" si="2"/>
        <v>0</v>
      </c>
    </row>
    <row r="16" spans="1:8" s="55" customFormat="1" ht="13" x14ac:dyDescent="0.15">
      <c r="A16" s="54" t="s">
        <v>49</v>
      </c>
    </row>
    <row r="17" spans="1:1" s="55" customFormat="1" ht="13" x14ac:dyDescent="0.15">
      <c r="A17" s="55" t="s">
        <v>51</v>
      </c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84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>
    <tabColor rgb="FFFFFF00"/>
    <pageSetUpPr fitToPage="1"/>
  </sheetPr>
  <dimension ref="A1:P35"/>
  <sheetViews>
    <sheetView workbookViewId="0"/>
  </sheetViews>
  <sheetFormatPr baseColWidth="10" defaultColWidth="9" defaultRowHeight="15" x14ac:dyDescent="0.2"/>
  <cols>
    <col min="1" max="1" width="25" style="59" customWidth="1"/>
    <col min="2" max="2" width="2.5" style="59" customWidth="1"/>
    <col min="3" max="3" width="10.5" style="59" customWidth="1"/>
    <col min="4" max="4" width="15.1640625" style="59" customWidth="1"/>
    <col min="5" max="5" width="12.83203125" style="59" customWidth="1"/>
    <col min="6" max="16384" width="9" style="59"/>
  </cols>
  <sheetData>
    <row r="1" spans="1:16" x14ac:dyDescent="0.2">
      <c r="A1" s="60" t="s">
        <v>106</v>
      </c>
    </row>
    <row r="2" spans="1:16" ht="17" x14ac:dyDescent="0.2">
      <c r="A2" s="60" t="s">
        <v>85</v>
      </c>
    </row>
    <row r="3" spans="1:16" x14ac:dyDescent="0.2">
      <c r="A3" s="59" t="s">
        <v>8</v>
      </c>
    </row>
    <row r="5" spans="1:16" x14ac:dyDescent="0.2">
      <c r="A5" s="64" t="s">
        <v>10</v>
      </c>
      <c r="B5" s="62"/>
      <c r="C5" s="65" t="s">
        <v>19</v>
      </c>
      <c r="D5" s="65" t="s">
        <v>9</v>
      </c>
    </row>
    <row r="6" spans="1:16" x14ac:dyDescent="0.2">
      <c r="A6" s="59" t="s">
        <v>35</v>
      </c>
      <c r="C6" s="70"/>
      <c r="D6" s="179" t="s">
        <v>64</v>
      </c>
      <c r="P6" s="77"/>
    </row>
    <row r="7" spans="1:16" x14ac:dyDescent="0.2">
      <c r="A7" s="59" t="s">
        <v>59</v>
      </c>
      <c r="C7" s="70"/>
      <c r="D7" s="180"/>
      <c r="P7" s="77"/>
    </row>
    <row r="8" spans="1:16" x14ac:dyDescent="0.2">
      <c r="A8" s="59" t="s">
        <v>60</v>
      </c>
      <c r="C8" s="70"/>
      <c r="D8" s="180"/>
      <c r="P8" s="77"/>
    </row>
    <row r="9" spans="1:16" x14ac:dyDescent="0.2">
      <c r="A9" s="59" t="s">
        <v>61</v>
      </c>
      <c r="C9" s="70"/>
      <c r="D9" s="180"/>
      <c r="P9" s="77"/>
    </row>
    <row r="10" spans="1:16" x14ac:dyDescent="0.2">
      <c r="A10" s="59" t="s">
        <v>62</v>
      </c>
      <c r="C10" s="70"/>
      <c r="D10" s="180"/>
      <c r="P10" s="77"/>
    </row>
    <row r="11" spans="1:16" x14ac:dyDescent="0.2">
      <c r="A11" s="59" t="s">
        <v>37</v>
      </c>
      <c r="C11" s="70"/>
      <c r="D11" s="180"/>
      <c r="P11" s="77"/>
    </row>
    <row r="12" spans="1:16" x14ac:dyDescent="0.2">
      <c r="A12" s="59" t="s">
        <v>38</v>
      </c>
      <c r="C12" s="70"/>
      <c r="D12" s="180"/>
      <c r="P12" s="77"/>
    </row>
    <row r="13" spans="1:16" x14ac:dyDescent="0.2">
      <c r="A13" s="59" t="s">
        <v>41</v>
      </c>
      <c r="C13" s="70"/>
      <c r="D13" s="180"/>
      <c r="P13" s="77"/>
    </row>
    <row r="14" spans="1:16" x14ac:dyDescent="0.2">
      <c r="C14" s="70"/>
      <c r="D14" s="63"/>
      <c r="P14" s="77"/>
    </row>
    <row r="15" spans="1:16" x14ac:dyDescent="0.2">
      <c r="A15" s="64" t="s">
        <v>7</v>
      </c>
      <c r="B15" s="64"/>
      <c r="C15" s="75">
        <f>SUM(C6:C14)</f>
        <v>0</v>
      </c>
      <c r="P15" s="77"/>
    </row>
    <row r="16" spans="1:16" x14ac:dyDescent="0.2">
      <c r="A16" s="66" t="s">
        <v>52</v>
      </c>
      <c r="D16" s="81"/>
      <c r="P16" s="77"/>
    </row>
    <row r="17" spans="1:14" x14ac:dyDescent="0.2">
      <c r="A17" s="66" t="s">
        <v>53</v>
      </c>
    </row>
    <row r="20" spans="1:14" x14ac:dyDescent="0.2">
      <c r="A20" s="60" t="s">
        <v>107</v>
      </c>
    </row>
    <row r="21" spans="1:14" x14ac:dyDescent="0.2">
      <c r="A21" s="60" t="s">
        <v>86</v>
      </c>
    </row>
    <row r="22" spans="1:14" x14ac:dyDescent="0.2">
      <c r="A22" s="59" t="s">
        <v>8</v>
      </c>
    </row>
    <row r="23" spans="1:14" x14ac:dyDescent="0.2">
      <c r="A23" s="98"/>
      <c r="B23" s="98"/>
      <c r="C23" s="98"/>
      <c r="D23" s="98"/>
      <c r="E23" s="98"/>
      <c r="F23" s="98"/>
      <c r="G23" s="97"/>
    </row>
    <row r="24" spans="1:14" ht="16" x14ac:dyDescent="0.2">
      <c r="A24" s="99" t="s">
        <v>10</v>
      </c>
      <c r="B24" s="100"/>
      <c r="C24" s="95" t="s">
        <v>5</v>
      </c>
      <c r="D24" s="95" t="s">
        <v>40</v>
      </c>
      <c r="E24" s="95" t="s">
        <v>68</v>
      </c>
      <c r="F24" s="95" t="s">
        <v>7</v>
      </c>
      <c r="G24" s="97"/>
      <c r="I24" s="69"/>
      <c r="J24" s="69"/>
      <c r="K24" s="69"/>
      <c r="L24" s="69"/>
      <c r="M24" s="69"/>
      <c r="N24" s="69"/>
    </row>
    <row r="25" spans="1:14" s="69" customFormat="1" x14ac:dyDescent="0.2">
      <c r="A25" s="97" t="s">
        <v>35</v>
      </c>
      <c r="B25" s="97"/>
      <c r="C25" s="101"/>
      <c r="D25" s="101"/>
      <c r="E25" s="101"/>
      <c r="F25" s="101">
        <f>+C25+D25+E25</f>
        <v>0</v>
      </c>
      <c r="G25" s="102"/>
      <c r="I25" s="68"/>
      <c r="J25" s="68"/>
      <c r="K25" s="68"/>
      <c r="L25" s="68"/>
      <c r="M25" s="68"/>
      <c r="N25" s="68"/>
    </row>
    <row r="26" spans="1:14" s="68" customFormat="1" x14ac:dyDescent="0.2">
      <c r="A26" s="97" t="s">
        <v>36</v>
      </c>
      <c r="B26" s="97"/>
      <c r="C26" s="101"/>
      <c r="D26" s="101"/>
      <c r="E26" s="101"/>
      <c r="F26" s="101">
        <f t="shared" ref="F26:F33" si="0">+C26+D26+E26</f>
        <v>0</v>
      </c>
      <c r="G26" s="103"/>
      <c r="I26" s="59"/>
      <c r="J26" s="59"/>
      <c r="K26" s="59"/>
      <c r="L26" s="59"/>
      <c r="M26" s="59"/>
      <c r="N26" s="59"/>
    </row>
    <row r="27" spans="1:14" x14ac:dyDescent="0.2">
      <c r="A27" s="97" t="s">
        <v>60</v>
      </c>
      <c r="B27" s="97"/>
      <c r="C27" s="101"/>
      <c r="D27" s="101"/>
      <c r="E27" s="101"/>
      <c r="F27" s="101">
        <f t="shared" si="0"/>
        <v>0</v>
      </c>
      <c r="G27" s="101"/>
    </row>
    <row r="28" spans="1:14" x14ac:dyDescent="0.2">
      <c r="A28" s="97" t="s">
        <v>61</v>
      </c>
      <c r="B28" s="97"/>
      <c r="C28" s="101"/>
      <c r="D28" s="101"/>
      <c r="E28" s="101"/>
      <c r="F28" s="101"/>
      <c r="G28" s="101"/>
    </row>
    <row r="29" spans="1:14" x14ac:dyDescent="0.2">
      <c r="A29" s="97" t="s">
        <v>62</v>
      </c>
      <c r="B29" s="97"/>
      <c r="C29" s="101"/>
      <c r="D29" s="101"/>
      <c r="E29" s="101"/>
      <c r="F29" s="101"/>
      <c r="G29" s="101"/>
    </row>
    <row r="30" spans="1:14" x14ac:dyDescent="0.2">
      <c r="A30" s="97" t="s">
        <v>37</v>
      </c>
      <c r="B30" s="97"/>
      <c r="C30" s="101"/>
      <c r="D30" s="101"/>
      <c r="E30" s="101"/>
      <c r="F30" s="101">
        <f t="shared" si="0"/>
        <v>0</v>
      </c>
      <c r="G30" s="101"/>
    </row>
    <row r="31" spans="1:14" x14ac:dyDescent="0.2">
      <c r="A31" s="97" t="s">
        <v>38</v>
      </c>
      <c r="B31" s="97"/>
      <c r="C31" s="101"/>
      <c r="D31" s="101"/>
      <c r="E31" s="101"/>
      <c r="F31" s="101">
        <f t="shared" si="0"/>
        <v>0</v>
      </c>
      <c r="G31" s="101"/>
    </row>
    <row r="32" spans="1:14" x14ac:dyDescent="0.2">
      <c r="A32" s="97" t="s">
        <v>41</v>
      </c>
      <c r="B32" s="97"/>
      <c r="C32" s="101"/>
      <c r="D32" s="101"/>
      <c r="E32" s="101"/>
      <c r="F32" s="101">
        <f t="shared" si="0"/>
        <v>0</v>
      </c>
      <c r="G32" s="101"/>
    </row>
    <row r="33" spans="1:7" x14ac:dyDescent="0.2">
      <c r="A33" s="97" t="s">
        <v>28</v>
      </c>
      <c r="B33" s="97"/>
      <c r="C33" s="101"/>
      <c r="D33" s="101"/>
      <c r="E33" s="101"/>
      <c r="F33" s="101">
        <f t="shared" si="0"/>
        <v>0</v>
      </c>
      <c r="G33" s="101"/>
    </row>
    <row r="34" spans="1:7" x14ac:dyDescent="0.2">
      <c r="A34" s="104" t="s">
        <v>7</v>
      </c>
      <c r="B34" s="104"/>
      <c r="C34" s="105">
        <f>SUM(C25:C33)</f>
        <v>0</v>
      </c>
      <c r="D34" s="105">
        <f>SUM(D25:D33)</f>
        <v>0</v>
      </c>
      <c r="E34" s="105">
        <f>SUM(E25:E33)</f>
        <v>0</v>
      </c>
      <c r="F34" s="105">
        <f>SUM(F25:F33)</f>
        <v>0</v>
      </c>
      <c r="G34" s="101"/>
    </row>
    <row r="35" spans="1:7" ht="17" x14ac:dyDescent="0.2">
      <c r="A35" s="96" t="s">
        <v>70</v>
      </c>
      <c r="B35" s="97"/>
      <c r="C35" s="97"/>
      <c r="D35" s="97"/>
      <c r="E35" s="97"/>
      <c r="F35" s="97"/>
      <c r="G35" s="97"/>
    </row>
  </sheetData>
  <mergeCells count="1">
    <mergeCell ref="D6:D13"/>
  </mergeCells>
  <phoneticPr fontId="6" type="noConversion"/>
  <pageMargins left="0.75" right="0.75" top="1" bottom="1" header="0.5" footer="0.5"/>
  <pageSetup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249977111117893"/>
  </sheetPr>
  <dimension ref="A4:N338"/>
  <sheetViews>
    <sheetView tabSelected="1" topLeftCell="A23" zoomScale="115" zoomScaleNormal="115" zoomScalePageLayoutView="115" workbookViewId="0">
      <selection activeCell="Q28" sqref="Q28"/>
    </sheetView>
  </sheetViews>
  <sheetFormatPr baseColWidth="10" defaultColWidth="9" defaultRowHeight="15" x14ac:dyDescent="0.2"/>
  <cols>
    <col min="1" max="1" width="1.83203125" style="107" customWidth="1"/>
    <col min="2" max="2" width="1.83203125" style="108" customWidth="1"/>
    <col min="3" max="3" width="6.5" style="124" customWidth="1"/>
    <col min="4" max="4" width="38.5" style="130" customWidth="1"/>
    <col min="5" max="5" width="7.83203125" style="134" bestFit="1" customWidth="1"/>
    <col min="6" max="6" width="7.33203125" style="134" customWidth="1"/>
    <col min="7" max="7" width="9.33203125" style="134" bestFit="1" customWidth="1"/>
    <col min="8" max="8" width="6.83203125" style="134" customWidth="1"/>
    <col min="9" max="9" width="0.83203125" style="134" customWidth="1"/>
    <col min="10" max="10" width="6.5" style="134" customWidth="1"/>
    <col min="11" max="11" width="7" style="135" bestFit="1" customWidth="1"/>
    <col min="12" max="12" width="7.1640625" style="135" bestFit="1" customWidth="1"/>
    <col min="13" max="13" width="7.5" style="135" customWidth="1"/>
    <col min="14" max="14" width="8.33203125" style="135" customWidth="1"/>
    <col min="15" max="16384" width="9" style="108"/>
  </cols>
  <sheetData>
    <row r="4" spans="1:14" ht="18" customHeight="1" x14ac:dyDescent="0.2"/>
    <row r="5" spans="1:14" s="106" customFormat="1" ht="15" customHeight="1" x14ac:dyDescent="0.25">
      <c r="A5" s="111" t="s">
        <v>146</v>
      </c>
      <c r="C5" s="125"/>
      <c r="D5" s="131"/>
      <c r="E5" s="136"/>
      <c r="F5" s="136"/>
      <c r="G5" s="136"/>
      <c r="H5" s="136"/>
      <c r="I5" s="136"/>
      <c r="J5" s="136"/>
      <c r="K5" s="137"/>
      <c r="L5" s="137"/>
      <c r="M5" s="137"/>
      <c r="N5" s="137"/>
    </row>
    <row r="6" spans="1:14" x14ac:dyDescent="0.2">
      <c r="A6" s="112" t="s">
        <v>8</v>
      </c>
    </row>
    <row r="7" spans="1:14" s="109" customFormat="1" x14ac:dyDescent="0.2">
      <c r="A7" s="107"/>
      <c r="C7" s="126"/>
      <c r="D7" s="132"/>
      <c r="E7" s="181"/>
      <c r="F7" s="181"/>
      <c r="G7" s="144"/>
      <c r="H7" s="138"/>
      <c r="I7" s="138"/>
      <c r="J7" s="138"/>
      <c r="K7" s="182"/>
      <c r="L7" s="182"/>
      <c r="M7" s="182"/>
      <c r="N7" s="139"/>
    </row>
    <row r="8" spans="1:14" x14ac:dyDescent="0.15">
      <c r="A8" s="183" t="s">
        <v>117</v>
      </c>
      <c r="B8" s="183"/>
      <c r="C8" s="183"/>
      <c r="D8" s="183"/>
      <c r="E8" s="185" t="s">
        <v>119</v>
      </c>
      <c r="F8" s="185"/>
      <c r="G8" s="147" t="s">
        <v>147</v>
      </c>
      <c r="H8" s="185" t="s">
        <v>120</v>
      </c>
      <c r="I8" s="185"/>
      <c r="J8" s="185"/>
      <c r="K8" s="188" t="s">
        <v>118</v>
      </c>
      <c r="L8" s="187"/>
      <c r="M8" s="188"/>
      <c r="N8" s="191" t="s">
        <v>133</v>
      </c>
    </row>
    <row r="9" spans="1:14" ht="36" customHeight="1" x14ac:dyDescent="0.15">
      <c r="A9" s="184"/>
      <c r="B9" s="184"/>
      <c r="C9" s="184"/>
      <c r="D9" s="184"/>
      <c r="E9" s="113" t="s">
        <v>4</v>
      </c>
      <c r="F9" s="113" t="s">
        <v>5</v>
      </c>
      <c r="G9" s="145" t="s">
        <v>4</v>
      </c>
      <c r="H9" s="186" t="s">
        <v>5</v>
      </c>
      <c r="I9" s="186"/>
      <c r="J9" s="167" t="s">
        <v>40</v>
      </c>
      <c r="K9" s="165" t="s">
        <v>119</v>
      </c>
      <c r="L9" s="146" t="s">
        <v>120</v>
      </c>
      <c r="M9" s="166" t="s">
        <v>148</v>
      </c>
      <c r="N9" s="192"/>
    </row>
    <row r="10" spans="1:14" x14ac:dyDescent="0.15">
      <c r="A10" s="148" t="s">
        <v>125</v>
      </c>
      <c r="B10" s="127"/>
      <c r="C10" s="127"/>
      <c r="D10" s="121"/>
      <c r="E10" s="152">
        <f>E11+E19+E24+E32+E37+E44+E51+E73+E80</f>
        <v>3075.3050000000003</v>
      </c>
      <c r="F10" s="152">
        <f>F11+F19+F24+F32+F37+F44+F51+F73+F80</f>
        <v>790.1</v>
      </c>
      <c r="G10" s="152">
        <f>G11+G19+G24+G32+G37+G44+G51+G73+G80</f>
        <v>500</v>
      </c>
      <c r="H10" s="152">
        <f>H11+H19+H24+H32+H37+H44+H51+H73+H80</f>
        <v>395.28999999999996</v>
      </c>
      <c r="I10" s="152"/>
      <c r="J10" s="152">
        <f>J11+J19+J24+J32+J37+J44+J51+J73+J80</f>
        <v>0</v>
      </c>
      <c r="K10" s="152">
        <f>K11+K19+K24+K32+K37+K44+K51+K73+K80</f>
        <v>1800.8200000000002</v>
      </c>
      <c r="L10" s="152">
        <f>L11+L19+L24+L32+L37+L44+L51+L73+L80</f>
        <v>354.28620599999999</v>
      </c>
      <c r="M10" s="152">
        <f>M11+M19+M24+M32+M37+M44+M51+M73+M80</f>
        <v>0</v>
      </c>
      <c r="N10" s="152">
        <f>N11+N19+N24+N32+N37+N44+N51+N73+N80</f>
        <v>6915.8012059999992</v>
      </c>
    </row>
    <row r="11" spans="1:14" x14ac:dyDescent="0.15">
      <c r="A11" s="148"/>
      <c r="B11" s="120" t="s">
        <v>11</v>
      </c>
      <c r="C11" s="120"/>
      <c r="D11" s="121"/>
      <c r="E11" s="149">
        <f>E12+E14+E16</f>
        <v>0</v>
      </c>
      <c r="F11" s="149">
        <f t="shared" ref="F11:N11" si="0">F12+F14+F16</f>
        <v>0</v>
      </c>
      <c r="G11" s="149">
        <f t="shared" ref="G11" si="1">G12+G14+G16</f>
        <v>0</v>
      </c>
      <c r="H11" s="149">
        <f t="shared" si="0"/>
        <v>255.18</v>
      </c>
      <c r="I11" s="149"/>
      <c r="J11" s="149">
        <f t="shared" si="0"/>
        <v>0</v>
      </c>
      <c r="K11" s="149">
        <f t="shared" si="0"/>
        <v>0</v>
      </c>
      <c r="L11" s="149">
        <f t="shared" si="0"/>
        <v>292.69</v>
      </c>
      <c r="M11" s="149">
        <f t="shared" si="0"/>
        <v>0</v>
      </c>
      <c r="N11" s="149">
        <f t="shared" si="0"/>
        <v>547.87</v>
      </c>
    </row>
    <row r="12" spans="1:14" x14ac:dyDescent="0.15">
      <c r="A12" s="117"/>
      <c r="B12" s="127"/>
      <c r="C12" s="120" t="s">
        <v>297</v>
      </c>
      <c r="D12" s="121"/>
      <c r="E12" s="150">
        <f>SUM(E13)</f>
        <v>0</v>
      </c>
      <c r="F12" s="150">
        <f t="shared" ref="F12:N14" si="2">SUM(F13)</f>
        <v>0</v>
      </c>
      <c r="G12" s="150">
        <f t="shared" si="2"/>
        <v>0</v>
      </c>
      <c r="H12" s="150">
        <f t="shared" si="2"/>
        <v>26</v>
      </c>
      <c r="I12" s="150"/>
      <c r="J12" s="150">
        <f t="shared" si="2"/>
        <v>0</v>
      </c>
      <c r="K12" s="150">
        <f t="shared" si="2"/>
        <v>0</v>
      </c>
      <c r="L12" s="150">
        <f t="shared" si="2"/>
        <v>50</v>
      </c>
      <c r="M12" s="150">
        <v>0</v>
      </c>
      <c r="N12" s="150">
        <f t="shared" si="2"/>
        <v>76</v>
      </c>
    </row>
    <row r="13" spans="1:14" x14ac:dyDescent="0.15">
      <c r="A13" s="117"/>
      <c r="B13" s="151"/>
      <c r="C13" s="117">
        <v>48042</v>
      </c>
      <c r="D13" s="118" t="s">
        <v>149</v>
      </c>
      <c r="E13" s="150">
        <v>0</v>
      </c>
      <c r="F13" s="150">
        <v>0</v>
      </c>
      <c r="G13" s="150">
        <v>0</v>
      </c>
      <c r="H13" s="150">
        <v>26</v>
      </c>
      <c r="I13" s="150"/>
      <c r="J13" s="150">
        <v>0</v>
      </c>
      <c r="K13" s="150">
        <v>0</v>
      </c>
      <c r="L13" s="150">
        <v>50</v>
      </c>
      <c r="M13" s="150">
        <v>0</v>
      </c>
      <c r="N13" s="150">
        <f>SUM(E13:M13)</f>
        <v>76</v>
      </c>
    </row>
    <row r="14" spans="1:14" x14ac:dyDescent="0.15">
      <c r="A14" s="117"/>
      <c r="B14" s="127"/>
      <c r="C14" s="120" t="s">
        <v>113</v>
      </c>
      <c r="D14" s="121"/>
      <c r="E14" s="150">
        <f>SUM(E15)</f>
        <v>0</v>
      </c>
      <c r="F14" s="150">
        <f t="shared" si="2"/>
        <v>0</v>
      </c>
      <c r="G14" s="150">
        <f t="shared" si="2"/>
        <v>0</v>
      </c>
      <c r="H14" s="150">
        <f t="shared" si="2"/>
        <v>188.23</v>
      </c>
      <c r="I14" s="150"/>
      <c r="J14" s="150">
        <f t="shared" si="2"/>
        <v>0</v>
      </c>
      <c r="K14" s="150">
        <f t="shared" si="2"/>
        <v>0</v>
      </c>
      <c r="L14" s="150">
        <f t="shared" si="2"/>
        <v>226.77</v>
      </c>
      <c r="M14" s="150">
        <f t="shared" si="2"/>
        <v>0</v>
      </c>
      <c r="N14" s="150">
        <f t="shared" si="2"/>
        <v>415</v>
      </c>
    </row>
    <row r="15" spans="1:14" ht="24" x14ac:dyDescent="0.15">
      <c r="A15" s="117"/>
      <c r="B15" s="151"/>
      <c r="C15" s="117">
        <v>47282</v>
      </c>
      <c r="D15" s="118" t="s">
        <v>150</v>
      </c>
      <c r="E15" s="150">
        <v>0</v>
      </c>
      <c r="F15" s="150">
        <v>0</v>
      </c>
      <c r="G15" s="150">
        <v>0</v>
      </c>
      <c r="H15" s="150">
        <v>188.23</v>
      </c>
      <c r="I15" s="150"/>
      <c r="J15" s="150">
        <v>0</v>
      </c>
      <c r="K15" s="150">
        <v>0</v>
      </c>
      <c r="L15" s="150">
        <v>226.77</v>
      </c>
      <c r="M15" s="150">
        <v>0</v>
      </c>
      <c r="N15" s="150">
        <f>SUM(E15:M15)</f>
        <v>415</v>
      </c>
    </row>
    <row r="16" spans="1:14" x14ac:dyDescent="0.15">
      <c r="A16" s="117"/>
      <c r="B16" s="127"/>
      <c r="C16" s="120" t="s">
        <v>130</v>
      </c>
      <c r="D16" s="121"/>
      <c r="E16" s="150">
        <f t="shared" ref="E16:N16" si="3">SUM(E17:E18)</f>
        <v>0</v>
      </c>
      <c r="F16" s="150">
        <f t="shared" si="3"/>
        <v>0</v>
      </c>
      <c r="G16" s="150">
        <f t="shared" si="3"/>
        <v>0</v>
      </c>
      <c r="H16" s="150">
        <f t="shared" si="3"/>
        <v>40.950000000000003</v>
      </c>
      <c r="I16" s="150"/>
      <c r="J16" s="150">
        <f t="shared" si="3"/>
        <v>0</v>
      </c>
      <c r="K16" s="150">
        <f t="shared" si="3"/>
        <v>0</v>
      </c>
      <c r="L16" s="150">
        <f t="shared" si="3"/>
        <v>15.92</v>
      </c>
      <c r="M16" s="150">
        <f t="shared" si="3"/>
        <v>0</v>
      </c>
      <c r="N16" s="150">
        <f t="shared" si="3"/>
        <v>56.87</v>
      </c>
    </row>
    <row r="17" spans="1:14" ht="24" x14ac:dyDescent="0.15">
      <c r="A17" s="117"/>
      <c r="B17" s="151"/>
      <c r="C17" s="117">
        <v>49229</v>
      </c>
      <c r="D17" s="118" t="s">
        <v>151</v>
      </c>
      <c r="E17" s="150">
        <v>0</v>
      </c>
      <c r="F17" s="150">
        <v>0</v>
      </c>
      <c r="G17" s="150">
        <v>0</v>
      </c>
      <c r="H17" s="150">
        <v>15.45</v>
      </c>
      <c r="I17" s="150"/>
      <c r="J17" s="150">
        <v>0</v>
      </c>
      <c r="K17" s="150">
        <v>0</v>
      </c>
      <c r="L17" s="150">
        <v>15.92</v>
      </c>
      <c r="M17" s="150">
        <v>0</v>
      </c>
      <c r="N17" s="150">
        <f>SUM(E17:M17)</f>
        <v>31.369999999999997</v>
      </c>
    </row>
    <row r="18" spans="1:14" x14ac:dyDescent="0.15">
      <c r="A18" s="117"/>
      <c r="B18" s="151"/>
      <c r="C18" s="117">
        <v>50062</v>
      </c>
      <c r="D18" s="118" t="s">
        <v>152</v>
      </c>
      <c r="E18" s="150">
        <v>0</v>
      </c>
      <c r="F18" s="150">
        <v>0</v>
      </c>
      <c r="G18" s="150">
        <v>0</v>
      </c>
      <c r="H18" s="150">
        <v>25.5</v>
      </c>
      <c r="I18" s="150"/>
      <c r="J18" s="150">
        <v>0</v>
      </c>
      <c r="K18" s="150">
        <v>0</v>
      </c>
      <c r="L18" s="150">
        <v>0</v>
      </c>
      <c r="M18" s="150">
        <v>0</v>
      </c>
      <c r="N18" s="150">
        <f>SUM(E18:M18)</f>
        <v>25.5</v>
      </c>
    </row>
    <row r="19" spans="1:14" x14ac:dyDescent="0.15">
      <c r="A19" s="148"/>
      <c r="B19" s="120" t="s">
        <v>12</v>
      </c>
      <c r="C19" s="120"/>
      <c r="D19" s="121"/>
      <c r="E19" s="149">
        <f t="shared" ref="E19:N19" si="4">E20+E22</f>
        <v>140</v>
      </c>
      <c r="F19" s="149">
        <f t="shared" si="4"/>
        <v>0</v>
      </c>
      <c r="G19" s="149">
        <f t="shared" si="4"/>
        <v>0</v>
      </c>
      <c r="H19" s="149">
        <f t="shared" si="4"/>
        <v>0</v>
      </c>
      <c r="I19" s="149"/>
      <c r="J19" s="149">
        <f t="shared" si="4"/>
        <v>0</v>
      </c>
      <c r="K19" s="149">
        <f t="shared" si="4"/>
        <v>56.4</v>
      </c>
      <c r="L19" s="149">
        <f t="shared" si="4"/>
        <v>0</v>
      </c>
      <c r="M19" s="149">
        <f t="shared" si="4"/>
        <v>0</v>
      </c>
      <c r="N19" s="149">
        <f t="shared" si="4"/>
        <v>196.4</v>
      </c>
    </row>
    <row r="20" spans="1:14" x14ac:dyDescent="0.15">
      <c r="A20" s="117"/>
      <c r="B20" s="127"/>
      <c r="C20" s="120" t="s">
        <v>116</v>
      </c>
      <c r="D20" s="121"/>
      <c r="E20" s="150">
        <f>SUM(E21)</f>
        <v>90</v>
      </c>
      <c r="F20" s="150">
        <f t="shared" ref="F20:N20" si="5">SUM(F21)</f>
        <v>0</v>
      </c>
      <c r="G20" s="150">
        <f t="shared" si="5"/>
        <v>0</v>
      </c>
      <c r="H20" s="150">
        <f t="shared" si="5"/>
        <v>0</v>
      </c>
      <c r="I20" s="150"/>
      <c r="J20" s="150">
        <f t="shared" si="5"/>
        <v>0</v>
      </c>
      <c r="K20" s="150">
        <f t="shared" si="5"/>
        <v>0</v>
      </c>
      <c r="L20" s="150">
        <f t="shared" si="5"/>
        <v>0</v>
      </c>
      <c r="M20" s="150">
        <f t="shared" si="5"/>
        <v>0</v>
      </c>
      <c r="N20" s="150">
        <f t="shared" si="5"/>
        <v>90</v>
      </c>
    </row>
    <row r="21" spans="1:14" ht="15" customHeight="1" x14ac:dyDescent="0.15">
      <c r="A21" s="117"/>
      <c r="B21" s="151"/>
      <c r="C21" s="117">
        <v>46220</v>
      </c>
      <c r="D21" s="118" t="s">
        <v>153</v>
      </c>
      <c r="E21" s="150">
        <v>90</v>
      </c>
      <c r="F21" s="150">
        <v>0</v>
      </c>
      <c r="G21" s="150">
        <v>0</v>
      </c>
      <c r="H21" s="150">
        <v>0</v>
      </c>
      <c r="I21" s="150"/>
      <c r="J21" s="150">
        <v>0</v>
      </c>
      <c r="K21" s="150">
        <v>0</v>
      </c>
      <c r="L21" s="150">
        <v>0</v>
      </c>
      <c r="M21" s="150">
        <v>0</v>
      </c>
      <c r="N21" s="150">
        <f>SUM(E21:M21)</f>
        <v>90</v>
      </c>
    </row>
    <row r="22" spans="1:14" x14ac:dyDescent="0.15">
      <c r="A22" s="117"/>
      <c r="B22" s="127"/>
      <c r="C22" s="120" t="s">
        <v>130</v>
      </c>
      <c r="D22" s="121"/>
      <c r="E22" s="150">
        <f>SUM(E23)</f>
        <v>50</v>
      </c>
      <c r="F22" s="150">
        <f t="shared" ref="F22:N22" si="6">SUM(F23)</f>
        <v>0</v>
      </c>
      <c r="G22" s="150">
        <f t="shared" si="6"/>
        <v>0</v>
      </c>
      <c r="H22" s="150">
        <f t="shared" si="6"/>
        <v>0</v>
      </c>
      <c r="I22" s="150"/>
      <c r="J22" s="150">
        <f t="shared" si="6"/>
        <v>0</v>
      </c>
      <c r="K22" s="150">
        <f t="shared" si="6"/>
        <v>56.4</v>
      </c>
      <c r="L22" s="150">
        <f t="shared" si="6"/>
        <v>0</v>
      </c>
      <c r="M22" s="150">
        <f t="shared" si="6"/>
        <v>0</v>
      </c>
      <c r="N22" s="150">
        <f t="shared" si="6"/>
        <v>106.4</v>
      </c>
    </row>
    <row r="23" spans="1:14" ht="24" x14ac:dyDescent="0.15">
      <c r="A23" s="117"/>
      <c r="B23" s="151"/>
      <c r="C23" s="117">
        <v>49244</v>
      </c>
      <c r="D23" s="118" t="s">
        <v>154</v>
      </c>
      <c r="E23" s="150">
        <v>50</v>
      </c>
      <c r="F23" s="150">
        <v>0</v>
      </c>
      <c r="G23" s="150">
        <v>0</v>
      </c>
      <c r="H23" s="150">
        <v>0</v>
      </c>
      <c r="I23" s="150"/>
      <c r="J23" s="150">
        <v>0</v>
      </c>
      <c r="K23" s="150">
        <v>56.4</v>
      </c>
      <c r="L23" s="150">
        <v>0</v>
      </c>
      <c r="M23" s="150">
        <v>0</v>
      </c>
      <c r="N23" s="150">
        <f>SUM(E23:M23)</f>
        <v>106.4</v>
      </c>
    </row>
    <row r="24" spans="1:14" x14ac:dyDescent="0.15">
      <c r="A24" s="148"/>
      <c r="B24" s="120" t="s">
        <v>13</v>
      </c>
      <c r="C24" s="120"/>
      <c r="D24" s="121"/>
      <c r="E24" s="149">
        <f>E25+E28+E30</f>
        <v>825</v>
      </c>
      <c r="F24" s="149">
        <f t="shared" ref="F24:N24" si="7">F25+F28+F30</f>
        <v>0</v>
      </c>
      <c r="G24" s="149">
        <f t="shared" si="7"/>
        <v>500</v>
      </c>
      <c r="H24" s="149">
        <f t="shared" si="7"/>
        <v>0</v>
      </c>
      <c r="I24" s="149"/>
      <c r="J24" s="149">
        <f t="shared" si="7"/>
        <v>0</v>
      </c>
      <c r="K24" s="149">
        <f t="shared" si="7"/>
        <v>0</v>
      </c>
      <c r="L24" s="149">
        <f t="shared" si="7"/>
        <v>0</v>
      </c>
      <c r="M24" s="149">
        <f t="shared" si="7"/>
        <v>0</v>
      </c>
      <c r="N24" s="149">
        <f t="shared" si="7"/>
        <v>1325</v>
      </c>
    </row>
    <row r="25" spans="1:14" x14ac:dyDescent="0.15">
      <c r="A25" s="117"/>
      <c r="B25" s="127"/>
      <c r="C25" s="120" t="s">
        <v>113</v>
      </c>
      <c r="D25" s="121"/>
      <c r="E25" s="150">
        <f t="shared" ref="E25:N25" si="8">SUM(E26:E27)</f>
        <v>250</v>
      </c>
      <c r="F25" s="150">
        <f t="shared" si="8"/>
        <v>0</v>
      </c>
      <c r="G25" s="150">
        <f t="shared" si="8"/>
        <v>500</v>
      </c>
      <c r="H25" s="150">
        <f t="shared" si="8"/>
        <v>0</v>
      </c>
      <c r="I25" s="150"/>
      <c r="J25" s="150">
        <f t="shared" si="8"/>
        <v>0</v>
      </c>
      <c r="K25" s="150">
        <f t="shared" si="8"/>
        <v>0</v>
      </c>
      <c r="L25" s="150">
        <f t="shared" si="8"/>
        <v>0</v>
      </c>
      <c r="M25" s="150">
        <f t="shared" si="8"/>
        <v>0</v>
      </c>
      <c r="N25" s="150">
        <f t="shared" si="8"/>
        <v>750</v>
      </c>
    </row>
    <row r="26" spans="1:14" ht="24" x14ac:dyDescent="0.15">
      <c r="A26" s="117"/>
      <c r="B26" s="151"/>
      <c r="C26" s="117">
        <v>42401</v>
      </c>
      <c r="D26" s="118" t="s">
        <v>155</v>
      </c>
      <c r="E26" s="150">
        <v>250</v>
      </c>
      <c r="F26" s="150">
        <v>0</v>
      </c>
      <c r="G26" s="150">
        <v>0</v>
      </c>
      <c r="H26" s="150">
        <v>0</v>
      </c>
      <c r="I26" s="150"/>
      <c r="J26" s="150">
        <v>0</v>
      </c>
      <c r="K26" s="150">
        <v>0</v>
      </c>
      <c r="L26" s="150">
        <v>0</v>
      </c>
      <c r="M26" s="150">
        <v>0</v>
      </c>
      <c r="N26" s="150">
        <f>SUM(E26:M26)</f>
        <v>250</v>
      </c>
    </row>
    <row r="27" spans="1:14" x14ac:dyDescent="0.15">
      <c r="A27" s="117"/>
      <c r="B27" s="151"/>
      <c r="C27" s="117">
        <v>49451</v>
      </c>
      <c r="D27" s="118" t="s">
        <v>156</v>
      </c>
      <c r="E27" s="150">
        <v>0</v>
      </c>
      <c r="F27" s="150">
        <v>0</v>
      </c>
      <c r="G27" s="150">
        <v>500</v>
      </c>
      <c r="H27" s="150">
        <v>0</v>
      </c>
      <c r="I27" s="150"/>
      <c r="J27" s="150">
        <v>0</v>
      </c>
      <c r="K27" s="150">
        <v>0</v>
      </c>
      <c r="L27" s="150">
        <v>0</v>
      </c>
      <c r="M27" s="150">
        <v>0</v>
      </c>
      <c r="N27" s="150">
        <f>SUM(E27:M27)</f>
        <v>500</v>
      </c>
    </row>
    <row r="28" spans="1:14" x14ac:dyDescent="0.15">
      <c r="A28" s="117"/>
      <c r="B28" s="127"/>
      <c r="C28" s="120" t="s">
        <v>116</v>
      </c>
      <c r="D28" s="121"/>
      <c r="E28" s="150">
        <f>SUM(E29)</f>
        <v>500</v>
      </c>
      <c r="F28" s="150">
        <f t="shared" ref="F28" si="9">SUM(F29)</f>
        <v>0</v>
      </c>
      <c r="G28" s="150">
        <f t="shared" ref="G28" si="10">SUM(G29)</f>
        <v>0</v>
      </c>
      <c r="H28" s="150">
        <f t="shared" ref="H28" si="11">SUM(H29)</f>
        <v>0</v>
      </c>
      <c r="I28" s="150"/>
      <c r="J28" s="150">
        <f t="shared" ref="J28" si="12">SUM(J29)</f>
        <v>0</v>
      </c>
      <c r="K28" s="150">
        <f t="shared" ref="K28" si="13">SUM(K29)</f>
        <v>0</v>
      </c>
      <c r="L28" s="150">
        <f t="shared" ref="L28:M28" si="14">SUM(L29)</f>
        <v>0</v>
      </c>
      <c r="M28" s="150">
        <f t="shared" si="14"/>
        <v>0</v>
      </c>
      <c r="N28" s="150">
        <f t="shared" ref="N28" si="15">SUM(N29)</f>
        <v>500</v>
      </c>
    </row>
    <row r="29" spans="1:14" x14ac:dyDescent="0.15">
      <c r="A29" s="117"/>
      <c r="B29" s="151"/>
      <c r="C29" s="117">
        <v>50145</v>
      </c>
      <c r="D29" s="118" t="s">
        <v>157</v>
      </c>
      <c r="E29" s="150">
        <v>500</v>
      </c>
      <c r="F29" s="150">
        <v>0</v>
      </c>
      <c r="G29" s="150">
        <v>0</v>
      </c>
      <c r="H29" s="150">
        <v>0</v>
      </c>
      <c r="I29" s="150"/>
      <c r="J29" s="150">
        <v>0</v>
      </c>
      <c r="K29" s="150">
        <v>0</v>
      </c>
      <c r="L29" s="150">
        <v>0</v>
      </c>
      <c r="M29" s="150">
        <v>0</v>
      </c>
      <c r="N29" s="150">
        <f>SUM(E29:M29)</f>
        <v>500</v>
      </c>
    </row>
    <row r="30" spans="1:14" x14ac:dyDescent="0.15">
      <c r="A30" s="117"/>
      <c r="B30" s="127"/>
      <c r="C30" s="120" t="s">
        <v>131</v>
      </c>
      <c r="D30" s="121"/>
      <c r="E30" s="150">
        <f>SUM(E31)</f>
        <v>75</v>
      </c>
      <c r="F30" s="150">
        <f t="shared" ref="F30" si="16">SUM(F31)</f>
        <v>0</v>
      </c>
      <c r="G30" s="150">
        <f t="shared" ref="G30" si="17">SUM(G31)</f>
        <v>0</v>
      </c>
      <c r="H30" s="150">
        <f t="shared" ref="H30" si="18">SUM(H31)</f>
        <v>0</v>
      </c>
      <c r="I30" s="150"/>
      <c r="J30" s="150">
        <f t="shared" ref="J30" si="19">SUM(J31)</f>
        <v>0</v>
      </c>
      <c r="K30" s="150">
        <f t="shared" ref="K30" si="20">SUM(K31)</f>
        <v>0</v>
      </c>
      <c r="L30" s="150">
        <f t="shared" ref="L30:M30" si="21">SUM(L31)</f>
        <v>0</v>
      </c>
      <c r="M30" s="150">
        <f t="shared" si="21"/>
        <v>0</v>
      </c>
      <c r="N30" s="150">
        <f t="shared" ref="N30" si="22">SUM(N31)</f>
        <v>75</v>
      </c>
    </row>
    <row r="31" spans="1:14" ht="24" x14ac:dyDescent="0.15">
      <c r="A31" s="117"/>
      <c r="B31" s="151"/>
      <c r="C31" s="117">
        <v>42408</v>
      </c>
      <c r="D31" s="118" t="s">
        <v>300</v>
      </c>
      <c r="E31" s="150">
        <v>75</v>
      </c>
      <c r="F31" s="150">
        <v>0</v>
      </c>
      <c r="G31" s="150">
        <v>0</v>
      </c>
      <c r="H31" s="150">
        <v>0</v>
      </c>
      <c r="I31" s="150"/>
      <c r="J31" s="150">
        <v>0</v>
      </c>
      <c r="K31" s="150">
        <v>0</v>
      </c>
      <c r="L31" s="150">
        <v>0</v>
      </c>
      <c r="M31" s="150">
        <v>0</v>
      </c>
      <c r="N31" s="150">
        <f>SUM(E31:M31)</f>
        <v>75</v>
      </c>
    </row>
    <row r="32" spans="1:14" x14ac:dyDescent="0.15">
      <c r="A32" s="148"/>
      <c r="B32" s="120" t="s">
        <v>14</v>
      </c>
      <c r="C32" s="120"/>
      <c r="D32" s="121"/>
      <c r="E32" s="153">
        <f>E33+E35</f>
        <v>149</v>
      </c>
      <c r="F32" s="153">
        <f t="shared" ref="F32:N32" si="23">F33+F35</f>
        <v>50</v>
      </c>
      <c r="G32" s="153">
        <f t="shared" si="23"/>
        <v>0</v>
      </c>
      <c r="H32" s="149">
        <f t="shared" si="23"/>
        <v>0</v>
      </c>
      <c r="I32" s="149"/>
      <c r="J32" s="149">
        <f t="shared" si="23"/>
        <v>0</v>
      </c>
      <c r="K32" s="149">
        <f t="shared" si="23"/>
        <v>0</v>
      </c>
      <c r="L32" s="149">
        <f t="shared" si="23"/>
        <v>0</v>
      </c>
      <c r="M32" s="149">
        <f t="shared" si="23"/>
        <v>0</v>
      </c>
      <c r="N32" s="153">
        <f t="shared" si="23"/>
        <v>199</v>
      </c>
    </row>
    <row r="33" spans="1:14" x14ac:dyDescent="0.15">
      <c r="A33" s="117"/>
      <c r="B33" s="127"/>
      <c r="C33" s="120" t="s">
        <v>116</v>
      </c>
      <c r="D33" s="121"/>
      <c r="E33" s="150">
        <f>SUM(E34)</f>
        <v>50</v>
      </c>
      <c r="F33" s="150">
        <f t="shared" ref="F33:N33" si="24">SUM(F34)</f>
        <v>50</v>
      </c>
      <c r="G33" s="150">
        <f t="shared" si="24"/>
        <v>0</v>
      </c>
      <c r="H33" s="150">
        <f t="shared" si="24"/>
        <v>0</v>
      </c>
      <c r="I33" s="150"/>
      <c r="J33" s="150">
        <f t="shared" si="24"/>
        <v>0</v>
      </c>
      <c r="K33" s="150">
        <f t="shared" si="24"/>
        <v>0</v>
      </c>
      <c r="L33" s="150">
        <f t="shared" si="24"/>
        <v>0</v>
      </c>
      <c r="M33" s="150">
        <f t="shared" si="24"/>
        <v>0</v>
      </c>
      <c r="N33" s="150">
        <f t="shared" si="24"/>
        <v>100</v>
      </c>
    </row>
    <row r="34" spans="1:14" ht="24" x14ac:dyDescent="0.15">
      <c r="A34" s="117"/>
      <c r="B34" s="151"/>
      <c r="C34" s="117">
        <v>48044</v>
      </c>
      <c r="D34" s="118" t="s">
        <v>158</v>
      </c>
      <c r="E34" s="150">
        <v>50</v>
      </c>
      <c r="F34" s="150">
        <v>50</v>
      </c>
      <c r="G34" s="150">
        <v>0</v>
      </c>
      <c r="H34" s="150">
        <v>0</v>
      </c>
      <c r="I34" s="150"/>
      <c r="J34" s="150">
        <v>0</v>
      </c>
      <c r="K34" s="150">
        <v>0</v>
      </c>
      <c r="L34" s="150">
        <v>0</v>
      </c>
      <c r="M34" s="150">
        <v>0</v>
      </c>
      <c r="N34" s="150">
        <f>SUM(E34:M34)</f>
        <v>100</v>
      </c>
    </row>
    <row r="35" spans="1:14" x14ac:dyDescent="0.15">
      <c r="A35" s="117"/>
      <c r="B35" s="127"/>
      <c r="C35" s="120" t="s">
        <v>131</v>
      </c>
      <c r="D35" s="121"/>
      <c r="E35" s="150">
        <f>SUM(E36)</f>
        <v>99</v>
      </c>
      <c r="F35" s="150">
        <f t="shared" ref="F35:N35" si="25">SUM(F36)</f>
        <v>0</v>
      </c>
      <c r="G35" s="150">
        <f t="shared" si="25"/>
        <v>0</v>
      </c>
      <c r="H35" s="150">
        <f t="shared" si="25"/>
        <v>0</v>
      </c>
      <c r="I35" s="150"/>
      <c r="J35" s="150">
        <f t="shared" si="25"/>
        <v>0</v>
      </c>
      <c r="K35" s="150">
        <f t="shared" si="25"/>
        <v>0</v>
      </c>
      <c r="L35" s="150">
        <f t="shared" si="25"/>
        <v>0</v>
      </c>
      <c r="M35" s="150">
        <f t="shared" si="25"/>
        <v>0</v>
      </c>
      <c r="N35" s="150">
        <f t="shared" si="25"/>
        <v>99</v>
      </c>
    </row>
    <row r="36" spans="1:14" ht="24" x14ac:dyDescent="0.15">
      <c r="A36" s="117"/>
      <c r="B36" s="151"/>
      <c r="C36" s="117">
        <v>43405</v>
      </c>
      <c r="D36" s="118" t="s">
        <v>159</v>
      </c>
      <c r="E36" s="150">
        <v>99</v>
      </c>
      <c r="F36" s="150">
        <v>0</v>
      </c>
      <c r="G36" s="150">
        <v>0</v>
      </c>
      <c r="H36" s="150">
        <v>0</v>
      </c>
      <c r="I36" s="150"/>
      <c r="J36" s="150">
        <v>0</v>
      </c>
      <c r="K36" s="150">
        <v>0</v>
      </c>
      <c r="L36" s="150">
        <v>0</v>
      </c>
      <c r="M36" s="150">
        <v>0</v>
      </c>
      <c r="N36" s="150">
        <f>SUM(E36:M36)</f>
        <v>99</v>
      </c>
    </row>
    <row r="37" spans="1:14" x14ac:dyDescent="0.15">
      <c r="A37" s="148"/>
      <c r="B37" s="120" t="s">
        <v>15</v>
      </c>
      <c r="C37" s="120"/>
      <c r="D37" s="121"/>
      <c r="E37" s="149">
        <f>E38+E40+E42</f>
        <v>440.3</v>
      </c>
      <c r="F37" s="149">
        <f t="shared" ref="F37:N37" si="26">F38+F40+F42</f>
        <v>0</v>
      </c>
      <c r="G37" s="149">
        <f t="shared" si="26"/>
        <v>0</v>
      </c>
      <c r="H37" s="149">
        <f t="shared" si="26"/>
        <v>0</v>
      </c>
      <c r="I37" s="149"/>
      <c r="J37" s="149">
        <f t="shared" si="26"/>
        <v>0</v>
      </c>
      <c r="K37" s="149">
        <f t="shared" si="26"/>
        <v>1273</v>
      </c>
      <c r="L37" s="149">
        <f t="shared" si="26"/>
        <v>0</v>
      </c>
      <c r="M37" s="149">
        <f t="shared" si="26"/>
        <v>0</v>
      </c>
      <c r="N37" s="149">
        <f t="shared" si="26"/>
        <v>1713.3</v>
      </c>
    </row>
    <row r="38" spans="1:14" x14ac:dyDescent="0.15">
      <c r="A38" s="117"/>
      <c r="B38" s="127"/>
      <c r="C38" s="120" t="s">
        <v>114</v>
      </c>
      <c r="D38" s="121"/>
      <c r="E38" s="150">
        <f>SUM(E39:E39)</f>
        <v>200</v>
      </c>
      <c r="F38" s="150">
        <f t="shared" ref="F38:N38" si="27">SUM(F39:F39)</f>
        <v>0</v>
      </c>
      <c r="G38" s="150">
        <f t="shared" si="27"/>
        <v>0</v>
      </c>
      <c r="H38" s="150">
        <f t="shared" si="27"/>
        <v>0</v>
      </c>
      <c r="I38" s="150"/>
      <c r="J38" s="150">
        <f t="shared" si="27"/>
        <v>0</v>
      </c>
      <c r="K38" s="150">
        <f t="shared" si="27"/>
        <v>0</v>
      </c>
      <c r="L38" s="150">
        <f t="shared" si="27"/>
        <v>0</v>
      </c>
      <c r="M38" s="150">
        <f t="shared" si="27"/>
        <v>0</v>
      </c>
      <c r="N38" s="150">
        <f t="shared" si="27"/>
        <v>200</v>
      </c>
    </row>
    <row r="39" spans="1:14" ht="24" x14ac:dyDescent="0.15">
      <c r="A39" s="117"/>
      <c r="B39" s="151"/>
      <c r="C39" s="117">
        <v>49076</v>
      </c>
      <c r="D39" s="118" t="s">
        <v>160</v>
      </c>
      <c r="E39" s="150">
        <v>200</v>
      </c>
      <c r="F39" s="150">
        <v>0</v>
      </c>
      <c r="G39" s="150">
        <v>0</v>
      </c>
      <c r="H39" s="150">
        <v>0</v>
      </c>
      <c r="I39" s="150"/>
      <c r="J39" s="150">
        <v>0</v>
      </c>
      <c r="K39" s="150">
        <v>0</v>
      </c>
      <c r="L39" s="150">
        <v>0</v>
      </c>
      <c r="M39" s="150">
        <v>0</v>
      </c>
      <c r="N39" s="150">
        <f>SUM(E39:L39)</f>
        <v>200</v>
      </c>
    </row>
    <row r="40" spans="1:14" x14ac:dyDescent="0.15">
      <c r="A40" s="117"/>
      <c r="B40" s="127"/>
      <c r="C40" s="120" t="s">
        <v>116</v>
      </c>
      <c r="D40" s="121"/>
      <c r="E40" s="150">
        <f>SUM(E41:E41)</f>
        <v>0</v>
      </c>
      <c r="F40" s="150">
        <f t="shared" ref="F40:N40" si="28">SUM(F41:F41)</f>
        <v>0</v>
      </c>
      <c r="G40" s="150">
        <f t="shared" si="28"/>
        <v>0</v>
      </c>
      <c r="H40" s="150">
        <f t="shared" si="28"/>
        <v>0</v>
      </c>
      <c r="I40" s="150"/>
      <c r="J40" s="150">
        <f t="shared" si="28"/>
        <v>0</v>
      </c>
      <c r="K40" s="150">
        <f t="shared" si="28"/>
        <v>1000</v>
      </c>
      <c r="L40" s="150">
        <f t="shared" si="28"/>
        <v>0</v>
      </c>
      <c r="M40" s="150">
        <f t="shared" si="28"/>
        <v>0</v>
      </c>
      <c r="N40" s="150">
        <f t="shared" si="28"/>
        <v>1000</v>
      </c>
    </row>
    <row r="41" spans="1:14" x14ac:dyDescent="0.15">
      <c r="A41" s="117"/>
      <c r="B41" s="151"/>
      <c r="C41" s="117">
        <v>49083</v>
      </c>
      <c r="D41" s="118" t="s">
        <v>134</v>
      </c>
      <c r="E41" s="150">
        <v>0</v>
      </c>
      <c r="F41" s="150">
        <v>0</v>
      </c>
      <c r="G41" s="150">
        <v>0</v>
      </c>
      <c r="H41" s="150">
        <v>0</v>
      </c>
      <c r="I41" s="150"/>
      <c r="J41" s="150">
        <v>0</v>
      </c>
      <c r="K41" s="150">
        <v>1000</v>
      </c>
      <c r="L41" s="150">
        <v>0</v>
      </c>
      <c r="M41" s="150">
        <v>0</v>
      </c>
      <c r="N41" s="150">
        <f>SUM(E41:M41)</f>
        <v>1000</v>
      </c>
    </row>
    <row r="42" spans="1:14" x14ac:dyDescent="0.15">
      <c r="A42" s="117"/>
      <c r="B42" s="127"/>
      <c r="C42" s="120" t="s">
        <v>130</v>
      </c>
      <c r="D42" s="121"/>
      <c r="E42" s="150">
        <f>SUM(E43:E43)</f>
        <v>240.3</v>
      </c>
      <c r="F42" s="150">
        <f t="shared" ref="F42" si="29">SUM(F43:F43)</f>
        <v>0</v>
      </c>
      <c r="G42" s="150">
        <f t="shared" ref="G42" si="30">SUM(G43:G43)</f>
        <v>0</v>
      </c>
      <c r="H42" s="150">
        <f t="shared" ref="H42" si="31">SUM(H43:H43)</f>
        <v>0</v>
      </c>
      <c r="I42" s="150"/>
      <c r="J42" s="150">
        <f t="shared" ref="J42" si="32">SUM(J43:J43)</f>
        <v>0</v>
      </c>
      <c r="K42" s="150">
        <f t="shared" ref="K42" si="33">SUM(K43:K43)</f>
        <v>273</v>
      </c>
      <c r="L42" s="150">
        <f t="shared" ref="L42:M42" si="34">SUM(L43:L43)</f>
        <v>0</v>
      </c>
      <c r="M42" s="150">
        <f t="shared" si="34"/>
        <v>0</v>
      </c>
      <c r="N42" s="150">
        <f t="shared" ref="N42" si="35">SUM(N43:N43)</f>
        <v>513.29999999999995</v>
      </c>
    </row>
    <row r="43" spans="1:14" ht="24" x14ac:dyDescent="0.15">
      <c r="A43" s="117"/>
      <c r="B43" s="151"/>
      <c r="C43" s="117">
        <v>48424</v>
      </c>
      <c r="D43" s="118" t="s">
        <v>161</v>
      </c>
      <c r="E43" s="150">
        <v>240.3</v>
      </c>
      <c r="F43" s="150">
        <v>0</v>
      </c>
      <c r="G43" s="150">
        <v>0</v>
      </c>
      <c r="H43" s="150">
        <v>0</v>
      </c>
      <c r="I43" s="150"/>
      <c r="J43" s="150">
        <v>0</v>
      </c>
      <c r="K43" s="150">
        <v>273</v>
      </c>
      <c r="L43" s="150">
        <v>0</v>
      </c>
      <c r="M43" s="150">
        <v>0</v>
      </c>
      <c r="N43" s="150">
        <f>SUM(E43:M43)</f>
        <v>513.29999999999995</v>
      </c>
    </row>
    <row r="44" spans="1:14" x14ac:dyDescent="0.15">
      <c r="A44" s="148"/>
      <c r="B44" s="120" t="s">
        <v>16</v>
      </c>
      <c r="C44" s="120"/>
      <c r="D44" s="121"/>
      <c r="E44" s="149">
        <f>E45+E47+E49</f>
        <v>0</v>
      </c>
      <c r="F44" s="149">
        <f t="shared" ref="F44:N44" si="36">F45+F47+F49</f>
        <v>130.88999999999999</v>
      </c>
      <c r="G44" s="149">
        <f t="shared" si="36"/>
        <v>0</v>
      </c>
      <c r="H44" s="149">
        <f t="shared" si="36"/>
        <v>99.22</v>
      </c>
      <c r="I44" s="149"/>
      <c r="J44" s="149">
        <f t="shared" si="36"/>
        <v>0</v>
      </c>
      <c r="K44" s="149">
        <f t="shared" si="36"/>
        <v>157</v>
      </c>
      <c r="L44" s="149">
        <f t="shared" si="36"/>
        <v>0</v>
      </c>
      <c r="M44" s="149">
        <f t="shared" si="36"/>
        <v>0</v>
      </c>
      <c r="N44" s="149">
        <f t="shared" si="36"/>
        <v>387.11</v>
      </c>
    </row>
    <row r="45" spans="1:14" x14ac:dyDescent="0.15">
      <c r="A45" s="117"/>
      <c r="B45" s="127"/>
      <c r="C45" s="120" t="s">
        <v>113</v>
      </c>
      <c r="D45" s="121"/>
      <c r="E45" s="150">
        <f>SUM(E46)</f>
        <v>0</v>
      </c>
      <c r="F45" s="150">
        <f t="shared" ref="F45:N45" si="37">SUM(F46)</f>
        <v>60</v>
      </c>
      <c r="G45" s="150">
        <f t="shared" si="37"/>
        <v>0</v>
      </c>
      <c r="H45" s="150">
        <f t="shared" si="37"/>
        <v>50</v>
      </c>
      <c r="I45" s="150"/>
      <c r="J45" s="150">
        <f t="shared" si="37"/>
        <v>0</v>
      </c>
      <c r="K45" s="150">
        <f t="shared" si="37"/>
        <v>40</v>
      </c>
      <c r="L45" s="150">
        <f t="shared" si="37"/>
        <v>0</v>
      </c>
      <c r="M45" s="150">
        <f t="shared" si="37"/>
        <v>0</v>
      </c>
      <c r="N45" s="150">
        <f t="shared" si="37"/>
        <v>150</v>
      </c>
    </row>
    <row r="46" spans="1:14" x14ac:dyDescent="0.15">
      <c r="A46" s="117"/>
      <c r="B46" s="151"/>
      <c r="C46" s="117">
        <v>49013</v>
      </c>
      <c r="D46" s="118" t="s">
        <v>162</v>
      </c>
      <c r="E46" s="150">
        <v>0</v>
      </c>
      <c r="F46" s="150">
        <v>60</v>
      </c>
      <c r="G46" s="150">
        <v>0</v>
      </c>
      <c r="H46" s="150">
        <v>50</v>
      </c>
      <c r="I46" s="150"/>
      <c r="J46" s="150">
        <v>0</v>
      </c>
      <c r="K46" s="150">
        <v>40</v>
      </c>
      <c r="L46" s="150">
        <v>0</v>
      </c>
      <c r="M46" s="150">
        <v>0</v>
      </c>
      <c r="N46" s="150">
        <f>SUM(E46:M46)</f>
        <v>150</v>
      </c>
    </row>
    <row r="47" spans="1:14" x14ac:dyDescent="0.15">
      <c r="A47" s="117"/>
      <c r="B47" s="127"/>
      <c r="C47" s="120" t="s">
        <v>114</v>
      </c>
      <c r="D47" s="121"/>
      <c r="E47" s="150">
        <f>SUM(E48)</f>
        <v>0</v>
      </c>
      <c r="F47" s="150">
        <f t="shared" ref="F47:N47" si="38">SUM(F48)</f>
        <v>12.5</v>
      </c>
      <c r="G47" s="150">
        <f t="shared" si="38"/>
        <v>0</v>
      </c>
      <c r="H47" s="150">
        <f t="shared" si="38"/>
        <v>12.5</v>
      </c>
      <c r="I47" s="150"/>
      <c r="J47" s="150">
        <f t="shared" si="38"/>
        <v>0</v>
      </c>
      <c r="K47" s="150">
        <f t="shared" si="38"/>
        <v>0</v>
      </c>
      <c r="L47" s="150">
        <f t="shared" si="38"/>
        <v>0</v>
      </c>
      <c r="M47" s="150">
        <f t="shared" si="38"/>
        <v>0</v>
      </c>
      <c r="N47" s="150">
        <f t="shared" si="38"/>
        <v>25</v>
      </c>
    </row>
    <row r="48" spans="1:14" ht="24" x14ac:dyDescent="0.15">
      <c r="A48" s="117"/>
      <c r="B48" s="151"/>
      <c r="C48" s="117">
        <v>41544</v>
      </c>
      <c r="D48" s="118" t="s">
        <v>163</v>
      </c>
      <c r="E48" s="150">
        <v>0</v>
      </c>
      <c r="F48" s="150">
        <v>12.5</v>
      </c>
      <c r="G48" s="150">
        <v>0</v>
      </c>
      <c r="H48" s="150">
        <v>12.5</v>
      </c>
      <c r="I48" s="150"/>
      <c r="J48" s="150">
        <v>0</v>
      </c>
      <c r="K48" s="150">
        <v>0</v>
      </c>
      <c r="L48" s="150">
        <v>0</v>
      </c>
      <c r="M48" s="150">
        <v>0</v>
      </c>
      <c r="N48" s="150">
        <f>SUM(E48:M48)</f>
        <v>25</v>
      </c>
    </row>
    <row r="49" spans="1:14" x14ac:dyDescent="0.15">
      <c r="A49" s="117"/>
      <c r="B49" s="127"/>
      <c r="C49" s="120" t="s">
        <v>130</v>
      </c>
      <c r="D49" s="121"/>
      <c r="E49" s="150">
        <f>SUM(E50)</f>
        <v>0</v>
      </c>
      <c r="F49" s="150">
        <f t="shared" ref="F49" si="39">SUM(F50)</f>
        <v>58.39</v>
      </c>
      <c r="G49" s="150">
        <f t="shared" ref="G49" si="40">SUM(G50)</f>
        <v>0</v>
      </c>
      <c r="H49" s="150">
        <f t="shared" ref="H49" si="41">SUM(H50)</f>
        <v>36.72</v>
      </c>
      <c r="I49" s="150"/>
      <c r="J49" s="150">
        <f t="shared" ref="J49" si="42">SUM(J50)</f>
        <v>0</v>
      </c>
      <c r="K49" s="150">
        <f t="shared" ref="K49" si="43">SUM(K50)</f>
        <v>117</v>
      </c>
      <c r="L49" s="150">
        <f t="shared" ref="L49:M49" si="44">SUM(L50)</f>
        <v>0</v>
      </c>
      <c r="M49" s="150">
        <f t="shared" si="44"/>
        <v>0</v>
      </c>
      <c r="N49" s="150">
        <f t="shared" ref="N49" si="45">SUM(N50)</f>
        <v>212.11</v>
      </c>
    </row>
    <row r="50" spans="1:14" ht="24" x14ac:dyDescent="0.15">
      <c r="A50" s="117"/>
      <c r="B50" s="151"/>
      <c r="C50" s="117">
        <v>48401</v>
      </c>
      <c r="D50" s="118" t="s">
        <v>135</v>
      </c>
      <c r="E50" s="150">
        <v>0</v>
      </c>
      <c r="F50" s="150">
        <v>58.39</v>
      </c>
      <c r="G50" s="150">
        <v>0</v>
      </c>
      <c r="H50" s="150">
        <v>36.72</v>
      </c>
      <c r="I50" s="150"/>
      <c r="J50" s="150">
        <v>0</v>
      </c>
      <c r="K50" s="150">
        <v>117</v>
      </c>
      <c r="L50" s="150">
        <v>0</v>
      </c>
      <c r="M50" s="150">
        <v>0</v>
      </c>
      <c r="N50" s="150">
        <f>SUM(E50:M50)</f>
        <v>212.11</v>
      </c>
    </row>
    <row r="51" spans="1:14" x14ac:dyDescent="0.15">
      <c r="A51" s="148"/>
      <c r="B51" s="120" t="s">
        <v>17</v>
      </c>
      <c r="C51" s="120"/>
      <c r="D51" s="121"/>
      <c r="E51" s="149">
        <f>E52+E55+E63+E65+E68</f>
        <v>1223.0050000000001</v>
      </c>
      <c r="F51" s="149">
        <f>F52+F55+F63+F65+F68</f>
        <v>235</v>
      </c>
      <c r="G51" s="149">
        <f>G52+G55+G63+G65+G68</f>
        <v>0</v>
      </c>
      <c r="H51" s="149">
        <f>H52+H55+H63+H65+H68</f>
        <v>0</v>
      </c>
      <c r="I51" s="149"/>
      <c r="J51" s="149">
        <f>J52+J55+J63+J65+J68</f>
        <v>0</v>
      </c>
      <c r="K51" s="149">
        <f>K52+K55+K63+K65+K68</f>
        <v>302.41999999999996</v>
      </c>
      <c r="L51" s="149">
        <f>L52+L55+L63+L65+L68</f>
        <v>56.596205999999995</v>
      </c>
      <c r="M51" s="149">
        <f>M52+M55+M63+M65+M68</f>
        <v>0</v>
      </c>
      <c r="N51" s="149">
        <f>N52+N55+N63+N65+N68</f>
        <v>1817.0212059999999</v>
      </c>
    </row>
    <row r="52" spans="1:14" x14ac:dyDescent="0.15">
      <c r="A52" s="117"/>
      <c r="B52" s="127"/>
      <c r="C52" s="120" t="s">
        <v>297</v>
      </c>
      <c r="D52" s="121"/>
      <c r="E52" s="150">
        <f>SUM(E53:E54)</f>
        <v>91.405000000000001</v>
      </c>
      <c r="F52" s="150">
        <f t="shared" ref="F52:N52" si="46">SUM(F53:F54)</f>
        <v>0</v>
      </c>
      <c r="G52" s="150">
        <f t="shared" si="46"/>
        <v>0</v>
      </c>
      <c r="H52" s="150">
        <f t="shared" si="46"/>
        <v>0</v>
      </c>
      <c r="I52" s="150"/>
      <c r="J52" s="150">
        <f t="shared" si="46"/>
        <v>0</v>
      </c>
      <c r="K52" s="150">
        <f t="shared" si="46"/>
        <v>0</v>
      </c>
      <c r="L52" s="150">
        <f t="shared" si="46"/>
        <v>0</v>
      </c>
      <c r="M52" s="150">
        <f t="shared" si="46"/>
        <v>0</v>
      </c>
      <c r="N52" s="150">
        <f t="shared" si="46"/>
        <v>91.405000000000001</v>
      </c>
    </row>
    <row r="53" spans="1:14" x14ac:dyDescent="0.15">
      <c r="A53" s="117"/>
      <c r="B53" s="151"/>
      <c r="C53" s="117">
        <v>46528</v>
      </c>
      <c r="D53" s="118" t="s">
        <v>164</v>
      </c>
      <c r="E53" s="150">
        <v>5</v>
      </c>
      <c r="F53" s="150">
        <v>0</v>
      </c>
      <c r="G53" s="150">
        <v>0</v>
      </c>
      <c r="H53" s="150">
        <v>0</v>
      </c>
      <c r="I53" s="150"/>
      <c r="J53" s="150">
        <v>0</v>
      </c>
      <c r="K53" s="150">
        <v>0</v>
      </c>
      <c r="L53" s="150">
        <v>0</v>
      </c>
      <c r="M53" s="150">
        <v>0</v>
      </c>
      <c r="N53" s="150">
        <f>SUM(E53:M53)</f>
        <v>5</v>
      </c>
    </row>
    <row r="54" spans="1:14" x14ac:dyDescent="0.15">
      <c r="A54" s="117"/>
      <c r="B54" s="151"/>
      <c r="C54" s="117">
        <v>47024</v>
      </c>
      <c r="D54" s="118" t="s">
        <v>165</v>
      </c>
      <c r="E54" s="150">
        <v>86.405000000000001</v>
      </c>
      <c r="F54" s="150">
        <v>0</v>
      </c>
      <c r="G54" s="150">
        <v>0</v>
      </c>
      <c r="H54" s="150">
        <v>0</v>
      </c>
      <c r="I54" s="150"/>
      <c r="J54" s="150">
        <v>0</v>
      </c>
      <c r="K54" s="150">
        <v>0</v>
      </c>
      <c r="L54" s="150">
        <v>0</v>
      </c>
      <c r="M54" s="150">
        <v>0</v>
      </c>
      <c r="N54" s="150">
        <f>SUM(E54:M54)</f>
        <v>86.405000000000001</v>
      </c>
    </row>
    <row r="55" spans="1:14" x14ac:dyDescent="0.15">
      <c r="A55" s="117"/>
      <c r="B55" s="127"/>
      <c r="C55" s="120" t="s">
        <v>113</v>
      </c>
      <c r="D55" s="121"/>
      <c r="E55" s="150">
        <f>SUM(E56:E62)</f>
        <v>440</v>
      </c>
      <c r="F55" s="150">
        <f>SUM(F56:F62)</f>
        <v>10</v>
      </c>
      <c r="G55" s="150">
        <f>SUM(G56:G62)</f>
        <v>0</v>
      </c>
      <c r="H55" s="150">
        <f>SUM(H56:H62)</f>
        <v>0</v>
      </c>
      <c r="I55" s="150"/>
      <c r="J55" s="150">
        <f>SUM(J56:J62)</f>
        <v>0</v>
      </c>
      <c r="K55" s="150">
        <f>SUM(K56:K62)</f>
        <v>202.42</v>
      </c>
      <c r="L55" s="150">
        <f>SUM(L56:L62)</f>
        <v>0</v>
      </c>
      <c r="M55" s="150">
        <f>SUM(M56:M62)</f>
        <v>0</v>
      </c>
      <c r="N55" s="150">
        <f>SUM(N56:N62)</f>
        <v>652.42000000000007</v>
      </c>
    </row>
    <row r="56" spans="1:14" ht="24" x14ac:dyDescent="0.15">
      <c r="A56" s="117"/>
      <c r="B56" s="151"/>
      <c r="C56" s="117">
        <v>37192</v>
      </c>
      <c r="D56" s="118" t="s">
        <v>166</v>
      </c>
      <c r="E56" s="150">
        <v>0</v>
      </c>
      <c r="F56" s="150">
        <v>0</v>
      </c>
      <c r="G56" s="150">
        <v>0</v>
      </c>
      <c r="H56" s="150">
        <v>0</v>
      </c>
      <c r="I56" s="150"/>
      <c r="J56" s="150">
        <v>0</v>
      </c>
      <c r="K56" s="150">
        <v>82.5</v>
      </c>
      <c r="L56" s="150">
        <v>0</v>
      </c>
      <c r="M56" s="150">
        <v>0</v>
      </c>
      <c r="N56" s="150">
        <f>SUM(E56:M56)</f>
        <v>82.5</v>
      </c>
    </row>
    <row r="57" spans="1:14" x14ac:dyDescent="0.15">
      <c r="A57" s="117"/>
      <c r="B57" s="151"/>
      <c r="C57" s="117"/>
      <c r="D57" s="118"/>
      <c r="E57" s="150"/>
      <c r="F57" s="150"/>
      <c r="G57" s="150"/>
      <c r="H57" s="150"/>
      <c r="I57" s="150"/>
      <c r="J57" s="150"/>
      <c r="K57" s="150"/>
      <c r="L57" s="150"/>
      <c r="M57" s="150"/>
      <c r="N57" s="150"/>
    </row>
    <row r="58" spans="1:14" s="123" customFormat="1" ht="11" x14ac:dyDescent="0.15">
      <c r="A58" s="189" t="s">
        <v>142</v>
      </c>
      <c r="B58" s="189"/>
      <c r="C58" s="189"/>
      <c r="D58" s="189"/>
      <c r="E58" s="189"/>
      <c r="F58" s="189"/>
      <c r="G58" s="189"/>
      <c r="H58" s="189"/>
      <c r="I58" s="189"/>
      <c r="J58" s="189"/>
      <c r="K58" s="154"/>
      <c r="L58" s="154"/>
      <c r="M58" s="154"/>
      <c r="N58" s="154"/>
    </row>
    <row r="59" spans="1:14" s="122" customFormat="1" ht="11" x14ac:dyDescent="0.15">
      <c r="A59" s="155" t="s">
        <v>295</v>
      </c>
      <c r="B59" s="128"/>
      <c r="C59" s="128"/>
      <c r="D59" s="133"/>
      <c r="E59" s="156"/>
      <c r="F59" s="156"/>
      <c r="G59" s="156"/>
      <c r="H59" s="156"/>
      <c r="I59" s="157"/>
      <c r="J59" s="157"/>
      <c r="K59" s="128"/>
      <c r="L59" s="128"/>
      <c r="M59" s="128"/>
      <c r="N59" s="128"/>
    </row>
    <row r="60" spans="1:14" ht="24" x14ac:dyDescent="0.15">
      <c r="A60" s="117"/>
      <c r="B60" s="151"/>
      <c r="C60" s="117">
        <v>47015</v>
      </c>
      <c r="D60" s="118" t="s">
        <v>298</v>
      </c>
      <c r="E60" s="150">
        <v>0</v>
      </c>
      <c r="F60" s="150">
        <v>0</v>
      </c>
      <c r="G60" s="150">
        <v>0</v>
      </c>
      <c r="H60" s="150">
        <v>0</v>
      </c>
      <c r="I60" s="150"/>
      <c r="J60" s="150">
        <v>0</v>
      </c>
      <c r="K60" s="150">
        <v>41.32</v>
      </c>
      <c r="L60" s="150">
        <v>0</v>
      </c>
      <c r="M60" s="150">
        <v>0</v>
      </c>
      <c r="N60" s="150">
        <f>SUM(E60:M60)</f>
        <v>41.32</v>
      </c>
    </row>
    <row r="61" spans="1:14" ht="24" x14ac:dyDescent="0.15">
      <c r="A61" s="117"/>
      <c r="B61" s="151"/>
      <c r="C61" s="117">
        <v>48078</v>
      </c>
      <c r="D61" s="118" t="s">
        <v>167</v>
      </c>
      <c r="E61" s="150">
        <v>115</v>
      </c>
      <c r="F61" s="150">
        <v>10</v>
      </c>
      <c r="G61" s="150">
        <v>0</v>
      </c>
      <c r="H61" s="150">
        <v>0</v>
      </c>
      <c r="I61" s="150"/>
      <c r="J61" s="150">
        <v>0</v>
      </c>
      <c r="K61" s="150">
        <v>0</v>
      </c>
      <c r="L61" s="150">
        <v>0</v>
      </c>
      <c r="M61" s="150">
        <v>0</v>
      </c>
      <c r="N61" s="150">
        <f>SUM(E61:M61)</f>
        <v>125</v>
      </c>
    </row>
    <row r="62" spans="1:14" x14ac:dyDescent="0.15">
      <c r="A62" s="117"/>
      <c r="B62" s="151"/>
      <c r="C62" s="117">
        <v>49056</v>
      </c>
      <c r="D62" s="118" t="s">
        <v>168</v>
      </c>
      <c r="E62" s="150">
        <v>325</v>
      </c>
      <c r="F62" s="150">
        <v>0</v>
      </c>
      <c r="G62" s="150">
        <v>0</v>
      </c>
      <c r="H62" s="150">
        <v>0</v>
      </c>
      <c r="I62" s="150"/>
      <c r="J62" s="150">
        <v>0</v>
      </c>
      <c r="K62" s="150">
        <v>78.599999999999994</v>
      </c>
      <c r="L62" s="150">
        <v>0</v>
      </c>
      <c r="M62" s="150">
        <v>0</v>
      </c>
      <c r="N62" s="150">
        <f>SUM(E62:M62)</f>
        <v>403.6</v>
      </c>
    </row>
    <row r="63" spans="1:14" x14ac:dyDescent="0.15">
      <c r="A63" s="117"/>
      <c r="B63" s="127"/>
      <c r="C63" s="120" t="s">
        <v>114</v>
      </c>
      <c r="D63" s="121"/>
      <c r="E63" s="150">
        <f>SUM(E64)</f>
        <v>75</v>
      </c>
      <c r="F63" s="150">
        <f t="shared" ref="F63:N63" si="47">SUM(F64)</f>
        <v>125</v>
      </c>
      <c r="G63" s="150">
        <f t="shared" si="47"/>
        <v>0</v>
      </c>
      <c r="H63" s="150">
        <f t="shared" si="47"/>
        <v>0</v>
      </c>
      <c r="I63" s="150"/>
      <c r="J63" s="150">
        <f t="shared" si="47"/>
        <v>0</v>
      </c>
      <c r="K63" s="150">
        <f t="shared" si="47"/>
        <v>0</v>
      </c>
      <c r="L63" s="150">
        <f t="shared" si="47"/>
        <v>3.3614999999999999</v>
      </c>
      <c r="M63" s="150">
        <f t="shared" si="47"/>
        <v>0</v>
      </c>
      <c r="N63" s="150">
        <f t="shared" si="47"/>
        <v>203.36150000000001</v>
      </c>
    </row>
    <row r="64" spans="1:14" x14ac:dyDescent="0.15">
      <c r="A64" s="117"/>
      <c r="B64" s="151"/>
      <c r="C64" s="117">
        <v>50316</v>
      </c>
      <c r="D64" s="118" t="s">
        <v>169</v>
      </c>
      <c r="E64" s="150">
        <v>75</v>
      </c>
      <c r="F64" s="150">
        <v>125</v>
      </c>
      <c r="G64" s="150">
        <v>0</v>
      </c>
      <c r="H64" s="150">
        <v>0</v>
      </c>
      <c r="I64" s="150"/>
      <c r="J64" s="150">
        <v>0</v>
      </c>
      <c r="K64" s="150">
        <v>0</v>
      </c>
      <c r="L64" s="150">
        <v>3.3614999999999999</v>
      </c>
      <c r="M64" s="150">
        <v>0</v>
      </c>
      <c r="N64" s="150">
        <f>SUM(E64:M64)</f>
        <v>203.36150000000001</v>
      </c>
    </row>
    <row r="65" spans="1:14" x14ac:dyDescent="0.15">
      <c r="A65" s="117"/>
      <c r="B65" s="127"/>
      <c r="C65" s="120" t="s">
        <v>116</v>
      </c>
      <c r="D65" s="121"/>
      <c r="E65" s="150">
        <f>SUM(E66:E67)</f>
        <v>300</v>
      </c>
      <c r="F65" s="150">
        <f t="shared" ref="F65:N65" si="48">SUM(F66:F67)</f>
        <v>100</v>
      </c>
      <c r="G65" s="150">
        <f t="shared" si="48"/>
        <v>0</v>
      </c>
      <c r="H65" s="150">
        <f t="shared" si="48"/>
        <v>0</v>
      </c>
      <c r="I65" s="150"/>
      <c r="J65" s="150">
        <f t="shared" si="48"/>
        <v>0</v>
      </c>
      <c r="K65" s="150">
        <f t="shared" si="48"/>
        <v>0</v>
      </c>
      <c r="L65" s="150">
        <f t="shared" si="48"/>
        <v>19.234705999999999</v>
      </c>
      <c r="M65" s="150">
        <f t="shared" si="48"/>
        <v>0</v>
      </c>
      <c r="N65" s="150">
        <f t="shared" si="48"/>
        <v>419.23470600000002</v>
      </c>
    </row>
    <row r="66" spans="1:14" ht="24" x14ac:dyDescent="0.15">
      <c r="A66" s="117"/>
      <c r="B66" s="151"/>
      <c r="C66" s="117">
        <v>46538</v>
      </c>
      <c r="D66" s="118" t="s">
        <v>170</v>
      </c>
      <c r="E66" s="150">
        <v>100</v>
      </c>
      <c r="F66" s="150">
        <v>0</v>
      </c>
      <c r="G66" s="150">
        <v>0</v>
      </c>
      <c r="H66" s="150">
        <v>0</v>
      </c>
      <c r="I66" s="150"/>
      <c r="J66" s="150">
        <v>0</v>
      </c>
      <c r="K66" s="150">
        <v>0</v>
      </c>
      <c r="L66" s="150">
        <v>19.234705999999999</v>
      </c>
      <c r="M66" s="150">
        <v>0</v>
      </c>
      <c r="N66" s="150">
        <f>SUM(E66:M66)</f>
        <v>119.234706</v>
      </c>
    </row>
    <row r="67" spans="1:14" ht="24" x14ac:dyDescent="0.15">
      <c r="A67" s="117"/>
      <c r="B67" s="151"/>
      <c r="C67" s="117">
        <v>48065</v>
      </c>
      <c r="D67" s="118" t="s">
        <v>299</v>
      </c>
      <c r="E67" s="150">
        <v>200</v>
      </c>
      <c r="F67" s="150">
        <v>100</v>
      </c>
      <c r="G67" s="150">
        <v>0</v>
      </c>
      <c r="H67" s="150">
        <v>0</v>
      </c>
      <c r="I67" s="150"/>
      <c r="J67" s="150">
        <v>0</v>
      </c>
      <c r="K67" s="150">
        <v>0</v>
      </c>
      <c r="L67" s="150">
        <v>0</v>
      </c>
      <c r="M67" s="150">
        <v>0</v>
      </c>
      <c r="N67" s="150">
        <f>SUM(E67:M67)</f>
        <v>300</v>
      </c>
    </row>
    <row r="68" spans="1:14" x14ac:dyDescent="0.15">
      <c r="A68" s="117"/>
      <c r="B68" s="127"/>
      <c r="C68" s="120" t="s">
        <v>130</v>
      </c>
      <c r="D68" s="121"/>
      <c r="E68" s="150">
        <f>SUM(E69:E72)</f>
        <v>316.60000000000002</v>
      </c>
      <c r="F68" s="150">
        <f t="shared" ref="F68:N68" si="49">SUM(F69:F72)</f>
        <v>0</v>
      </c>
      <c r="G68" s="150">
        <f t="shared" si="49"/>
        <v>0</v>
      </c>
      <c r="H68" s="150">
        <f t="shared" si="49"/>
        <v>0</v>
      </c>
      <c r="I68" s="150"/>
      <c r="J68" s="150">
        <f t="shared" si="49"/>
        <v>0</v>
      </c>
      <c r="K68" s="150">
        <f t="shared" si="49"/>
        <v>100</v>
      </c>
      <c r="L68" s="150">
        <f t="shared" si="49"/>
        <v>34</v>
      </c>
      <c r="M68" s="150">
        <f t="shared" si="49"/>
        <v>0</v>
      </c>
      <c r="N68" s="150">
        <f t="shared" si="49"/>
        <v>450.6</v>
      </c>
    </row>
    <row r="69" spans="1:14" x14ac:dyDescent="0.15">
      <c r="A69" s="117"/>
      <c r="B69" s="151"/>
      <c r="C69" s="117">
        <v>47279</v>
      </c>
      <c r="D69" s="118" t="s">
        <v>171</v>
      </c>
      <c r="E69" s="150">
        <v>9.6999999999999993</v>
      </c>
      <c r="F69" s="150">
        <v>0</v>
      </c>
      <c r="G69" s="150">
        <v>0</v>
      </c>
      <c r="H69" s="150">
        <v>0</v>
      </c>
      <c r="I69" s="150"/>
      <c r="J69" s="150">
        <v>0</v>
      </c>
      <c r="K69" s="150">
        <v>0</v>
      </c>
      <c r="L69" s="150">
        <v>0</v>
      </c>
      <c r="M69" s="150">
        <v>0</v>
      </c>
      <c r="N69" s="150">
        <f>SUM(E69:M69)</f>
        <v>9.6999999999999993</v>
      </c>
    </row>
    <row r="70" spans="1:14" x14ac:dyDescent="0.15">
      <c r="A70" s="117"/>
      <c r="B70" s="151"/>
      <c r="C70" s="117">
        <v>48289</v>
      </c>
      <c r="D70" s="118" t="s">
        <v>172</v>
      </c>
      <c r="E70" s="150">
        <v>10</v>
      </c>
      <c r="F70" s="150">
        <v>0</v>
      </c>
      <c r="G70" s="150">
        <v>0</v>
      </c>
      <c r="H70" s="150">
        <v>0</v>
      </c>
      <c r="I70" s="150"/>
      <c r="J70" s="150">
        <v>0</v>
      </c>
      <c r="K70" s="150">
        <v>0</v>
      </c>
      <c r="L70" s="150">
        <v>0</v>
      </c>
      <c r="M70" s="150">
        <v>0</v>
      </c>
      <c r="N70" s="150">
        <f>SUM(E70:M70)</f>
        <v>10</v>
      </c>
    </row>
    <row r="71" spans="1:14" ht="24" x14ac:dyDescent="0.15">
      <c r="A71" s="117"/>
      <c r="B71" s="151"/>
      <c r="C71" s="117">
        <v>48402</v>
      </c>
      <c r="D71" s="118" t="s">
        <v>173</v>
      </c>
      <c r="E71" s="150">
        <v>100</v>
      </c>
      <c r="F71" s="150">
        <v>0</v>
      </c>
      <c r="G71" s="150">
        <v>0</v>
      </c>
      <c r="H71" s="150">
        <v>0</v>
      </c>
      <c r="I71" s="150"/>
      <c r="J71" s="150">
        <v>0</v>
      </c>
      <c r="K71" s="150">
        <v>100</v>
      </c>
      <c r="L71" s="150">
        <v>34</v>
      </c>
      <c r="M71" s="150">
        <v>0</v>
      </c>
      <c r="N71" s="150">
        <f>SUM(E71:M71)</f>
        <v>234</v>
      </c>
    </row>
    <row r="72" spans="1:14" x14ac:dyDescent="0.15">
      <c r="A72" s="117"/>
      <c r="B72" s="151"/>
      <c r="C72" s="117">
        <v>49191</v>
      </c>
      <c r="D72" s="118" t="s">
        <v>174</v>
      </c>
      <c r="E72" s="150">
        <v>196.9</v>
      </c>
      <c r="F72" s="150">
        <v>0</v>
      </c>
      <c r="G72" s="150">
        <v>0</v>
      </c>
      <c r="H72" s="150">
        <v>0</v>
      </c>
      <c r="I72" s="150"/>
      <c r="J72" s="150">
        <v>0</v>
      </c>
      <c r="K72" s="150">
        <v>0</v>
      </c>
      <c r="L72" s="150">
        <v>0</v>
      </c>
      <c r="M72" s="150">
        <v>0</v>
      </c>
      <c r="N72" s="150">
        <f>SUM(E72:M72)</f>
        <v>196.9</v>
      </c>
    </row>
    <row r="73" spans="1:14" x14ac:dyDescent="0.15">
      <c r="A73" s="148"/>
      <c r="B73" s="120" t="s">
        <v>121</v>
      </c>
      <c r="C73" s="120"/>
      <c r="D73" s="121"/>
      <c r="E73" s="149">
        <f>E74+E76+E78</f>
        <v>0</v>
      </c>
      <c r="F73" s="149">
        <f t="shared" ref="F73:N73" si="50">F74+F76+F78</f>
        <v>99.31</v>
      </c>
      <c r="G73" s="149">
        <f t="shared" si="50"/>
        <v>0</v>
      </c>
      <c r="H73" s="149">
        <f t="shared" si="50"/>
        <v>40.89</v>
      </c>
      <c r="I73" s="149"/>
      <c r="J73" s="149">
        <f t="shared" si="50"/>
        <v>0</v>
      </c>
      <c r="K73" s="149">
        <f t="shared" si="50"/>
        <v>12</v>
      </c>
      <c r="L73" s="149">
        <f t="shared" si="50"/>
        <v>5</v>
      </c>
      <c r="M73" s="149">
        <f t="shared" si="50"/>
        <v>0</v>
      </c>
      <c r="N73" s="149">
        <f t="shared" si="50"/>
        <v>157.19999999999999</v>
      </c>
    </row>
    <row r="74" spans="1:14" x14ac:dyDescent="0.15">
      <c r="A74" s="117"/>
      <c r="B74" s="127"/>
      <c r="C74" s="120" t="s">
        <v>297</v>
      </c>
      <c r="D74" s="121"/>
      <c r="E74" s="150">
        <f>SUM(E75)</f>
        <v>0</v>
      </c>
      <c r="F74" s="150">
        <f t="shared" ref="F74:N74" si="51">SUM(F75)</f>
        <v>19.149999999999999</v>
      </c>
      <c r="G74" s="150">
        <f t="shared" si="51"/>
        <v>0</v>
      </c>
      <c r="H74" s="150">
        <f t="shared" si="51"/>
        <v>5.85</v>
      </c>
      <c r="I74" s="150"/>
      <c r="J74" s="150">
        <f t="shared" si="51"/>
        <v>0</v>
      </c>
      <c r="K74" s="150">
        <f t="shared" si="51"/>
        <v>0</v>
      </c>
      <c r="L74" s="150">
        <f t="shared" si="51"/>
        <v>3</v>
      </c>
      <c r="M74" s="150">
        <f t="shared" si="51"/>
        <v>0</v>
      </c>
      <c r="N74" s="150">
        <f t="shared" si="51"/>
        <v>28</v>
      </c>
    </row>
    <row r="75" spans="1:14" x14ac:dyDescent="0.15">
      <c r="A75" s="117"/>
      <c r="B75" s="151"/>
      <c r="C75" s="117">
        <v>47181</v>
      </c>
      <c r="D75" s="118" t="s">
        <v>175</v>
      </c>
      <c r="E75" s="150">
        <v>0</v>
      </c>
      <c r="F75" s="150">
        <v>19.149999999999999</v>
      </c>
      <c r="G75" s="150">
        <v>0</v>
      </c>
      <c r="H75" s="150">
        <v>5.85</v>
      </c>
      <c r="I75" s="150"/>
      <c r="J75" s="150">
        <v>0</v>
      </c>
      <c r="K75" s="150">
        <v>0</v>
      </c>
      <c r="L75" s="150">
        <v>3</v>
      </c>
      <c r="M75" s="150">
        <v>0</v>
      </c>
      <c r="N75" s="150">
        <f>SUM(E75:M75)</f>
        <v>28</v>
      </c>
    </row>
    <row r="76" spans="1:14" x14ac:dyDescent="0.15">
      <c r="A76" s="117"/>
      <c r="B76" s="127"/>
      <c r="C76" s="120" t="s">
        <v>116</v>
      </c>
      <c r="D76" s="121"/>
      <c r="E76" s="150">
        <f>SUM(E77)</f>
        <v>0</v>
      </c>
      <c r="F76" s="150">
        <f t="shared" ref="F76:N76" si="52">SUM(F77)</f>
        <v>30.76</v>
      </c>
      <c r="G76" s="150">
        <f t="shared" si="52"/>
        <v>0</v>
      </c>
      <c r="H76" s="150">
        <f t="shared" si="52"/>
        <v>19.239999999999998</v>
      </c>
      <c r="I76" s="150"/>
      <c r="J76" s="150">
        <f t="shared" si="52"/>
        <v>0</v>
      </c>
      <c r="K76" s="150">
        <f t="shared" si="52"/>
        <v>0</v>
      </c>
      <c r="L76" s="150">
        <f t="shared" si="52"/>
        <v>0</v>
      </c>
      <c r="M76" s="150">
        <f t="shared" si="52"/>
        <v>0</v>
      </c>
      <c r="N76" s="150">
        <f t="shared" si="52"/>
        <v>50</v>
      </c>
    </row>
    <row r="77" spans="1:14" ht="15" customHeight="1" x14ac:dyDescent="0.15">
      <c r="A77" s="117"/>
      <c r="B77" s="151"/>
      <c r="C77" s="117">
        <v>47099</v>
      </c>
      <c r="D77" s="118" t="s">
        <v>176</v>
      </c>
      <c r="E77" s="150">
        <v>0</v>
      </c>
      <c r="F77" s="150">
        <v>30.76</v>
      </c>
      <c r="G77" s="150">
        <v>0</v>
      </c>
      <c r="H77" s="150">
        <v>19.239999999999998</v>
      </c>
      <c r="I77" s="150"/>
      <c r="J77" s="150">
        <v>0</v>
      </c>
      <c r="K77" s="150">
        <v>0</v>
      </c>
      <c r="L77" s="150">
        <v>0</v>
      </c>
      <c r="M77" s="150">
        <v>0</v>
      </c>
      <c r="N77" s="150">
        <f>SUM(E77:L77)</f>
        <v>50</v>
      </c>
    </row>
    <row r="78" spans="1:14" x14ac:dyDescent="0.15">
      <c r="A78" s="117"/>
      <c r="B78" s="127"/>
      <c r="C78" s="120" t="s">
        <v>130</v>
      </c>
      <c r="D78" s="121"/>
      <c r="E78" s="150">
        <f t="shared" ref="E78:N78" si="53">SUM(E79)</f>
        <v>0</v>
      </c>
      <c r="F78" s="150">
        <f t="shared" si="53"/>
        <v>49.4</v>
      </c>
      <c r="G78" s="150">
        <f t="shared" si="53"/>
        <v>0</v>
      </c>
      <c r="H78" s="150">
        <f t="shared" si="53"/>
        <v>15.8</v>
      </c>
      <c r="I78" s="150"/>
      <c r="J78" s="150">
        <f t="shared" si="53"/>
        <v>0</v>
      </c>
      <c r="K78" s="150">
        <f t="shared" si="53"/>
        <v>12</v>
      </c>
      <c r="L78" s="150">
        <f t="shared" si="53"/>
        <v>2</v>
      </c>
      <c r="M78" s="150">
        <f t="shared" si="53"/>
        <v>0</v>
      </c>
      <c r="N78" s="150">
        <f t="shared" si="53"/>
        <v>79.2</v>
      </c>
    </row>
    <row r="79" spans="1:14" ht="24" x14ac:dyDescent="0.15">
      <c r="A79" s="117"/>
      <c r="B79" s="151"/>
      <c r="C79" s="117">
        <v>49042</v>
      </c>
      <c r="D79" s="118" t="s">
        <v>177</v>
      </c>
      <c r="E79" s="150">
        <v>0</v>
      </c>
      <c r="F79" s="150">
        <v>49.4</v>
      </c>
      <c r="G79" s="150">
        <v>0</v>
      </c>
      <c r="H79" s="150">
        <v>15.8</v>
      </c>
      <c r="I79" s="150"/>
      <c r="J79" s="150">
        <v>0</v>
      </c>
      <c r="K79" s="150">
        <v>12</v>
      </c>
      <c r="L79" s="150">
        <v>2</v>
      </c>
      <c r="M79" s="150">
        <v>0</v>
      </c>
      <c r="N79" s="150">
        <f>SUM(E79:L79)</f>
        <v>79.2</v>
      </c>
    </row>
    <row r="80" spans="1:14" x14ac:dyDescent="0.15">
      <c r="A80" s="148"/>
      <c r="B80" s="120" t="s">
        <v>18</v>
      </c>
      <c r="C80" s="120"/>
      <c r="D80" s="121"/>
      <c r="E80" s="149">
        <f>E81+E84+E86</f>
        <v>298</v>
      </c>
      <c r="F80" s="149">
        <f t="shared" ref="F80:N80" si="54">F81+F84+F86</f>
        <v>274.89999999999998</v>
      </c>
      <c r="G80" s="149">
        <f t="shared" si="54"/>
        <v>0</v>
      </c>
      <c r="H80" s="149">
        <f t="shared" si="54"/>
        <v>0</v>
      </c>
      <c r="I80" s="149"/>
      <c r="J80" s="149">
        <f t="shared" si="54"/>
        <v>0</v>
      </c>
      <c r="K80" s="149">
        <f t="shared" si="54"/>
        <v>0</v>
      </c>
      <c r="L80" s="149">
        <f t="shared" si="54"/>
        <v>0</v>
      </c>
      <c r="M80" s="149">
        <f t="shared" si="54"/>
        <v>0</v>
      </c>
      <c r="N80" s="149">
        <f t="shared" si="54"/>
        <v>572.9</v>
      </c>
    </row>
    <row r="81" spans="1:14" x14ac:dyDescent="0.15">
      <c r="A81" s="117"/>
      <c r="B81" s="127"/>
      <c r="C81" s="120" t="s">
        <v>114</v>
      </c>
      <c r="D81" s="121"/>
      <c r="E81" s="150">
        <f>SUM(E82:E83)</f>
        <v>100</v>
      </c>
      <c r="F81" s="150">
        <f t="shared" ref="F81:N81" si="55">SUM(F82:F83)</f>
        <v>154</v>
      </c>
      <c r="G81" s="150">
        <f t="shared" si="55"/>
        <v>0</v>
      </c>
      <c r="H81" s="150">
        <f t="shared" si="55"/>
        <v>0</v>
      </c>
      <c r="I81" s="150"/>
      <c r="J81" s="150">
        <f t="shared" si="55"/>
        <v>0</v>
      </c>
      <c r="K81" s="150">
        <f t="shared" si="55"/>
        <v>0</v>
      </c>
      <c r="L81" s="150">
        <f t="shared" si="55"/>
        <v>0</v>
      </c>
      <c r="M81" s="150">
        <f t="shared" si="55"/>
        <v>0</v>
      </c>
      <c r="N81" s="150">
        <f t="shared" si="55"/>
        <v>254</v>
      </c>
    </row>
    <row r="82" spans="1:14" x14ac:dyDescent="0.15">
      <c r="A82" s="117"/>
      <c r="B82" s="151"/>
      <c r="C82" s="117">
        <v>42007</v>
      </c>
      <c r="D82" s="118" t="s">
        <v>178</v>
      </c>
      <c r="E82" s="150">
        <v>100</v>
      </c>
      <c r="F82" s="150">
        <v>0</v>
      </c>
      <c r="G82" s="150">
        <v>0</v>
      </c>
      <c r="H82" s="150">
        <v>0</v>
      </c>
      <c r="I82" s="150"/>
      <c r="J82" s="150">
        <v>0</v>
      </c>
      <c r="K82" s="150">
        <v>0</v>
      </c>
      <c r="L82" s="150">
        <v>0</v>
      </c>
      <c r="M82" s="150">
        <v>0</v>
      </c>
      <c r="N82" s="150">
        <f>SUM(E82:M82)</f>
        <v>100</v>
      </c>
    </row>
    <row r="83" spans="1:14" x14ac:dyDescent="0.15">
      <c r="A83" s="117"/>
      <c r="B83" s="151"/>
      <c r="C83" s="117">
        <v>47305</v>
      </c>
      <c r="D83" s="118" t="s">
        <v>179</v>
      </c>
      <c r="E83" s="150">
        <v>0</v>
      </c>
      <c r="F83" s="150">
        <v>154</v>
      </c>
      <c r="G83" s="150">
        <v>0</v>
      </c>
      <c r="H83" s="150">
        <v>0</v>
      </c>
      <c r="I83" s="150"/>
      <c r="J83" s="150">
        <v>0</v>
      </c>
      <c r="K83" s="150">
        <v>0</v>
      </c>
      <c r="L83" s="150">
        <v>0</v>
      </c>
      <c r="M83" s="150">
        <v>0</v>
      </c>
      <c r="N83" s="150">
        <f>SUM(E83:M83)</f>
        <v>154</v>
      </c>
    </row>
    <row r="84" spans="1:14" x14ac:dyDescent="0.15">
      <c r="A84" s="117"/>
      <c r="B84" s="127"/>
      <c r="C84" s="120" t="s">
        <v>130</v>
      </c>
      <c r="D84" s="121"/>
      <c r="E84" s="150">
        <f>SUM(E85)</f>
        <v>198</v>
      </c>
      <c r="F84" s="150">
        <f t="shared" ref="F84:N84" si="56">SUM(F85)</f>
        <v>0</v>
      </c>
      <c r="G84" s="150">
        <f t="shared" si="56"/>
        <v>0</v>
      </c>
      <c r="H84" s="150">
        <f t="shared" si="56"/>
        <v>0</v>
      </c>
      <c r="I84" s="150"/>
      <c r="J84" s="150">
        <f t="shared" si="56"/>
        <v>0</v>
      </c>
      <c r="K84" s="150">
        <f t="shared" si="56"/>
        <v>0</v>
      </c>
      <c r="L84" s="150">
        <f t="shared" si="56"/>
        <v>0</v>
      </c>
      <c r="M84" s="150">
        <f t="shared" si="56"/>
        <v>0</v>
      </c>
      <c r="N84" s="150">
        <f t="shared" si="56"/>
        <v>198</v>
      </c>
    </row>
    <row r="85" spans="1:14" x14ac:dyDescent="0.15">
      <c r="A85" s="117"/>
      <c r="B85" s="151"/>
      <c r="C85" s="117">
        <v>50063</v>
      </c>
      <c r="D85" s="118" t="s">
        <v>180</v>
      </c>
      <c r="E85" s="150">
        <v>198</v>
      </c>
      <c r="F85" s="150">
        <v>0</v>
      </c>
      <c r="G85" s="150">
        <v>0</v>
      </c>
      <c r="H85" s="150">
        <v>0</v>
      </c>
      <c r="I85" s="150"/>
      <c r="J85" s="150">
        <v>0</v>
      </c>
      <c r="K85" s="150">
        <v>0</v>
      </c>
      <c r="L85" s="150">
        <v>0</v>
      </c>
      <c r="M85" s="150">
        <v>0</v>
      </c>
      <c r="N85" s="150">
        <f>SUM(E85:M85)</f>
        <v>198</v>
      </c>
    </row>
    <row r="86" spans="1:14" x14ac:dyDescent="0.15">
      <c r="A86" s="117"/>
      <c r="B86" s="127"/>
      <c r="C86" s="120" t="s">
        <v>131</v>
      </c>
      <c r="D86" s="121"/>
      <c r="E86" s="150">
        <f>SUM(E87)</f>
        <v>0</v>
      </c>
      <c r="F86" s="150">
        <f t="shared" ref="F86:N86" si="57">SUM(F87)</f>
        <v>120.9</v>
      </c>
      <c r="G86" s="150">
        <f t="shared" si="57"/>
        <v>0</v>
      </c>
      <c r="H86" s="150">
        <f t="shared" si="57"/>
        <v>0</v>
      </c>
      <c r="I86" s="150"/>
      <c r="J86" s="150">
        <f t="shared" si="57"/>
        <v>0</v>
      </c>
      <c r="K86" s="150">
        <f t="shared" si="57"/>
        <v>0</v>
      </c>
      <c r="L86" s="150">
        <f t="shared" si="57"/>
        <v>0</v>
      </c>
      <c r="M86" s="150">
        <f t="shared" si="57"/>
        <v>0</v>
      </c>
      <c r="N86" s="150">
        <f t="shared" si="57"/>
        <v>120.9</v>
      </c>
    </row>
    <row r="87" spans="1:14" x14ac:dyDescent="0.15">
      <c r="A87" s="117"/>
      <c r="B87" s="151"/>
      <c r="C87" s="117">
        <v>46135</v>
      </c>
      <c r="D87" s="118" t="s">
        <v>181</v>
      </c>
      <c r="E87" s="150">
        <v>0</v>
      </c>
      <c r="F87" s="150">
        <v>120.9</v>
      </c>
      <c r="G87" s="150">
        <v>0</v>
      </c>
      <c r="H87" s="150">
        <v>0</v>
      </c>
      <c r="I87" s="150"/>
      <c r="J87" s="150">
        <v>0</v>
      </c>
      <c r="K87" s="150">
        <v>0</v>
      </c>
      <c r="L87" s="150">
        <v>0</v>
      </c>
      <c r="M87" s="150">
        <v>0</v>
      </c>
      <c r="N87" s="150">
        <f>SUM(E87:M87)</f>
        <v>120.9</v>
      </c>
    </row>
    <row r="88" spans="1:14" x14ac:dyDescent="0.15">
      <c r="A88" s="148" t="s">
        <v>126</v>
      </c>
      <c r="B88" s="127"/>
      <c r="C88" s="127"/>
      <c r="D88" s="121"/>
      <c r="E88" s="149">
        <f>E89+E114</f>
        <v>1814.6</v>
      </c>
      <c r="F88" s="149">
        <f>F89+F114</f>
        <v>46.43</v>
      </c>
      <c r="G88" s="149">
        <f>G89+G114</f>
        <v>0</v>
      </c>
      <c r="H88" s="149">
        <f>H89+H114</f>
        <v>0</v>
      </c>
      <c r="I88" s="149"/>
      <c r="J88" s="149">
        <f>J89+J114</f>
        <v>2</v>
      </c>
      <c r="K88" s="149">
        <f>K89+K114</f>
        <v>510</v>
      </c>
      <c r="L88" s="149">
        <f>L89+L114</f>
        <v>5.8</v>
      </c>
      <c r="M88" s="149">
        <f>M89+M114</f>
        <v>0</v>
      </c>
      <c r="N88" s="149">
        <f>N89+N114</f>
        <v>2378.83</v>
      </c>
    </row>
    <row r="89" spans="1:14" x14ac:dyDescent="0.15">
      <c r="A89" s="148"/>
      <c r="B89" s="120" t="s">
        <v>182</v>
      </c>
      <c r="C89" s="120"/>
      <c r="D89" s="121"/>
      <c r="E89" s="149">
        <f>E90+E95+E99+E101+E103+E106</f>
        <v>1779.6</v>
      </c>
      <c r="F89" s="149">
        <f t="shared" ref="F89:N89" si="58">F90+F95+F99+F101+F103+F106</f>
        <v>0</v>
      </c>
      <c r="G89" s="149">
        <f t="shared" si="58"/>
        <v>0</v>
      </c>
      <c r="H89" s="149">
        <f t="shared" si="58"/>
        <v>0</v>
      </c>
      <c r="I89" s="149"/>
      <c r="J89" s="149">
        <f t="shared" si="58"/>
        <v>0</v>
      </c>
      <c r="K89" s="149">
        <f t="shared" si="58"/>
        <v>510</v>
      </c>
      <c r="L89" s="149">
        <f t="shared" si="58"/>
        <v>0</v>
      </c>
      <c r="M89" s="149">
        <f t="shared" si="58"/>
        <v>0</v>
      </c>
      <c r="N89" s="149">
        <f t="shared" si="58"/>
        <v>2289.6</v>
      </c>
    </row>
    <row r="90" spans="1:14" x14ac:dyDescent="0.15">
      <c r="A90" s="117"/>
      <c r="B90" s="127"/>
      <c r="C90" s="120" t="s">
        <v>297</v>
      </c>
      <c r="D90" s="121"/>
      <c r="E90" s="150">
        <f>SUM(E91:E94)</f>
        <v>550</v>
      </c>
      <c r="F90" s="150">
        <f t="shared" ref="F90:N90" si="59">SUM(F91:F94)</f>
        <v>0</v>
      </c>
      <c r="G90" s="150">
        <f t="shared" si="59"/>
        <v>0</v>
      </c>
      <c r="H90" s="150">
        <f t="shared" si="59"/>
        <v>0</v>
      </c>
      <c r="I90" s="150"/>
      <c r="J90" s="150">
        <f t="shared" si="59"/>
        <v>0</v>
      </c>
      <c r="K90" s="150">
        <f t="shared" si="59"/>
        <v>0</v>
      </c>
      <c r="L90" s="150">
        <f t="shared" si="59"/>
        <v>0</v>
      </c>
      <c r="M90" s="150">
        <f t="shared" si="59"/>
        <v>0</v>
      </c>
      <c r="N90" s="150">
        <f t="shared" si="59"/>
        <v>550</v>
      </c>
    </row>
    <row r="91" spans="1:14" x14ac:dyDescent="0.15">
      <c r="A91" s="117"/>
      <c r="B91" s="151"/>
      <c r="C91" s="117">
        <v>47047</v>
      </c>
      <c r="D91" s="118" t="s">
        <v>183</v>
      </c>
      <c r="E91" s="150">
        <v>150</v>
      </c>
      <c r="F91" s="150">
        <v>0</v>
      </c>
      <c r="G91" s="150">
        <v>0</v>
      </c>
      <c r="H91" s="150">
        <v>0</v>
      </c>
      <c r="I91" s="150"/>
      <c r="J91" s="150">
        <v>0</v>
      </c>
      <c r="K91" s="150">
        <v>0</v>
      </c>
      <c r="L91" s="150">
        <v>0</v>
      </c>
      <c r="M91" s="150">
        <v>0</v>
      </c>
      <c r="N91" s="150">
        <f>SUM(E91:M91)</f>
        <v>150</v>
      </c>
    </row>
    <row r="92" spans="1:14" ht="24" x14ac:dyDescent="0.15">
      <c r="A92" s="117"/>
      <c r="B92" s="151"/>
      <c r="C92" s="117">
        <v>47069</v>
      </c>
      <c r="D92" s="118" t="s">
        <v>184</v>
      </c>
      <c r="E92" s="150">
        <v>150</v>
      </c>
      <c r="F92" s="150">
        <v>0</v>
      </c>
      <c r="G92" s="150">
        <v>0</v>
      </c>
      <c r="H92" s="150">
        <v>0</v>
      </c>
      <c r="I92" s="150"/>
      <c r="J92" s="150">
        <v>0</v>
      </c>
      <c r="K92" s="150">
        <v>0</v>
      </c>
      <c r="L92" s="150">
        <v>0</v>
      </c>
      <c r="M92" s="150">
        <v>0</v>
      </c>
      <c r="N92" s="150">
        <f>SUM(E92:M92)</f>
        <v>150</v>
      </c>
    </row>
    <row r="93" spans="1:14" ht="24" x14ac:dyDescent="0.15">
      <c r="A93" s="117"/>
      <c r="B93" s="151"/>
      <c r="C93" s="117">
        <v>47071</v>
      </c>
      <c r="D93" s="118" t="s">
        <v>185</v>
      </c>
      <c r="E93" s="150">
        <v>100</v>
      </c>
      <c r="F93" s="150">
        <v>0</v>
      </c>
      <c r="G93" s="150">
        <v>0</v>
      </c>
      <c r="H93" s="150">
        <v>0</v>
      </c>
      <c r="I93" s="150"/>
      <c r="J93" s="150">
        <v>0</v>
      </c>
      <c r="K93" s="150">
        <v>0</v>
      </c>
      <c r="L93" s="150">
        <v>0</v>
      </c>
      <c r="M93" s="150">
        <v>0</v>
      </c>
      <c r="N93" s="150">
        <f>SUM(E93:M93)</f>
        <v>100</v>
      </c>
    </row>
    <row r="94" spans="1:14" ht="24" x14ac:dyDescent="0.15">
      <c r="A94" s="117"/>
      <c r="B94" s="151"/>
      <c r="C94" s="117">
        <v>48055</v>
      </c>
      <c r="D94" s="118" t="s">
        <v>186</v>
      </c>
      <c r="E94" s="150">
        <v>150</v>
      </c>
      <c r="F94" s="150">
        <v>0</v>
      </c>
      <c r="G94" s="150">
        <v>0</v>
      </c>
      <c r="H94" s="150">
        <v>0</v>
      </c>
      <c r="I94" s="150"/>
      <c r="J94" s="150">
        <v>0</v>
      </c>
      <c r="K94" s="150">
        <v>0</v>
      </c>
      <c r="L94" s="150">
        <v>0</v>
      </c>
      <c r="M94" s="150">
        <v>0</v>
      </c>
      <c r="N94" s="150">
        <f>SUM(E94:M94)</f>
        <v>150</v>
      </c>
    </row>
    <row r="95" spans="1:14" x14ac:dyDescent="0.15">
      <c r="A95" s="117"/>
      <c r="B95" s="127"/>
      <c r="C95" s="120" t="s">
        <v>113</v>
      </c>
      <c r="D95" s="121"/>
      <c r="E95" s="150">
        <f>SUM(E96:E98)</f>
        <v>649.6</v>
      </c>
      <c r="F95" s="150">
        <f t="shared" ref="F95:N95" si="60">SUM(F96:F98)</f>
        <v>0</v>
      </c>
      <c r="G95" s="150">
        <f t="shared" si="60"/>
        <v>0</v>
      </c>
      <c r="H95" s="150">
        <f t="shared" si="60"/>
        <v>0</v>
      </c>
      <c r="I95" s="150"/>
      <c r="J95" s="150">
        <f t="shared" si="60"/>
        <v>0</v>
      </c>
      <c r="K95" s="150">
        <f t="shared" si="60"/>
        <v>510</v>
      </c>
      <c r="L95" s="150">
        <f t="shared" si="60"/>
        <v>0</v>
      </c>
      <c r="M95" s="150">
        <f t="shared" si="60"/>
        <v>0</v>
      </c>
      <c r="N95" s="150">
        <f t="shared" si="60"/>
        <v>1159.5999999999999</v>
      </c>
    </row>
    <row r="96" spans="1:14" ht="24" x14ac:dyDescent="0.15">
      <c r="A96" s="117"/>
      <c r="B96" s="151"/>
      <c r="C96" s="117">
        <v>48452</v>
      </c>
      <c r="D96" s="118" t="s">
        <v>187</v>
      </c>
      <c r="E96" s="150">
        <v>150</v>
      </c>
      <c r="F96" s="150">
        <v>0</v>
      </c>
      <c r="G96" s="150">
        <v>0</v>
      </c>
      <c r="H96" s="150">
        <v>0</v>
      </c>
      <c r="I96" s="150"/>
      <c r="J96" s="150">
        <v>0</v>
      </c>
      <c r="K96" s="150">
        <v>0</v>
      </c>
      <c r="L96" s="150">
        <v>0</v>
      </c>
      <c r="M96" s="150">
        <v>0</v>
      </c>
      <c r="N96" s="150">
        <f>SUM(E96:M96)</f>
        <v>150</v>
      </c>
    </row>
    <row r="97" spans="1:14" ht="24" x14ac:dyDescent="0.15">
      <c r="A97" s="117"/>
      <c r="B97" s="151"/>
      <c r="C97" s="117">
        <v>49232</v>
      </c>
      <c r="D97" s="118" t="s">
        <v>188</v>
      </c>
      <c r="E97" s="150">
        <v>0</v>
      </c>
      <c r="F97" s="150">
        <v>0</v>
      </c>
      <c r="G97" s="150">
        <v>0</v>
      </c>
      <c r="H97" s="150">
        <v>0</v>
      </c>
      <c r="I97" s="150"/>
      <c r="J97" s="150">
        <v>0</v>
      </c>
      <c r="K97" s="150">
        <v>200</v>
      </c>
      <c r="L97" s="150">
        <v>0</v>
      </c>
      <c r="M97" s="150">
        <v>0</v>
      </c>
      <c r="N97" s="150">
        <f>SUM(E97:M97)</f>
        <v>200</v>
      </c>
    </row>
    <row r="98" spans="1:14" ht="36" x14ac:dyDescent="0.15">
      <c r="A98" s="117"/>
      <c r="B98" s="151"/>
      <c r="C98" s="117">
        <v>50096</v>
      </c>
      <c r="D98" s="118" t="s">
        <v>189</v>
      </c>
      <c r="E98" s="150">
        <v>499.6</v>
      </c>
      <c r="F98" s="150">
        <v>0</v>
      </c>
      <c r="G98" s="150">
        <v>0</v>
      </c>
      <c r="H98" s="150">
        <v>0</v>
      </c>
      <c r="I98" s="150"/>
      <c r="J98" s="150">
        <v>0</v>
      </c>
      <c r="K98" s="150">
        <v>310</v>
      </c>
      <c r="L98" s="150">
        <v>0</v>
      </c>
      <c r="M98" s="150">
        <v>0</v>
      </c>
      <c r="N98" s="150">
        <f>SUM(E98:M98)</f>
        <v>809.6</v>
      </c>
    </row>
    <row r="99" spans="1:14" x14ac:dyDescent="0.15">
      <c r="A99" s="117"/>
      <c r="B99" s="127"/>
      <c r="C99" s="120" t="s">
        <v>132</v>
      </c>
      <c r="D99" s="121"/>
      <c r="E99" s="150">
        <f>SUM(E100)</f>
        <v>50</v>
      </c>
      <c r="F99" s="150">
        <f t="shared" ref="F99:N99" si="61">SUM(F100)</f>
        <v>0</v>
      </c>
      <c r="G99" s="150">
        <f t="shared" si="61"/>
        <v>0</v>
      </c>
      <c r="H99" s="150">
        <f t="shared" si="61"/>
        <v>0</v>
      </c>
      <c r="I99" s="150"/>
      <c r="J99" s="150">
        <f t="shared" si="61"/>
        <v>0</v>
      </c>
      <c r="K99" s="150">
        <f t="shared" si="61"/>
        <v>0</v>
      </c>
      <c r="L99" s="150">
        <f t="shared" si="61"/>
        <v>0</v>
      </c>
      <c r="M99" s="150">
        <f t="shared" si="61"/>
        <v>0</v>
      </c>
      <c r="N99" s="150">
        <f t="shared" si="61"/>
        <v>50</v>
      </c>
    </row>
    <row r="100" spans="1:14" ht="36" x14ac:dyDescent="0.15">
      <c r="A100" s="117"/>
      <c r="B100" s="151"/>
      <c r="C100" s="117">
        <v>50201</v>
      </c>
      <c r="D100" s="118" t="s">
        <v>190</v>
      </c>
      <c r="E100" s="150">
        <v>50</v>
      </c>
      <c r="F100" s="150">
        <v>0</v>
      </c>
      <c r="G100" s="150">
        <v>0</v>
      </c>
      <c r="H100" s="150">
        <v>0</v>
      </c>
      <c r="I100" s="150"/>
      <c r="J100" s="150">
        <v>0</v>
      </c>
      <c r="K100" s="150">
        <v>0</v>
      </c>
      <c r="L100" s="150">
        <v>0</v>
      </c>
      <c r="M100" s="150">
        <v>0</v>
      </c>
      <c r="N100" s="150">
        <f>SUM(E100:M100)</f>
        <v>50</v>
      </c>
    </row>
    <row r="101" spans="1:14" x14ac:dyDescent="0.15">
      <c r="A101" s="117"/>
      <c r="B101" s="127"/>
      <c r="C101" s="120" t="s">
        <v>115</v>
      </c>
      <c r="D101" s="121"/>
      <c r="E101" s="150">
        <f>SUM(E102)</f>
        <v>130</v>
      </c>
      <c r="F101" s="150">
        <f t="shared" ref="F101:N101" si="62">SUM(F102)</f>
        <v>0</v>
      </c>
      <c r="G101" s="150">
        <f t="shared" si="62"/>
        <v>0</v>
      </c>
      <c r="H101" s="150">
        <f t="shared" si="62"/>
        <v>0</v>
      </c>
      <c r="I101" s="150"/>
      <c r="J101" s="150">
        <f t="shared" si="62"/>
        <v>0</v>
      </c>
      <c r="K101" s="150">
        <f t="shared" si="62"/>
        <v>0</v>
      </c>
      <c r="L101" s="150">
        <f t="shared" si="62"/>
        <v>0</v>
      </c>
      <c r="M101" s="150">
        <f t="shared" si="62"/>
        <v>0</v>
      </c>
      <c r="N101" s="150">
        <f t="shared" si="62"/>
        <v>130</v>
      </c>
    </row>
    <row r="102" spans="1:14" ht="24" x14ac:dyDescent="0.15">
      <c r="A102" s="117"/>
      <c r="B102" s="151"/>
      <c r="C102" s="117">
        <v>50050</v>
      </c>
      <c r="D102" s="118" t="s">
        <v>191</v>
      </c>
      <c r="E102" s="150">
        <v>130</v>
      </c>
      <c r="F102" s="150">
        <v>0</v>
      </c>
      <c r="G102" s="150">
        <v>0</v>
      </c>
      <c r="H102" s="150">
        <v>0</v>
      </c>
      <c r="I102" s="150"/>
      <c r="J102" s="150">
        <v>0</v>
      </c>
      <c r="K102" s="150">
        <v>0</v>
      </c>
      <c r="L102" s="150">
        <v>0</v>
      </c>
      <c r="M102" s="150">
        <v>0</v>
      </c>
      <c r="N102" s="150">
        <f>SUM(E102:M102)</f>
        <v>130</v>
      </c>
    </row>
    <row r="103" spans="1:14" x14ac:dyDescent="0.15">
      <c r="A103" s="117"/>
      <c r="B103" s="127"/>
      <c r="C103" s="120" t="s">
        <v>130</v>
      </c>
      <c r="D103" s="121"/>
      <c r="E103" s="150">
        <f t="shared" ref="E103:N103" si="63">SUM(E104:E105)</f>
        <v>250</v>
      </c>
      <c r="F103" s="150">
        <f t="shared" si="63"/>
        <v>0</v>
      </c>
      <c r="G103" s="150">
        <f t="shared" si="63"/>
        <v>0</v>
      </c>
      <c r="H103" s="150">
        <f t="shared" si="63"/>
        <v>0</v>
      </c>
      <c r="I103" s="150"/>
      <c r="J103" s="150">
        <f t="shared" si="63"/>
        <v>0</v>
      </c>
      <c r="K103" s="150">
        <f t="shared" si="63"/>
        <v>0</v>
      </c>
      <c r="L103" s="150">
        <f t="shared" si="63"/>
        <v>0</v>
      </c>
      <c r="M103" s="150">
        <f t="shared" si="63"/>
        <v>0</v>
      </c>
      <c r="N103" s="150">
        <f t="shared" si="63"/>
        <v>250</v>
      </c>
    </row>
    <row r="104" spans="1:14" ht="24" x14ac:dyDescent="0.15">
      <c r="A104" s="117"/>
      <c r="B104" s="151"/>
      <c r="C104" s="117">
        <v>48023</v>
      </c>
      <c r="D104" s="118" t="s">
        <v>192</v>
      </c>
      <c r="E104" s="150">
        <v>100</v>
      </c>
      <c r="F104" s="150">
        <v>0</v>
      </c>
      <c r="G104" s="150">
        <v>0</v>
      </c>
      <c r="H104" s="150">
        <v>0</v>
      </c>
      <c r="I104" s="150"/>
      <c r="J104" s="150">
        <v>0</v>
      </c>
      <c r="K104" s="150">
        <v>0</v>
      </c>
      <c r="L104" s="150">
        <v>0</v>
      </c>
      <c r="M104" s="150">
        <v>0</v>
      </c>
      <c r="N104" s="150">
        <f>SUM(E104:M104)</f>
        <v>100</v>
      </c>
    </row>
    <row r="105" spans="1:14" x14ac:dyDescent="0.15">
      <c r="A105" s="117"/>
      <c r="B105" s="151"/>
      <c r="C105" s="117">
        <v>48024</v>
      </c>
      <c r="D105" s="118" t="s">
        <v>193</v>
      </c>
      <c r="E105" s="150">
        <v>150</v>
      </c>
      <c r="F105" s="150">
        <v>0</v>
      </c>
      <c r="G105" s="150">
        <v>0</v>
      </c>
      <c r="H105" s="150">
        <v>0</v>
      </c>
      <c r="I105" s="150"/>
      <c r="J105" s="150">
        <v>0</v>
      </c>
      <c r="K105" s="150">
        <v>0</v>
      </c>
      <c r="L105" s="150">
        <v>0</v>
      </c>
      <c r="M105" s="150">
        <v>0</v>
      </c>
      <c r="N105" s="150">
        <f>SUM(E105:M105)</f>
        <v>150</v>
      </c>
    </row>
    <row r="106" spans="1:14" x14ac:dyDescent="0.15">
      <c r="A106" s="117"/>
      <c r="B106" s="127"/>
      <c r="C106" s="120" t="s">
        <v>131</v>
      </c>
      <c r="D106" s="121"/>
      <c r="E106" s="150">
        <f>SUM(E107)</f>
        <v>150</v>
      </c>
      <c r="F106" s="150">
        <f t="shared" ref="F106:N106" si="64">SUM(F107)</f>
        <v>0</v>
      </c>
      <c r="G106" s="150">
        <f t="shared" si="64"/>
        <v>0</v>
      </c>
      <c r="H106" s="150">
        <f t="shared" si="64"/>
        <v>0</v>
      </c>
      <c r="I106" s="150"/>
      <c r="J106" s="150">
        <f t="shared" si="64"/>
        <v>0</v>
      </c>
      <c r="K106" s="150">
        <f t="shared" si="64"/>
        <v>0</v>
      </c>
      <c r="L106" s="150">
        <f t="shared" si="64"/>
        <v>0</v>
      </c>
      <c r="M106" s="150">
        <f t="shared" si="64"/>
        <v>0</v>
      </c>
      <c r="N106" s="150">
        <f t="shared" si="64"/>
        <v>150</v>
      </c>
    </row>
    <row r="107" spans="1:14" x14ac:dyDescent="0.15">
      <c r="A107" s="117"/>
      <c r="B107" s="151"/>
      <c r="C107" s="117">
        <v>48102</v>
      </c>
      <c r="D107" s="118" t="s">
        <v>194</v>
      </c>
      <c r="E107" s="150">
        <v>150</v>
      </c>
      <c r="F107" s="150">
        <v>0</v>
      </c>
      <c r="G107" s="150">
        <v>0</v>
      </c>
      <c r="H107" s="150">
        <v>0</v>
      </c>
      <c r="I107" s="150"/>
      <c r="J107" s="150">
        <v>0</v>
      </c>
      <c r="K107" s="150">
        <v>0</v>
      </c>
      <c r="L107" s="150">
        <v>0</v>
      </c>
      <c r="M107" s="150">
        <v>0</v>
      </c>
      <c r="N107" s="150">
        <f>SUM(E107:M107)</f>
        <v>150</v>
      </c>
    </row>
    <row r="108" spans="1:14" x14ac:dyDescent="0.15">
      <c r="A108" s="158"/>
      <c r="B108" s="124"/>
      <c r="E108" s="159"/>
      <c r="F108" s="159"/>
      <c r="G108" s="159"/>
      <c r="H108" s="159"/>
      <c r="I108" s="159"/>
      <c r="J108" s="159"/>
      <c r="K108" s="160"/>
      <c r="L108" s="160"/>
      <c r="M108" s="160"/>
      <c r="N108" s="160"/>
    </row>
    <row r="109" spans="1:14" x14ac:dyDescent="0.15">
      <c r="A109" s="158"/>
      <c r="B109" s="124"/>
      <c r="E109" s="159"/>
      <c r="F109" s="159"/>
      <c r="G109" s="159"/>
      <c r="H109" s="159"/>
      <c r="I109" s="159"/>
      <c r="J109" s="159"/>
      <c r="K109" s="160"/>
      <c r="L109" s="160"/>
      <c r="M109" s="160"/>
      <c r="N109" s="160"/>
    </row>
    <row r="110" spans="1:14" x14ac:dyDescent="0.15">
      <c r="A110" s="158"/>
      <c r="B110" s="124"/>
      <c r="E110" s="159"/>
      <c r="F110" s="159"/>
      <c r="G110" s="159"/>
      <c r="H110" s="159"/>
      <c r="I110" s="159"/>
      <c r="J110" s="159"/>
      <c r="K110" s="160"/>
      <c r="L110" s="160"/>
      <c r="M110" s="160"/>
      <c r="N110" s="160"/>
    </row>
    <row r="111" spans="1:14" x14ac:dyDescent="0.15">
      <c r="A111" s="158"/>
      <c r="B111" s="124"/>
      <c r="E111" s="159"/>
      <c r="F111" s="159"/>
      <c r="G111" s="159"/>
      <c r="H111" s="159"/>
      <c r="I111" s="159"/>
      <c r="J111" s="159"/>
      <c r="K111" s="160"/>
      <c r="L111" s="160"/>
      <c r="M111" s="160"/>
      <c r="N111" s="160"/>
    </row>
    <row r="112" spans="1:14" s="123" customFormat="1" ht="11" x14ac:dyDescent="0.15">
      <c r="A112" s="189" t="s">
        <v>142</v>
      </c>
      <c r="B112" s="189"/>
      <c r="C112" s="189"/>
      <c r="D112" s="189"/>
      <c r="E112" s="189"/>
      <c r="F112" s="189"/>
      <c r="G112" s="189"/>
      <c r="H112" s="189"/>
      <c r="I112" s="189"/>
      <c r="J112" s="189"/>
      <c r="K112" s="154"/>
      <c r="L112" s="154"/>
      <c r="M112" s="154"/>
      <c r="N112" s="154"/>
    </row>
    <row r="113" spans="1:14" s="122" customFormat="1" ht="11" x14ac:dyDescent="0.15">
      <c r="A113" s="155" t="s">
        <v>295</v>
      </c>
      <c r="B113" s="128"/>
      <c r="C113" s="128"/>
      <c r="D113" s="133"/>
      <c r="E113" s="156"/>
      <c r="F113" s="156"/>
      <c r="G113" s="156"/>
      <c r="H113" s="156"/>
      <c r="I113" s="157"/>
      <c r="J113" s="157"/>
      <c r="K113" s="128"/>
      <c r="L113" s="128"/>
      <c r="M113" s="128"/>
      <c r="N113" s="128"/>
    </row>
    <row r="114" spans="1:14" x14ac:dyDescent="0.15">
      <c r="A114" s="148"/>
      <c r="B114" s="120" t="s">
        <v>122</v>
      </c>
      <c r="C114" s="120"/>
      <c r="D114" s="121"/>
      <c r="E114" s="149">
        <f>E115+E118+E120+E122</f>
        <v>35</v>
      </c>
      <c r="F114" s="149">
        <f>F115+F118+F120+F122</f>
        <v>46.43</v>
      </c>
      <c r="G114" s="149">
        <f>G115+G118+G120+G122</f>
        <v>0</v>
      </c>
      <c r="H114" s="149">
        <f>H115+H118+H120+H122</f>
        <v>0</v>
      </c>
      <c r="I114" s="149"/>
      <c r="J114" s="149">
        <f>J115+J118+J120+J122</f>
        <v>2</v>
      </c>
      <c r="K114" s="149">
        <f>K115+K118+K120+K122</f>
        <v>0</v>
      </c>
      <c r="L114" s="149">
        <f>L115+L118+L120+L122</f>
        <v>5.8</v>
      </c>
      <c r="M114" s="149">
        <f>M115+M118+M120+M122</f>
        <v>0</v>
      </c>
      <c r="N114" s="149">
        <f>N115+N118+N120+N122</f>
        <v>89.23</v>
      </c>
    </row>
    <row r="115" spans="1:14" x14ac:dyDescent="0.15">
      <c r="A115" s="117"/>
      <c r="B115" s="127"/>
      <c r="C115" s="120" t="s">
        <v>297</v>
      </c>
      <c r="D115" s="121"/>
      <c r="E115" s="150">
        <f>SUM(E116:E117)</f>
        <v>0</v>
      </c>
      <c r="F115" s="150">
        <f t="shared" ref="F115:N115" si="65">SUM(F116:F117)</f>
        <v>0</v>
      </c>
      <c r="G115" s="150">
        <f t="shared" si="65"/>
        <v>0</v>
      </c>
      <c r="H115" s="150">
        <f t="shared" si="65"/>
        <v>0</v>
      </c>
      <c r="I115" s="150"/>
      <c r="J115" s="150">
        <f t="shared" si="65"/>
        <v>2</v>
      </c>
      <c r="K115" s="150">
        <f t="shared" si="65"/>
        <v>0</v>
      </c>
      <c r="L115" s="150">
        <f t="shared" si="65"/>
        <v>3</v>
      </c>
      <c r="M115" s="150">
        <f t="shared" si="65"/>
        <v>0</v>
      </c>
      <c r="N115" s="150">
        <f t="shared" si="65"/>
        <v>5</v>
      </c>
    </row>
    <row r="116" spans="1:14" ht="24" x14ac:dyDescent="0.15">
      <c r="A116" s="117"/>
      <c r="B116" s="151"/>
      <c r="C116" s="117">
        <v>48236</v>
      </c>
      <c r="D116" s="118" t="s">
        <v>195</v>
      </c>
      <c r="E116" s="150">
        <v>0</v>
      </c>
      <c r="F116" s="150">
        <v>0</v>
      </c>
      <c r="G116" s="150">
        <v>0</v>
      </c>
      <c r="H116" s="150">
        <v>0</v>
      </c>
      <c r="I116" s="150"/>
      <c r="J116" s="150">
        <v>0</v>
      </c>
      <c r="K116" s="150">
        <v>0</v>
      </c>
      <c r="L116" s="150">
        <v>3</v>
      </c>
      <c r="M116" s="150">
        <v>0</v>
      </c>
      <c r="N116" s="150">
        <f>SUM(E116:M116)</f>
        <v>3</v>
      </c>
    </row>
    <row r="117" spans="1:14" x14ac:dyDescent="0.15">
      <c r="A117" s="117"/>
      <c r="B117" s="151"/>
      <c r="C117" s="117">
        <v>49441</v>
      </c>
      <c r="D117" s="118" t="s">
        <v>196</v>
      </c>
      <c r="E117" s="150">
        <v>0</v>
      </c>
      <c r="F117" s="150">
        <v>0</v>
      </c>
      <c r="G117" s="150">
        <v>0</v>
      </c>
      <c r="H117" s="150">
        <v>0</v>
      </c>
      <c r="I117" s="150"/>
      <c r="J117" s="150">
        <v>2</v>
      </c>
      <c r="K117" s="150">
        <v>0</v>
      </c>
      <c r="L117" s="150">
        <v>0</v>
      </c>
      <c r="M117" s="150">
        <v>0</v>
      </c>
      <c r="N117" s="150">
        <f>SUM(E117:M117)</f>
        <v>2</v>
      </c>
    </row>
    <row r="118" spans="1:14" x14ac:dyDescent="0.15">
      <c r="A118" s="117"/>
      <c r="B118" s="127"/>
      <c r="C118" s="120" t="s">
        <v>115</v>
      </c>
      <c r="D118" s="121"/>
      <c r="E118" s="150">
        <f>SUM(E119)</f>
        <v>0</v>
      </c>
      <c r="F118" s="150">
        <f t="shared" ref="F118:N118" si="66">SUM(F119)</f>
        <v>27</v>
      </c>
      <c r="G118" s="150">
        <f t="shared" si="66"/>
        <v>0</v>
      </c>
      <c r="H118" s="150">
        <f t="shared" si="66"/>
        <v>0</v>
      </c>
      <c r="I118" s="150"/>
      <c r="J118" s="150">
        <f t="shared" si="66"/>
        <v>0</v>
      </c>
      <c r="K118" s="150">
        <f t="shared" si="66"/>
        <v>0</v>
      </c>
      <c r="L118" s="150">
        <f t="shared" si="66"/>
        <v>0</v>
      </c>
      <c r="M118" s="150">
        <f t="shared" si="66"/>
        <v>0</v>
      </c>
      <c r="N118" s="150">
        <f t="shared" si="66"/>
        <v>27</v>
      </c>
    </row>
    <row r="119" spans="1:14" x14ac:dyDescent="0.15">
      <c r="A119" s="117"/>
      <c r="B119" s="151"/>
      <c r="C119" s="117">
        <v>47174</v>
      </c>
      <c r="D119" s="118" t="s">
        <v>197</v>
      </c>
      <c r="E119" s="150">
        <v>0</v>
      </c>
      <c r="F119" s="150">
        <v>27</v>
      </c>
      <c r="G119" s="150">
        <v>0</v>
      </c>
      <c r="H119" s="150">
        <v>0</v>
      </c>
      <c r="I119" s="150"/>
      <c r="J119" s="150">
        <v>0</v>
      </c>
      <c r="K119" s="150">
        <v>0</v>
      </c>
      <c r="L119" s="150">
        <v>0</v>
      </c>
      <c r="M119" s="150">
        <v>0</v>
      </c>
      <c r="N119" s="150">
        <f>SUM(E119:M119)</f>
        <v>27</v>
      </c>
    </row>
    <row r="120" spans="1:14" x14ac:dyDescent="0.15">
      <c r="A120" s="117"/>
      <c r="B120" s="127"/>
      <c r="C120" s="120" t="s">
        <v>116</v>
      </c>
      <c r="D120" s="121"/>
      <c r="E120" s="150">
        <f>SUM(E121)</f>
        <v>35</v>
      </c>
      <c r="F120" s="150">
        <f t="shared" ref="F120:N120" si="67">SUM(F121)</f>
        <v>0</v>
      </c>
      <c r="G120" s="150">
        <f t="shared" si="67"/>
        <v>0</v>
      </c>
      <c r="H120" s="150">
        <f t="shared" si="67"/>
        <v>0</v>
      </c>
      <c r="I120" s="150"/>
      <c r="J120" s="150">
        <f t="shared" si="67"/>
        <v>0</v>
      </c>
      <c r="K120" s="150">
        <f t="shared" si="67"/>
        <v>0</v>
      </c>
      <c r="L120" s="150">
        <f t="shared" si="67"/>
        <v>0</v>
      </c>
      <c r="M120" s="150">
        <f t="shared" si="67"/>
        <v>0</v>
      </c>
      <c r="N120" s="150">
        <f t="shared" si="67"/>
        <v>35</v>
      </c>
    </row>
    <row r="121" spans="1:14" ht="24" x14ac:dyDescent="0.15">
      <c r="A121" s="117"/>
      <c r="B121" s="151"/>
      <c r="C121" s="117">
        <v>49409</v>
      </c>
      <c r="D121" s="118" t="s">
        <v>198</v>
      </c>
      <c r="E121" s="150">
        <v>35</v>
      </c>
      <c r="F121" s="150">
        <v>0</v>
      </c>
      <c r="G121" s="150">
        <v>0</v>
      </c>
      <c r="H121" s="150">
        <v>0</v>
      </c>
      <c r="I121" s="150"/>
      <c r="J121" s="150">
        <v>0</v>
      </c>
      <c r="K121" s="150">
        <v>0</v>
      </c>
      <c r="L121" s="150">
        <v>0</v>
      </c>
      <c r="M121" s="150">
        <v>0</v>
      </c>
      <c r="N121" s="150">
        <f>SUM(E121:L121)</f>
        <v>35</v>
      </c>
    </row>
    <row r="122" spans="1:14" x14ac:dyDescent="0.15">
      <c r="A122" s="117"/>
      <c r="B122" s="127"/>
      <c r="C122" s="120" t="s">
        <v>131</v>
      </c>
      <c r="D122" s="121"/>
      <c r="E122" s="150">
        <f>SUM(E123:E124)</f>
        <v>0</v>
      </c>
      <c r="F122" s="150">
        <f t="shared" ref="F122:N122" si="68">SUM(F123:F124)</f>
        <v>19.43</v>
      </c>
      <c r="G122" s="150">
        <f t="shared" si="68"/>
        <v>0</v>
      </c>
      <c r="H122" s="150">
        <f t="shared" si="68"/>
        <v>0</v>
      </c>
      <c r="I122" s="150"/>
      <c r="J122" s="150">
        <f t="shared" si="68"/>
        <v>0</v>
      </c>
      <c r="K122" s="150">
        <f t="shared" si="68"/>
        <v>0</v>
      </c>
      <c r="L122" s="150">
        <f t="shared" si="68"/>
        <v>2.8</v>
      </c>
      <c r="M122" s="150">
        <f t="shared" si="68"/>
        <v>0</v>
      </c>
      <c r="N122" s="150">
        <f t="shared" si="68"/>
        <v>22.23</v>
      </c>
    </row>
    <row r="123" spans="1:14" ht="24" x14ac:dyDescent="0.15">
      <c r="A123" s="117"/>
      <c r="B123" s="151"/>
      <c r="C123" s="117">
        <v>42184</v>
      </c>
      <c r="D123" s="118" t="s">
        <v>199</v>
      </c>
      <c r="E123" s="150">
        <v>0</v>
      </c>
      <c r="F123" s="150">
        <v>19.43</v>
      </c>
      <c r="G123" s="150">
        <v>0</v>
      </c>
      <c r="H123" s="150">
        <v>0</v>
      </c>
      <c r="I123" s="150"/>
      <c r="J123" s="150">
        <v>0</v>
      </c>
      <c r="K123" s="150">
        <v>0</v>
      </c>
      <c r="L123" s="150">
        <v>0</v>
      </c>
      <c r="M123" s="150">
        <v>0</v>
      </c>
      <c r="N123" s="150">
        <f>SUM(E123:M123)</f>
        <v>19.43</v>
      </c>
    </row>
    <row r="124" spans="1:14" ht="24" x14ac:dyDescent="0.15">
      <c r="A124" s="117"/>
      <c r="B124" s="151"/>
      <c r="C124" s="117">
        <v>49113</v>
      </c>
      <c r="D124" s="118" t="s">
        <v>200</v>
      </c>
      <c r="E124" s="150">
        <v>0</v>
      </c>
      <c r="F124" s="150">
        <v>0</v>
      </c>
      <c r="G124" s="150">
        <v>0</v>
      </c>
      <c r="H124" s="150">
        <v>0</v>
      </c>
      <c r="I124" s="150"/>
      <c r="J124" s="150">
        <v>0</v>
      </c>
      <c r="K124" s="150">
        <v>0</v>
      </c>
      <c r="L124" s="150">
        <v>2.8</v>
      </c>
      <c r="M124" s="150">
        <v>0</v>
      </c>
      <c r="N124" s="150">
        <f>SUM(E124:M124)</f>
        <v>2.8</v>
      </c>
    </row>
    <row r="125" spans="1:14" x14ac:dyDescent="0.15">
      <c r="A125" s="148" t="s">
        <v>127</v>
      </c>
      <c r="B125" s="127"/>
      <c r="C125" s="127"/>
      <c r="D125" s="121"/>
      <c r="E125" s="149">
        <f>E126+E131+E137+E142+E145+E148+E153+E156+E163+E167+E177+E180</f>
        <v>385.51900000000001</v>
      </c>
      <c r="F125" s="149">
        <f>F126+F131+F137+F142+F145+F148+F153+F156+F163+F167+F177+F180</f>
        <v>150.05000000000001</v>
      </c>
      <c r="G125" s="149">
        <f>G126+G131+G137+G142+G145+G148+G153+G156+G163+G167+G177+G180</f>
        <v>0</v>
      </c>
      <c r="H125" s="149">
        <f>H126+H131+H137+H142+H145+H148+H153+H156+H163+H167+H177+H180</f>
        <v>42.84</v>
      </c>
      <c r="I125" s="149">
        <v>0</v>
      </c>
      <c r="J125" s="149">
        <f>J126+J131+J137+J142+J145+J148+J153+J156+J163+J167+J177+J180</f>
        <v>2.2000000000000002</v>
      </c>
      <c r="K125" s="149">
        <f>K126+K131+K137+K142+K145+K148+K153+K156+K163+K167+K177+K180</f>
        <v>91</v>
      </c>
      <c r="L125" s="149">
        <f>L126+L131+L137+L142+L145+L148+L153+L156+L163+L167+L177+L180</f>
        <v>130.64710400000001</v>
      </c>
      <c r="M125" s="149">
        <f>M126+M131+M137+M142+M145+M148+M153+M156+M163+M167+M177+M180</f>
        <v>0</v>
      </c>
      <c r="N125" s="149">
        <f>N126+N131+N137+N142+N145+N148+N153+N156+N163+N167+N177+N180</f>
        <v>802.25610399999982</v>
      </c>
    </row>
    <row r="126" spans="1:14" x14ac:dyDescent="0.15">
      <c r="A126" s="148"/>
      <c r="B126" s="120" t="s">
        <v>20</v>
      </c>
      <c r="C126" s="120"/>
      <c r="D126" s="121"/>
      <c r="E126" s="149">
        <f>E127+E129</f>
        <v>10</v>
      </c>
      <c r="F126" s="149">
        <f t="shared" ref="F126:N126" si="69">F127+F129</f>
        <v>0</v>
      </c>
      <c r="G126" s="149">
        <f t="shared" si="69"/>
        <v>0</v>
      </c>
      <c r="H126" s="149">
        <f t="shared" si="69"/>
        <v>0</v>
      </c>
      <c r="I126" s="149"/>
      <c r="J126" s="149">
        <f t="shared" si="69"/>
        <v>0</v>
      </c>
      <c r="K126" s="149">
        <f t="shared" si="69"/>
        <v>0</v>
      </c>
      <c r="L126" s="149">
        <f t="shared" si="69"/>
        <v>4.2646540000000002</v>
      </c>
      <c r="M126" s="149">
        <f t="shared" si="69"/>
        <v>0</v>
      </c>
      <c r="N126" s="149">
        <f t="shared" si="69"/>
        <v>14.264654</v>
      </c>
    </row>
    <row r="127" spans="1:14" x14ac:dyDescent="0.15">
      <c r="A127" s="117"/>
      <c r="B127" s="127"/>
      <c r="C127" s="120" t="s">
        <v>113</v>
      </c>
      <c r="D127" s="121"/>
      <c r="E127" s="150">
        <f>SUM(E128)</f>
        <v>0</v>
      </c>
      <c r="F127" s="150">
        <f t="shared" ref="F127:N127" si="70">SUM(F128)</f>
        <v>0</v>
      </c>
      <c r="G127" s="150">
        <f t="shared" si="70"/>
        <v>0</v>
      </c>
      <c r="H127" s="150">
        <f t="shared" si="70"/>
        <v>0</v>
      </c>
      <c r="I127" s="150"/>
      <c r="J127" s="150">
        <f t="shared" si="70"/>
        <v>0</v>
      </c>
      <c r="K127" s="150">
        <f t="shared" si="70"/>
        <v>0</v>
      </c>
      <c r="L127" s="150">
        <f t="shared" si="70"/>
        <v>4.2646540000000002</v>
      </c>
      <c r="M127" s="150">
        <f t="shared" si="70"/>
        <v>0</v>
      </c>
      <c r="N127" s="150">
        <f t="shared" si="70"/>
        <v>4.2646540000000002</v>
      </c>
    </row>
    <row r="128" spans="1:14" x14ac:dyDescent="0.15">
      <c r="A128" s="117"/>
      <c r="B128" s="151"/>
      <c r="C128" s="117">
        <v>46453</v>
      </c>
      <c r="D128" s="118" t="s">
        <v>201</v>
      </c>
      <c r="E128" s="150">
        <v>0</v>
      </c>
      <c r="F128" s="150">
        <v>0</v>
      </c>
      <c r="G128" s="150">
        <v>0</v>
      </c>
      <c r="H128" s="150">
        <v>0</v>
      </c>
      <c r="I128" s="150"/>
      <c r="J128" s="150">
        <v>0</v>
      </c>
      <c r="K128" s="150">
        <v>0</v>
      </c>
      <c r="L128" s="150">
        <v>4.2646540000000002</v>
      </c>
      <c r="M128" s="150">
        <v>0</v>
      </c>
      <c r="N128" s="150">
        <f>SUM(E128:M128)</f>
        <v>4.2646540000000002</v>
      </c>
    </row>
    <row r="129" spans="1:14" x14ac:dyDescent="0.15">
      <c r="A129" s="117"/>
      <c r="B129" s="127"/>
      <c r="C129" s="120" t="s">
        <v>116</v>
      </c>
      <c r="D129" s="121"/>
      <c r="E129" s="150">
        <f>SUM(E130)</f>
        <v>10</v>
      </c>
      <c r="F129" s="150">
        <f t="shared" ref="F129:N129" si="71">SUM(F130)</f>
        <v>0</v>
      </c>
      <c r="G129" s="150">
        <f t="shared" si="71"/>
        <v>0</v>
      </c>
      <c r="H129" s="150">
        <f t="shared" si="71"/>
        <v>0</v>
      </c>
      <c r="I129" s="150"/>
      <c r="J129" s="150">
        <f t="shared" si="71"/>
        <v>0</v>
      </c>
      <c r="K129" s="150">
        <f t="shared" si="71"/>
        <v>0</v>
      </c>
      <c r="L129" s="150">
        <f t="shared" si="71"/>
        <v>0</v>
      </c>
      <c r="M129" s="150">
        <f t="shared" si="71"/>
        <v>0</v>
      </c>
      <c r="N129" s="150">
        <f t="shared" si="71"/>
        <v>10</v>
      </c>
    </row>
    <row r="130" spans="1:14" x14ac:dyDescent="0.15">
      <c r="A130" s="117"/>
      <c r="B130" s="151"/>
      <c r="C130" s="117">
        <v>50212</v>
      </c>
      <c r="D130" s="118" t="s">
        <v>202</v>
      </c>
      <c r="E130" s="150">
        <v>10</v>
      </c>
      <c r="F130" s="150">
        <v>0</v>
      </c>
      <c r="G130" s="150">
        <v>0</v>
      </c>
      <c r="H130" s="150">
        <v>0</v>
      </c>
      <c r="I130" s="150"/>
      <c r="J130" s="150">
        <v>0</v>
      </c>
      <c r="K130" s="150">
        <v>0</v>
      </c>
      <c r="L130" s="150">
        <v>0</v>
      </c>
      <c r="M130" s="150">
        <v>0</v>
      </c>
      <c r="N130" s="150">
        <f>SUM(E130:M130)</f>
        <v>10</v>
      </c>
    </row>
    <row r="131" spans="1:14" x14ac:dyDescent="0.15">
      <c r="A131" s="148"/>
      <c r="B131" s="120" t="s">
        <v>136</v>
      </c>
      <c r="C131" s="120"/>
      <c r="D131" s="121"/>
      <c r="E131" s="149">
        <f>E132+E135</f>
        <v>92.109000000000009</v>
      </c>
      <c r="F131" s="149">
        <f t="shared" ref="F131:N131" si="72">F132+F135</f>
        <v>0</v>
      </c>
      <c r="G131" s="149">
        <f t="shared" si="72"/>
        <v>0</v>
      </c>
      <c r="H131" s="149">
        <f t="shared" si="72"/>
        <v>0</v>
      </c>
      <c r="I131" s="149"/>
      <c r="J131" s="149">
        <f t="shared" si="72"/>
        <v>2</v>
      </c>
      <c r="K131" s="149">
        <f t="shared" si="72"/>
        <v>76.599999999999994</v>
      </c>
      <c r="L131" s="149">
        <f t="shared" si="72"/>
        <v>31.04</v>
      </c>
      <c r="M131" s="149">
        <f t="shared" si="72"/>
        <v>0</v>
      </c>
      <c r="N131" s="149">
        <f t="shared" si="72"/>
        <v>201.749</v>
      </c>
    </row>
    <row r="132" spans="1:14" x14ac:dyDescent="0.15">
      <c r="A132" s="117"/>
      <c r="B132" s="127"/>
      <c r="C132" s="120" t="s">
        <v>116</v>
      </c>
      <c r="D132" s="121"/>
      <c r="E132" s="150">
        <f>SUM(E133:E134)</f>
        <v>50</v>
      </c>
      <c r="F132" s="150">
        <f t="shared" ref="F132:N132" si="73">SUM(F133:F134)</f>
        <v>0</v>
      </c>
      <c r="G132" s="150">
        <f t="shared" si="73"/>
        <v>0</v>
      </c>
      <c r="H132" s="150">
        <f t="shared" si="73"/>
        <v>0</v>
      </c>
      <c r="I132" s="150"/>
      <c r="J132" s="150">
        <f t="shared" si="73"/>
        <v>2</v>
      </c>
      <c r="K132" s="150">
        <f t="shared" si="73"/>
        <v>50</v>
      </c>
      <c r="L132" s="150">
        <f t="shared" si="73"/>
        <v>0</v>
      </c>
      <c r="M132" s="150">
        <f t="shared" si="73"/>
        <v>0</v>
      </c>
      <c r="N132" s="150">
        <f t="shared" si="73"/>
        <v>102</v>
      </c>
    </row>
    <row r="133" spans="1:14" x14ac:dyDescent="0.15">
      <c r="A133" s="117"/>
      <c r="B133" s="151"/>
      <c r="C133" s="117">
        <v>50122</v>
      </c>
      <c r="D133" s="118" t="s">
        <v>203</v>
      </c>
      <c r="E133" s="150">
        <v>0</v>
      </c>
      <c r="F133" s="150">
        <v>0</v>
      </c>
      <c r="G133" s="150">
        <v>0</v>
      </c>
      <c r="H133" s="150">
        <v>0</v>
      </c>
      <c r="I133" s="150"/>
      <c r="J133" s="150">
        <v>2</v>
      </c>
      <c r="K133" s="150">
        <v>0</v>
      </c>
      <c r="L133" s="150">
        <v>0</v>
      </c>
      <c r="M133" s="150">
        <v>0</v>
      </c>
      <c r="N133" s="150">
        <f>SUM(E133:M133)</f>
        <v>2</v>
      </c>
    </row>
    <row r="134" spans="1:14" ht="24" x14ac:dyDescent="0.15">
      <c r="A134" s="117"/>
      <c r="B134" s="151"/>
      <c r="C134" s="117">
        <v>50181</v>
      </c>
      <c r="D134" s="118" t="s">
        <v>204</v>
      </c>
      <c r="E134" s="150">
        <v>50</v>
      </c>
      <c r="F134" s="150">
        <v>0</v>
      </c>
      <c r="G134" s="150">
        <v>0</v>
      </c>
      <c r="H134" s="150">
        <v>0</v>
      </c>
      <c r="I134" s="150"/>
      <c r="J134" s="150">
        <v>0</v>
      </c>
      <c r="K134" s="150">
        <v>50</v>
      </c>
      <c r="L134" s="150">
        <v>0</v>
      </c>
      <c r="M134" s="150">
        <v>0</v>
      </c>
      <c r="N134" s="150">
        <f>SUM(E134:M134)</f>
        <v>100</v>
      </c>
    </row>
    <row r="135" spans="1:14" x14ac:dyDescent="0.15">
      <c r="A135" s="117"/>
      <c r="B135" s="127"/>
      <c r="C135" s="120" t="s">
        <v>131</v>
      </c>
      <c r="D135" s="121"/>
      <c r="E135" s="150">
        <f>SUM(E136)</f>
        <v>42.109000000000002</v>
      </c>
      <c r="F135" s="150">
        <f t="shared" ref="F135:N135" si="74">SUM(F136)</f>
        <v>0</v>
      </c>
      <c r="G135" s="150">
        <f t="shared" si="74"/>
        <v>0</v>
      </c>
      <c r="H135" s="150">
        <f t="shared" si="74"/>
        <v>0</v>
      </c>
      <c r="I135" s="150"/>
      <c r="J135" s="150">
        <f t="shared" si="74"/>
        <v>0</v>
      </c>
      <c r="K135" s="150">
        <f t="shared" si="74"/>
        <v>26.6</v>
      </c>
      <c r="L135" s="150">
        <f t="shared" si="74"/>
        <v>31.04</v>
      </c>
      <c r="M135" s="150">
        <f t="shared" si="74"/>
        <v>0</v>
      </c>
      <c r="N135" s="150">
        <f t="shared" si="74"/>
        <v>99.748999999999995</v>
      </c>
    </row>
    <row r="136" spans="1:14" ht="24" x14ac:dyDescent="0.15">
      <c r="A136" s="117"/>
      <c r="B136" s="151"/>
      <c r="C136" s="117">
        <v>49001</v>
      </c>
      <c r="D136" s="118" t="s">
        <v>205</v>
      </c>
      <c r="E136" s="150">
        <v>42.109000000000002</v>
      </c>
      <c r="F136" s="150">
        <v>0</v>
      </c>
      <c r="G136" s="150">
        <v>0</v>
      </c>
      <c r="H136" s="150">
        <v>0</v>
      </c>
      <c r="I136" s="150"/>
      <c r="J136" s="150">
        <v>0</v>
      </c>
      <c r="K136" s="150">
        <v>26.6</v>
      </c>
      <c r="L136" s="150">
        <v>31.04</v>
      </c>
      <c r="M136" s="150">
        <v>0</v>
      </c>
      <c r="N136" s="150">
        <f>SUM(E136:L136)</f>
        <v>99.748999999999995</v>
      </c>
    </row>
    <row r="137" spans="1:14" x14ac:dyDescent="0.15">
      <c r="A137" s="148"/>
      <c r="B137" s="120" t="s">
        <v>22</v>
      </c>
      <c r="C137" s="120"/>
      <c r="D137" s="121"/>
      <c r="E137" s="149">
        <f>E138+E140</f>
        <v>0</v>
      </c>
      <c r="F137" s="149">
        <f t="shared" ref="F137:N137" si="75">F138+F140</f>
        <v>0</v>
      </c>
      <c r="G137" s="149">
        <f t="shared" si="75"/>
        <v>0</v>
      </c>
      <c r="H137" s="149">
        <f t="shared" si="75"/>
        <v>11.8</v>
      </c>
      <c r="I137" s="149"/>
      <c r="J137" s="149">
        <f t="shared" si="75"/>
        <v>0</v>
      </c>
      <c r="K137" s="149">
        <f t="shared" si="75"/>
        <v>0</v>
      </c>
      <c r="L137" s="149">
        <f t="shared" si="75"/>
        <v>0</v>
      </c>
      <c r="M137" s="149">
        <f t="shared" si="75"/>
        <v>0</v>
      </c>
      <c r="N137" s="149">
        <f t="shared" si="75"/>
        <v>11.8</v>
      </c>
    </row>
    <row r="138" spans="1:14" x14ac:dyDescent="0.15">
      <c r="A138" s="117"/>
      <c r="B138" s="127"/>
      <c r="C138" s="120" t="s">
        <v>130</v>
      </c>
      <c r="D138" s="121"/>
      <c r="E138" s="150">
        <f>SUM(E139)</f>
        <v>0</v>
      </c>
      <c r="F138" s="150">
        <f t="shared" ref="F138:N138" si="76">SUM(F139)</f>
        <v>0</v>
      </c>
      <c r="G138" s="150">
        <f t="shared" si="76"/>
        <v>0</v>
      </c>
      <c r="H138" s="150">
        <f t="shared" si="76"/>
        <v>9</v>
      </c>
      <c r="I138" s="150"/>
      <c r="J138" s="150">
        <f t="shared" si="76"/>
        <v>0</v>
      </c>
      <c r="K138" s="150">
        <f t="shared" si="76"/>
        <v>0</v>
      </c>
      <c r="L138" s="150">
        <f t="shared" si="76"/>
        <v>0</v>
      </c>
      <c r="M138" s="150">
        <f t="shared" si="76"/>
        <v>0</v>
      </c>
      <c r="N138" s="150">
        <f t="shared" si="76"/>
        <v>9</v>
      </c>
    </row>
    <row r="139" spans="1:14" x14ac:dyDescent="0.15">
      <c r="A139" s="117"/>
      <c r="B139" s="151"/>
      <c r="C139" s="117">
        <v>44281</v>
      </c>
      <c r="D139" s="118" t="s">
        <v>143</v>
      </c>
      <c r="E139" s="150">
        <v>0</v>
      </c>
      <c r="F139" s="150">
        <v>0</v>
      </c>
      <c r="G139" s="150">
        <v>0</v>
      </c>
      <c r="H139" s="150">
        <v>9</v>
      </c>
      <c r="I139" s="150"/>
      <c r="J139" s="150">
        <v>0</v>
      </c>
      <c r="K139" s="150">
        <v>0</v>
      </c>
      <c r="L139" s="150">
        <v>0</v>
      </c>
      <c r="M139" s="150">
        <v>0</v>
      </c>
      <c r="N139" s="150">
        <f>SUM(E139:M139)</f>
        <v>9</v>
      </c>
    </row>
    <row r="140" spans="1:14" x14ac:dyDescent="0.15">
      <c r="A140" s="117"/>
      <c r="B140" s="127"/>
      <c r="C140" s="120" t="s">
        <v>131</v>
      </c>
      <c r="D140" s="121"/>
      <c r="E140" s="150">
        <f t="shared" ref="E140:N140" si="77">SUM(E141)</f>
        <v>0</v>
      </c>
      <c r="F140" s="150">
        <f t="shared" si="77"/>
        <v>0</v>
      </c>
      <c r="G140" s="150">
        <f t="shared" si="77"/>
        <v>0</v>
      </c>
      <c r="H140" s="150">
        <f t="shared" si="77"/>
        <v>2.8</v>
      </c>
      <c r="I140" s="150"/>
      <c r="J140" s="150">
        <f t="shared" si="77"/>
        <v>0</v>
      </c>
      <c r="K140" s="150">
        <f t="shared" si="77"/>
        <v>0</v>
      </c>
      <c r="L140" s="150">
        <f t="shared" si="77"/>
        <v>0</v>
      </c>
      <c r="M140" s="150">
        <f t="shared" si="77"/>
        <v>0</v>
      </c>
      <c r="N140" s="150">
        <f t="shared" si="77"/>
        <v>2.8</v>
      </c>
    </row>
    <row r="141" spans="1:14" ht="24" x14ac:dyDescent="0.15">
      <c r="A141" s="117"/>
      <c r="B141" s="151"/>
      <c r="C141" s="117">
        <v>43072</v>
      </c>
      <c r="D141" s="118" t="s">
        <v>206</v>
      </c>
      <c r="E141" s="150">
        <v>0</v>
      </c>
      <c r="F141" s="150">
        <v>0</v>
      </c>
      <c r="G141" s="150">
        <v>0</v>
      </c>
      <c r="H141" s="150">
        <v>2.8</v>
      </c>
      <c r="I141" s="150"/>
      <c r="J141" s="150">
        <v>0</v>
      </c>
      <c r="K141" s="150">
        <v>0</v>
      </c>
      <c r="L141" s="150">
        <v>0</v>
      </c>
      <c r="M141" s="150">
        <v>0</v>
      </c>
      <c r="N141" s="150">
        <f>SUM(E141:M141)</f>
        <v>2.8</v>
      </c>
    </row>
    <row r="142" spans="1:14" x14ac:dyDescent="0.15">
      <c r="A142" s="148"/>
      <c r="B142" s="120" t="s">
        <v>23</v>
      </c>
      <c r="C142" s="120"/>
      <c r="D142" s="121"/>
      <c r="E142" s="149">
        <f>E143</f>
        <v>0</v>
      </c>
      <c r="F142" s="149">
        <f t="shared" ref="F142" si="78">F143</f>
        <v>0</v>
      </c>
      <c r="G142" s="149">
        <f t="shared" ref="G142" si="79">G143</f>
        <v>0</v>
      </c>
      <c r="H142" s="149">
        <f t="shared" ref="H142" si="80">H143</f>
        <v>0</v>
      </c>
      <c r="I142" s="149"/>
      <c r="J142" s="149">
        <f t="shared" ref="J142" si="81">J143</f>
        <v>0.2</v>
      </c>
      <c r="K142" s="149">
        <f t="shared" ref="K142" si="82">K143</f>
        <v>0</v>
      </c>
      <c r="L142" s="149">
        <f t="shared" ref="L142:M142" si="83">L143</f>
        <v>0</v>
      </c>
      <c r="M142" s="149">
        <f t="shared" si="83"/>
        <v>0</v>
      </c>
      <c r="N142" s="149">
        <f t="shared" ref="N142" si="84">N143</f>
        <v>0.2</v>
      </c>
    </row>
    <row r="143" spans="1:14" x14ac:dyDescent="0.15">
      <c r="A143" s="117"/>
      <c r="B143" s="127"/>
      <c r="C143" s="120" t="s">
        <v>116</v>
      </c>
      <c r="D143" s="121"/>
      <c r="E143" s="150">
        <f t="shared" ref="E143:N143" si="85">SUM(E144)</f>
        <v>0</v>
      </c>
      <c r="F143" s="150">
        <f t="shared" si="85"/>
        <v>0</v>
      </c>
      <c r="G143" s="150">
        <f t="shared" si="85"/>
        <v>0</v>
      </c>
      <c r="H143" s="150">
        <f t="shared" si="85"/>
        <v>0</v>
      </c>
      <c r="I143" s="150"/>
      <c r="J143" s="150">
        <f t="shared" si="85"/>
        <v>0.2</v>
      </c>
      <c r="K143" s="150">
        <f t="shared" si="85"/>
        <v>0</v>
      </c>
      <c r="L143" s="150">
        <f t="shared" si="85"/>
        <v>0</v>
      </c>
      <c r="M143" s="150">
        <f t="shared" si="85"/>
        <v>0</v>
      </c>
      <c r="N143" s="150">
        <f t="shared" si="85"/>
        <v>0.2</v>
      </c>
    </row>
    <row r="144" spans="1:14" x14ac:dyDescent="0.15">
      <c r="A144" s="117"/>
      <c r="B144" s="151"/>
      <c r="C144" s="117">
        <v>50166</v>
      </c>
      <c r="D144" s="118" t="s">
        <v>207</v>
      </c>
      <c r="E144" s="150">
        <v>0</v>
      </c>
      <c r="F144" s="150">
        <v>0</v>
      </c>
      <c r="G144" s="150">
        <v>0</v>
      </c>
      <c r="H144" s="150">
        <v>0</v>
      </c>
      <c r="I144" s="150"/>
      <c r="J144" s="150">
        <v>0.2</v>
      </c>
      <c r="K144" s="150">
        <v>0</v>
      </c>
      <c r="L144" s="150">
        <v>0</v>
      </c>
      <c r="M144" s="150">
        <v>0</v>
      </c>
      <c r="N144" s="150">
        <f>SUM(E144:M144)</f>
        <v>0.2</v>
      </c>
    </row>
    <row r="145" spans="1:14" x14ac:dyDescent="0.15">
      <c r="A145" s="148"/>
      <c r="B145" s="120" t="s">
        <v>55</v>
      </c>
      <c r="C145" s="120"/>
      <c r="D145" s="121"/>
      <c r="E145" s="149">
        <f>E146</f>
        <v>0</v>
      </c>
      <c r="F145" s="149">
        <f t="shared" ref="F145:N145" si="86">F146</f>
        <v>0</v>
      </c>
      <c r="G145" s="149">
        <f t="shared" si="86"/>
        <v>0</v>
      </c>
      <c r="H145" s="149">
        <f t="shared" si="86"/>
        <v>2</v>
      </c>
      <c r="I145" s="149"/>
      <c r="J145" s="149">
        <f t="shared" si="86"/>
        <v>0</v>
      </c>
      <c r="K145" s="149">
        <f t="shared" si="86"/>
        <v>0</v>
      </c>
      <c r="L145" s="149">
        <f t="shared" si="86"/>
        <v>1.8859999999999999</v>
      </c>
      <c r="M145" s="149">
        <f t="shared" si="86"/>
        <v>0</v>
      </c>
      <c r="N145" s="149">
        <f t="shared" si="86"/>
        <v>3.8860000000000001</v>
      </c>
    </row>
    <row r="146" spans="1:14" x14ac:dyDescent="0.15">
      <c r="A146" s="117"/>
      <c r="B146" s="127"/>
      <c r="C146" s="120" t="s">
        <v>116</v>
      </c>
      <c r="D146" s="121"/>
      <c r="E146" s="150">
        <f>SUM(E147)</f>
        <v>0</v>
      </c>
      <c r="F146" s="150">
        <f t="shared" ref="F146:N146" si="87">SUM(F147)</f>
        <v>0</v>
      </c>
      <c r="G146" s="150">
        <f t="shared" si="87"/>
        <v>0</v>
      </c>
      <c r="H146" s="150">
        <f t="shared" si="87"/>
        <v>2</v>
      </c>
      <c r="I146" s="150"/>
      <c r="J146" s="150">
        <f t="shared" si="87"/>
        <v>0</v>
      </c>
      <c r="K146" s="150">
        <f t="shared" si="87"/>
        <v>0</v>
      </c>
      <c r="L146" s="150">
        <f t="shared" si="87"/>
        <v>1.8859999999999999</v>
      </c>
      <c r="M146" s="150">
        <f t="shared" si="87"/>
        <v>0</v>
      </c>
      <c r="N146" s="150">
        <f t="shared" si="87"/>
        <v>3.8860000000000001</v>
      </c>
    </row>
    <row r="147" spans="1:14" x14ac:dyDescent="0.15">
      <c r="A147" s="117"/>
      <c r="B147" s="151"/>
      <c r="C147" s="117">
        <v>48478</v>
      </c>
      <c r="D147" s="129" t="s">
        <v>208</v>
      </c>
      <c r="E147" s="150">
        <v>0</v>
      </c>
      <c r="F147" s="150">
        <v>0</v>
      </c>
      <c r="G147" s="150">
        <v>0</v>
      </c>
      <c r="H147" s="150">
        <v>2</v>
      </c>
      <c r="I147" s="150"/>
      <c r="J147" s="150">
        <v>0</v>
      </c>
      <c r="K147" s="150">
        <v>0</v>
      </c>
      <c r="L147" s="150">
        <v>1.8859999999999999</v>
      </c>
      <c r="M147" s="150">
        <v>0</v>
      </c>
      <c r="N147" s="150">
        <f>SUM(E147:M147)</f>
        <v>3.8860000000000001</v>
      </c>
    </row>
    <row r="148" spans="1:14" x14ac:dyDescent="0.15">
      <c r="A148" s="148"/>
      <c r="B148" s="120" t="s">
        <v>25</v>
      </c>
      <c r="C148" s="120"/>
      <c r="D148" s="121"/>
      <c r="E148" s="149">
        <f>E149</f>
        <v>283.40999999999997</v>
      </c>
      <c r="F148" s="149">
        <f t="shared" ref="F148:N148" si="88">F149</f>
        <v>73.900000000000006</v>
      </c>
      <c r="G148" s="149">
        <f t="shared" si="88"/>
        <v>0</v>
      </c>
      <c r="H148" s="149">
        <f t="shared" si="88"/>
        <v>0</v>
      </c>
      <c r="I148" s="149"/>
      <c r="J148" s="149">
        <f t="shared" si="88"/>
        <v>0</v>
      </c>
      <c r="K148" s="149">
        <f t="shared" si="88"/>
        <v>8.4</v>
      </c>
      <c r="L148" s="149">
        <f t="shared" si="88"/>
        <v>19.989999999999998</v>
      </c>
      <c r="M148" s="149">
        <f t="shared" si="88"/>
        <v>0</v>
      </c>
      <c r="N148" s="149">
        <f t="shared" si="88"/>
        <v>385.7</v>
      </c>
    </row>
    <row r="149" spans="1:14" x14ac:dyDescent="0.15">
      <c r="A149" s="117"/>
      <c r="B149" s="127"/>
      <c r="C149" s="120" t="s">
        <v>130</v>
      </c>
      <c r="D149" s="121"/>
      <c r="E149" s="150">
        <f>SUM(E150:E152)</f>
        <v>283.40999999999997</v>
      </c>
      <c r="F149" s="150">
        <f t="shared" ref="F149:N149" si="89">SUM(F150:F152)</f>
        <v>73.900000000000006</v>
      </c>
      <c r="G149" s="150">
        <f t="shared" si="89"/>
        <v>0</v>
      </c>
      <c r="H149" s="150">
        <f t="shared" si="89"/>
        <v>0</v>
      </c>
      <c r="I149" s="150"/>
      <c r="J149" s="150">
        <f t="shared" si="89"/>
        <v>0</v>
      </c>
      <c r="K149" s="150">
        <f t="shared" si="89"/>
        <v>8.4</v>
      </c>
      <c r="L149" s="150">
        <f t="shared" si="89"/>
        <v>19.989999999999998</v>
      </c>
      <c r="M149" s="150">
        <f t="shared" si="89"/>
        <v>0</v>
      </c>
      <c r="N149" s="150">
        <f t="shared" si="89"/>
        <v>385.7</v>
      </c>
    </row>
    <row r="150" spans="1:14" ht="24" x14ac:dyDescent="0.15">
      <c r="A150" s="117"/>
      <c r="B150" s="151"/>
      <c r="C150" s="117">
        <v>40173</v>
      </c>
      <c r="D150" s="118" t="s">
        <v>209</v>
      </c>
      <c r="E150" s="150">
        <v>70.41</v>
      </c>
      <c r="F150" s="150">
        <v>38.9</v>
      </c>
      <c r="G150" s="150">
        <v>0</v>
      </c>
      <c r="H150" s="150">
        <v>0</v>
      </c>
      <c r="I150" s="150"/>
      <c r="J150" s="150">
        <v>0</v>
      </c>
      <c r="K150" s="150">
        <v>0</v>
      </c>
      <c r="L150" s="150">
        <v>19.989999999999998</v>
      </c>
      <c r="M150" s="150">
        <v>0</v>
      </c>
      <c r="N150" s="150">
        <f>SUM(E150:M150)</f>
        <v>129.30000000000001</v>
      </c>
    </row>
    <row r="151" spans="1:14" ht="24" x14ac:dyDescent="0.15">
      <c r="A151" s="117"/>
      <c r="B151" s="151"/>
      <c r="C151" s="117">
        <v>43141</v>
      </c>
      <c r="D151" s="118" t="s">
        <v>210</v>
      </c>
      <c r="E151" s="150">
        <v>213</v>
      </c>
      <c r="F151" s="150">
        <v>35</v>
      </c>
      <c r="G151" s="150">
        <v>0</v>
      </c>
      <c r="H151" s="150">
        <v>0</v>
      </c>
      <c r="I151" s="150"/>
      <c r="J151" s="150">
        <v>0</v>
      </c>
      <c r="K151" s="150">
        <v>0</v>
      </c>
      <c r="L151" s="150">
        <v>0</v>
      </c>
      <c r="M151" s="150">
        <v>0</v>
      </c>
      <c r="N151" s="150">
        <f>SUM(E151:M151)</f>
        <v>248</v>
      </c>
    </row>
    <row r="152" spans="1:14" ht="15" customHeight="1" x14ac:dyDescent="0.15">
      <c r="A152" s="117"/>
      <c r="B152" s="151"/>
      <c r="C152" s="117">
        <v>43200</v>
      </c>
      <c r="D152" s="118" t="s">
        <v>137</v>
      </c>
      <c r="E152" s="150">
        <v>0</v>
      </c>
      <c r="F152" s="150">
        <v>0</v>
      </c>
      <c r="G152" s="150">
        <v>0</v>
      </c>
      <c r="H152" s="150">
        <v>0</v>
      </c>
      <c r="I152" s="150"/>
      <c r="J152" s="150">
        <v>0</v>
      </c>
      <c r="K152" s="150">
        <v>8.4</v>
      </c>
      <c r="L152" s="150">
        <v>0</v>
      </c>
      <c r="M152" s="150">
        <v>0</v>
      </c>
      <c r="N152" s="150">
        <f>SUM(E152:M152)</f>
        <v>8.4</v>
      </c>
    </row>
    <row r="153" spans="1:14" x14ac:dyDescent="0.15">
      <c r="A153" s="148"/>
      <c r="B153" s="120" t="s">
        <v>26</v>
      </c>
      <c r="C153" s="120"/>
      <c r="D153" s="121"/>
      <c r="E153" s="149">
        <f>E154</f>
        <v>0</v>
      </c>
      <c r="F153" s="149">
        <f t="shared" ref="F153:N153" si="90">F154</f>
        <v>0</v>
      </c>
      <c r="G153" s="149">
        <f t="shared" si="90"/>
        <v>0</v>
      </c>
      <c r="H153" s="149">
        <f t="shared" si="90"/>
        <v>5</v>
      </c>
      <c r="I153" s="149"/>
      <c r="J153" s="149">
        <f t="shared" si="90"/>
        <v>0</v>
      </c>
      <c r="K153" s="149">
        <f t="shared" si="90"/>
        <v>5</v>
      </c>
      <c r="L153" s="149">
        <f t="shared" si="90"/>
        <v>10.899999999999999</v>
      </c>
      <c r="M153" s="149">
        <f t="shared" si="90"/>
        <v>0</v>
      </c>
      <c r="N153" s="149">
        <f t="shared" si="90"/>
        <v>20.9</v>
      </c>
    </row>
    <row r="154" spans="1:14" x14ac:dyDescent="0.15">
      <c r="A154" s="117"/>
      <c r="B154" s="127"/>
      <c r="C154" s="120" t="s">
        <v>116</v>
      </c>
      <c r="D154" s="121"/>
      <c r="E154" s="150">
        <f>SUM(E155)</f>
        <v>0</v>
      </c>
      <c r="F154" s="150">
        <f t="shared" ref="F154:N154" si="91">SUM(F155)</f>
        <v>0</v>
      </c>
      <c r="G154" s="150">
        <f t="shared" si="91"/>
        <v>0</v>
      </c>
      <c r="H154" s="150">
        <f t="shared" si="91"/>
        <v>5</v>
      </c>
      <c r="I154" s="150"/>
      <c r="J154" s="150">
        <f t="shared" si="91"/>
        <v>0</v>
      </c>
      <c r="K154" s="150">
        <f t="shared" si="91"/>
        <v>5</v>
      </c>
      <c r="L154" s="150">
        <f t="shared" si="91"/>
        <v>10.899999999999999</v>
      </c>
      <c r="M154" s="150">
        <f t="shared" si="91"/>
        <v>0</v>
      </c>
      <c r="N154" s="150">
        <f t="shared" si="91"/>
        <v>20.9</v>
      </c>
    </row>
    <row r="155" spans="1:14" x14ac:dyDescent="0.15">
      <c r="A155" s="117"/>
      <c r="B155" s="151"/>
      <c r="C155" s="117">
        <v>50210</v>
      </c>
      <c r="D155" s="129" t="s">
        <v>211</v>
      </c>
      <c r="E155" s="150">
        <v>0</v>
      </c>
      <c r="F155" s="150">
        <v>0</v>
      </c>
      <c r="G155" s="150">
        <v>0</v>
      </c>
      <c r="H155" s="150">
        <v>5</v>
      </c>
      <c r="I155" s="150"/>
      <c r="J155" s="150">
        <v>0</v>
      </c>
      <c r="K155" s="150">
        <v>5</v>
      </c>
      <c r="L155" s="150">
        <v>10.899999999999999</v>
      </c>
      <c r="M155" s="150">
        <v>0</v>
      </c>
      <c r="N155" s="150">
        <f>SUM(E155:L155)</f>
        <v>20.9</v>
      </c>
    </row>
    <row r="156" spans="1:14" x14ac:dyDescent="0.15">
      <c r="A156" s="148"/>
      <c r="B156" s="120" t="s">
        <v>123</v>
      </c>
      <c r="C156" s="120"/>
      <c r="D156" s="121"/>
      <c r="E156" s="149">
        <f>E157+E159+E161</f>
        <v>0</v>
      </c>
      <c r="F156" s="149">
        <f t="shared" ref="F156:N156" si="92">F157+F159+F161</f>
        <v>21</v>
      </c>
      <c r="G156" s="149">
        <f t="shared" si="92"/>
        <v>0</v>
      </c>
      <c r="H156" s="149">
        <f t="shared" si="92"/>
        <v>7.24</v>
      </c>
      <c r="I156" s="149"/>
      <c r="J156" s="149">
        <f t="shared" si="92"/>
        <v>0</v>
      </c>
      <c r="K156" s="149">
        <f t="shared" si="92"/>
        <v>0</v>
      </c>
      <c r="L156" s="149">
        <f t="shared" si="92"/>
        <v>29.55</v>
      </c>
      <c r="M156" s="149">
        <f t="shared" si="92"/>
        <v>0</v>
      </c>
      <c r="N156" s="149">
        <f t="shared" si="92"/>
        <v>57.790000000000006</v>
      </c>
    </row>
    <row r="157" spans="1:14" x14ac:dyDescent="0.15">
      <c r="A157" s="117"/>
      <c r="B157" s="127"/>
      <c r="C157" s="120" t="s">
        <v>113</v>
      </c>
      <c r="D157" s="121"/>
      <c r="E157" s="150">
        <f>SUM(E158)</f>
        <v>0</v>
      </c>
      <c r="F157" s="150">
        <f t="shared" ref="F157:N157" si="93">SUM(F158)</f>
        <v>0</v>
      </c>
      <c r="G157" s="150">
        <f t="shared" si="93"/>
        <v>0</v>
      </c>
      <c r="H157" s="150">
        <f t="shared" si="93"/>
        <v>2.2400000000000002</v>
      </c>
      <c r="I157" s="150"/>
      <c r="J157" s="150">
        <f t="shared" si="93"/>
        <v>0</v>
      </c>
      <c r="K157" s="150">
        <f t="shared" si="93"/>
        <v>0</v>
      </c>
      <c r="L157" s="150">
        <f t="shared" si="93"/>
        <v>6.2</v>
      </c>
      <c r="M157" s="150">
        <f t="shared" si="93"/>
        <v>0</v>
      </c>
      <c r="N157" s="150">
        <f t="shared" si="93"/>
        <v>8.4400000000000013</v>
      </c>
    </row>
    <row r="158" spans="1:14" x14ac:dyDescent="0.15">
      <c r="A158" s="117"/>
      <c r="B158" s="151"/>
      <c r="C158" s="117">
        <v>48346</v>
      </c>
      <c r="D158" s="129" t="s">
        <v>212</v>
      </c>
      <c r="E158" s="150">
        <v>0</v>
      </c>
      <c r="F158" s="150">
        <v>0</v>
      </c>
      <c r="G158" s="150">
        <v>0</v>
      </c>
      <c r="H158" s="150">
        <v>2.2400000000000002</v>
      </c>
      <c r="I158" s="150"/>
      <c r="J158" s="150">
        <v>0</v>
      </c>
      <c r="K158" s="150">
        <v>0</v>
      </c>
      <c r="L158" s="150">
        <v>6.2</v>
      </c>
      <c r="M158" s="150">
        <v>0</v>
      </c>
      <c r="N158" s="150">
        <f>SUM(E158:M158)</f>
        <v>8.4400000000000013</v>
      </c>
    </row>
    <row r="159" spans="1:14" x14ac:dyDescent="0.15">
      <c r="A159" s="117"/>
      <c r="B159" s="127"/>
      <c r="C159" s="120" t="s">
        <v>116</v>
      </c>
      <c r="D159" s="121"/>
      <c r="E159" s="150">
        <f>SUM(E160)</f>
        <v>0</v>
      </c>
      <c r="F159" s="150">
        <f t="shared" ref="F159:N159" si="94">SUM(F160)</f>
        <v>0</v>
      </c>
      <c r="G159" s="150">
        <f t="shared" si="94"/>
        <v>0</v>
      </c>
      <c r="H159" s="150">
        <f t="shared" si="94"/>
        <v>5</v>
      </c>
      <c r="I159" s="150"/>
      <c r="J159" s="150">
        <f t="shared" si="94"/>
        <v>0</v>
      </c>
      <c r="K159" s="150">
        <f t="shared" si="94"/>
        <v>0</v>
      </c>
      <c r="L159" s="150">
        <f t="shared" si="94"/>
        <v>0</v>
      </c>
      <c r="M159" s="150">
        <f t="shared" si="94"/>
        <v>0</v>
      </c>
      <c r="N159" s="150">
        <f t="shared" si="94"/>
        <v>5</v>
      </c>
    </row>
    <row r="160" spans="1:14" x14ac:dyDescent="0.15">
      <c r="A160" s="117"/>
      <c r="B160" s="151"/>
      <c r="C160" s="117">
        <v>48479</v>
      </c>
      <c r="D160" s="118" t="s">
        <v>213</v>
      </c>
      <c r="E160" s="150">
        <v>0</v>
      </c>
      <c r="F160" s="150">
        <v>0</v>
      </c>
      <c r="G160" s="150">
        <v>0</v>
      </c>
      <c r="H160" s="150">
        <v>5</v>
      </c>
      <c r="I160" s="150"/>
      <c r="J160" s="150">
        <v>0</v>
      </c>
      <c r="K160" s="150">
        <v>0</v>
      </c>
      <c r="L160" s="150">
        <v>0</v>
      </c>
      <c r="M160" s="150">
        <v>0</v>
      </c>
      <c r="N160" s="150">
        <f>SUM(E160:M160)</f>
        <v>5</v>
      </c>
    </row>
    <row r="161" spans="1:14" x14ac:dyDescent="0.15">
      <c r="A161" s="117"/>
      <c r="B161" s="127"/>
      <c r="C161" s="120" t="s">
        <v>130</v>
      </c>
      <c r="D161" s="121"/>
      <c r="E161" s="150">
        <f>SUM(E162)</f>
        <v>0</v>
      </c>
      <c r="F161" s="150">
        <f t="shared" ref="F161:N161" si="95">SUM(F162)</f>
        <v>21</v>
      </c>
      <c r="G161" s="150">
        <f t="shared" si="95"/>
        <v>0</v>
      </c>
      <c r="H161" s="150">
        <f t="shared" si="95"/>
        <v>0</v>
      </c>
      <c r="I161" s="150"/>
      <c r="J161" s="150">
        <f t="shared" si="95"/>
        <v>0</v>
      </c>
      <c r="K161" s="150">
        <f t="shared" si="95"/>
        <v>0</v>
      </c>
      <c r="L161" s="150">
        <f t="shared" si="95"/>
        <v>23.35</v>
      </c>
      <c r="M161" s="150">
        <f t="shared" si="95"/>
        <v>0</v>
      </c>
      <c r="N161" s="150">
        <f t="shared" si="95"/>
        <v>44.35</v>
      </c>
    </row>
    <row r="162" spans="1:14" ht="24" x14ac:dyDescent="0.15">
      <c r="A162" s="117"/>
      <c r="B162" s="151"/>
      <c r="C162" s="117">
        <v>46499</v>
      </c>
      <c r="D162" s="118" t="s">
        <v>214</v>
      </c>
      <c r="E162" s="150">
        <v>0</v>
      </c>
      <c r="F162" s="150">
        <v>21</v>
      </c>
      <c r="G162" s="150">
        <v>0</v>
      </c>
      <c r="H162" s="150">
        <v>0</v>
      </c>
      <c r="I162" s="150"/>
      <c r="J162" s="150">
        <v>0</v>
      </c>
      <c r="K162" s="150">
        <v>0</v>
      </c>
      <c r="L162" s="150">
        <v>23.35</v>
      </c>
      <c r="M162" s="150">
        <v>0</v>
      </c>
      <c r="N162" s="150">
        <f>SUM(E162:M162)</f>
        <v>44.35</v>
      </c>
    </row>
    <row r="163" spans="1:14" x14ac:dyDescent="0.15">
      <c r="A163" s="148"/>
      <c r="B163" s="120" t="s">
        <v>63</v>
      </c>
      <c r="C163" s="120"/>
      <c r="D163" s="121"/>
      <c r="E163" s="149">
        <f>E164</f>
        <v>0</v>
      </c>
      <c r="F163" s="149">
        <f t="shared" ref="F163:N163" si="96">F164</f>
        <v>49.65</v>
      </c>
      <c r="G163" s="149">
        <f t="shared" si="96"/>
        <v>0</v>
      </c>
      <c r="H163" s="149">
        <f t="shared" si="96"/>
        <v>0</v>
      </c>
      <c r="I163" s="149"/>
      <c r="J163" s="149">
        <f t="shared" si="96"/>
        <v>0</v>
      </c>
      <c r="K163" s="149">
        <f t="shared" si="96"/>
        <v>0</v>
      </c>
      <c r="L163" s="149">
        <f t="shared" si="96"/>
        <v>22.62</v>
      </c>
      <c r="M163" s="149">
        <f t="shared" si="96"/>
        <v>0</v>
      </c>
      <c r="N163" s="149">
        <f t="shared" si="96"/>
        <v>72.27</v>
      </c>
    </row>
    <row r="164" spans="1:14" x14ac:dyDescent="0.15">
      <c r="A164" s="117"/>
      <c r="B164" s="127"/>
      <c r="C164" s="120" t="s">
        <v>130</v>
      </c>
      <c r="D164" s="121"/>
      <c r="E164" s="150">
        <f>SUM(E165:E166)</f>
        <v>0</v>
      </c>
      <c r="F164" s="150">
        <f t="shared" ref="F164:N164" si="97">SUM(F165:F166)</f>
        <v>49.65</v>
      </c>
      <c r="G164" s="150">
        <f t="shared" si="97"/>
        <v>0</v>
      </c>
      <c r="H164" s="150">
        <f t="shared" si="97"/>
        <v>0</v>
      </c>
      <c r="I164" s="150"/>
      <c r="J164" s="150">
        <f t="shared" si="97"/>
        <v>0</v>
      </c>
      <c r="K164" s="150">
        <f t="shared" si="97"/>
        <v>0</v>
      </c>
      <c r="L164" s="150">
        <f t="shared" si="97"/>
        <v>22.62</v>
      </c>
      <c r="M164" s="150">
        <f t="shared" si="97"/>
        <v>0</v>
      </c>
      <c r="N164" s="150">
        <f t="shared" si="97"/>
        <v>72.27</v>
      </c>
    </row>
    <row r="165" spans="1:14" x14ac:dyDescent="0.15">
      <c r="A165" s="117"/>
      <c r="B165" s="151"/>
      <c r="C165" s="117">
        <v>45094</v>
      </c>
      <c r="D165" s="118" t="s">
        <v>215</v>
      </c>
      <c r="E165" s="150">
        <v>0</v>
      </c>
      <c r="F165" s="150">
        <v>0</v>
      </c>
      <c r="G165" s="150">
        <v>0</v>
      </c>
      <c r="H165" s="150">
        <v>0</v>
      </c>
      <c r="I165" s="150"/>
      <c r="J165" s="150">
        <v>0</v>
      </c>
      <c r="K165" s="150">
        <v>0</v>
      </c>
      <c r="L165" s="150">
        <v>22.62</v>
      </c>
      <c r="M165" s="150">
        <v>0</v>
      </c>
      <c r="N165" s="150">
        <f>SUM(E165:M165)</f>
        <v>22.62</v>
      </c>
    </row>
    <row r="166" spans="1:14" x14ac:dyDescent="0.15">
      <c r="A166" s="117"/>
      <c r="B166" s="151"/>
      <c r="C166" s="117">
        <v>50211</v>
      </c>
      <c r="D166" s="118" t="s">
        <v>216</v>
      </c>
      <c r="E166" s="150">
        <v>0</v>
      </c>
      <c r="F166" s="150">
        <v>49.65</v>
      </c>
      <c r="G166" s="150">
        <v>0</v>
      </c>
      <c r="H166" s="150">
        <v>0</v>
      </c>
      <c r="I166" s="150"/>
      <c r="J166" s="150">
        <v>0</v>
      </c>
      <c r="K166" s="150">
        <v>0</v>
      </c>
      <c r="L166" s="150">
        <v>0</v>
      </c>
      <c r="M166" s="150">
        <v>0</v>
      </c>
      <c r="N166" s="150">
        <f>SUM(E166:M166)</f>
        <v>49.65</v>
      </c>
    </row>
    <row r="167" spans="1:14" x14ac:dyDescent="0.15">
      <c r="A167" s="148"/>
      <c r="B167" s="120" t="s">
        <v>57</v>
      </c>
      <c r="C167" s="120"/>
      <c r="D167" s="121"/>
      <c r="E167" s="149">
        <f>E168+E170+E172</f>
        <v>0</v>
      </c>
      <c r="F167" s="149">
        <f>F168+F173+F175</f>
        <v>5.5</v>
      </c>
      <c r="G167" s="149">
        <f>G168+G173+G175</f>
        <v>0</v>
      </c>
      <c r="H167" s="149">
        <f>H168+H173+H175</f>
        <v>5.5</v>
      </c>
      <c r="I167" s="149"/>
      <c r="J167" s="149">
        <f>J168+J173+J175</f>
        <v>0</v>
      </c>
      <c r="K167" s="149">
        <f>K168+K173+K175</f>
        <v>1</v>
      </c>
      <c r="L167" s="149">
        <f>L168+L173+L175</f>
        <v>7.0264499999999996</v>
      </c>
      <c r="M167" s="149">
        <f>M168+M173+M175</f>
        <v>0</v>
      </c>
      <c r="N167" s="149">
        <f>N168+N173+N175</f>
        <v>19.026450000000001</v>
      </c>
    </row>
    <row r="168" spans="1:14" x14ac:dyDescent="0.15">
      <c r="A168" s="117"/>
      <c r="B168" s="127"/>
      <c r="C168" s="120" t="s">
        <v>113</v>
      </c>
      <c r="D168" s="121"/>
      <c r="E168" s="150">
        <f>SUM(E169)</f>
        <v>0</v>
      </c>
      <c r="F168" s="150">
        <f t="shared" ref="F168:N168" si="98">SUM(F169)</f>
        <v>2.5</v>
      </c>
      <c r="G168" s="150">
        <f t="shared" si="98"/>
        <v>0</v>
      </c>
      <c r="H168" s="150">
        <f t="shared" si="98"/>
        <v>2.5</v>
      </c>
      <c r="I168" s="150"/>
      <c r="J168" s="150">
        <f t="shared" si="98"/>
        <v>0</v>
      </c>
      <c r="K168" s="150">
        <f t="shared" si="98"/>
        <v>0</v>
      </c>
      <c r="L168" s="150">
        <f t="shared" si="98"/>
        <v>0</v>
      </c>
      <c r="M168" s="150">
        <f t="shared" si="98"/>
        <v>0</v>
      </c>
      <c r="N168" s="150">
        <f t="shared" si="98"/>
        <v>5</v>
      </c>
    </row>
    <row r="169" spans="1:14" ht="15" customHeight="1" x14ac:dyDescent="0.15">
      <c r="A169" s="117"/>
      <c r="B169" s="151"/>
      <c r="C169" s="117">
        <v>43452</v>
      </c>
      <c r="D169" s="118" t="s">
        <v>144</v>
      </c>
      <c r="E169" s="150">
        <v>0</v>
      </c>
      <c r="F169" s="150">
        <v>2.5</v>
      </c>
      <c r="G169" s="150">
        <v>0</v>
      </c>
      <c r="H169" s="150">
        <v>2.5</v>
      </c>
      <c r="I169" s="150"/>
      <c r="J169" s="150">
        <v>0</v>
      </c>
      <c r="K169" s="150">
        <v>0</v>
      </c>
      <c r="L169" s="150">
        <v>0</v>
      </c>
      <c r="M169" s="150">
        <v>0</v>
      </c>
      <c r="N169" s="150">
        <f>SUM(E169:M169)</f>
        <v>5</v>
      </c>
    </row>
    <row r="170" spans="1:14" x14ac:dyDescent="0.15">
      <c r="A170" s="117"/>
      <c r="B170" s="151"/>
      <c r="C170" s="117"/>
      <c r="D170" s="118"/>
      <c r="E170" s="150"/>
      <c r="F170" s="150"/>
      <c r="G170" s="150"/>
      <c r="H170" s="150"/>
      <c r="I170" s="150"/>
      <c r="J170" s="150"/>
      <c r="K170" s="150"/>
      <c r="L170" s="150"/>
      <c r="M170" s="150"/>
      <c r="N170" s="150"/>
    </row>
    <row r="171" spans="1:14" s="123" customFormat="1" ht="11" x14ac:dyDescent="0.15">
      <c r="A171" s="189" t="s">
        <v>142</v>
      </c>
      <c r="B171" s="189"/>
      <c r="C171" s="189"/>
      <c r="D171" s="189"/>
      <c r="E171" s="189"/>
      <c r="F171" s="189"/>
      <c r="G171" s="189"/>
      <c r="H171" s="189"/>
      <c r="I171" s="189"/>
      <c r="J171" s="189"/>
      <c r="K171" s="154"/>
      <c r="L171" s="154"/>
      <c r="M171" s="154"/>
      <c r="N171" s="154"/>
    </row>
    <row r="172" spans="1:14" s="122" customFormat="1" ht="11" x14ac:dyDescent="0.15">
      <c r="A172" s="155" t="s">
        <v>295</v>
      </c>
      <c r="B172" s="128"/>
      <c r="C172" s="128"/>
      <c r="D172" s="133"/>
      <c r="E172" s="156"/>
      <c r="F172" s="156"/>
      <c r="G172" s="156"/>
      <c r="H172" s="156"/>
      <c r="I172" s="157"/>
      <c r="J172" s="157"/>
      <c r="K172" s="128"/>
      <c r="L172" s="128"/>
      <c r="M172" s="128"/>
      <c r="N172" s="128"/>
    </row>
    <row r="173" spans="1:14" x14ac:dyDescent="0.15">
      <c r="A173" s="117"/>
      <c r="B173" s="127"/>
      <c r="C173" s="120" t="s">
        <v>116</v>
      </c>
      <c r="D173" s="121"/>
      <c r="E173" s="150">
        <f t="shared" ref="E173:M173" si="99">SUM(E174)</f>
        <v>0</v>
      </c>
      <c r="F173" s="150">
        <f t="shared" si="99"/>
        <v>3</v>
      </c>
      <c r="G173" s="150">
        <f t="shared" si="99"/>
        <v>0</v>
      </c>
      <c r="H173" s="150">
        <f t="shared" si="99"/>
        <v>3</v>
      </c>
      <c r="I173" s="150"/>
      <c r="J173" s="150">
        <f t="shared" si="99"/>
        <v>0</v>
      </c>
      <c r="K173" s="150">
        <f t="shared" si="99"/>
        <v>1</v>
      </c>
      <c r="L173" s="150">
        <f t="shared" si="99"/>
        <v>6.8</v>
      </c>
      <c r="M173" s="150">
        <f t="shared" si="99"/>
        <v>0</v>
      </c>
      <c r="N173" s="150">
        <f>SUM(N174)</f>
        <v>13.8</v>
      </c>
    </row>
    <row r="174" spans="1:14" x14ac:dyDescent="0.15">
      <c r="A174" s="117"/>
      <c r="B174" s="151"/>
      <c r="C174" s="117">
        <v>48361</v>
      </c>
      <c r="D174" s="118" t="s">
        <v>217</v>
      </c>
      <c r="E174" s="150">
        <v>0</v>
      </c>
      <c r="F174" s="150">
        <v>3</v>
      </c>
      <c r="G174" s="150">
        <v>0</v>
      </c>
      <c r="H174" s="150">
        <v>3</v>
      </c>
      <c r="I174" s="150"/>
      <c r="J174" s="150">
        <v>0</v>
      </c>
      <c r="K174" s="150">
        <v>1</v>
      </c>
      <c r="L174" s="150">
        <v>6.8</v>
      </c>
      <c r="M174" s="150">
        <v>0</v>
      </c>
      <c r="N174" s="150">
        <f>SUM(E174:M174)</f>
        <v>13.8</v>
      </c>
    </row>
    <row r="175" spans="1:14" x14ac:dyDescent="0.15">
      <c r="A175" s="117"/>
      <c r="B175" s="127"/>
      <c r="C175" s="120" t="s">
        <v>131</v>
      </c>
      <c r="D175" s="121"/>
      <c r="E175" s="150">
        <f t="shared" ref="E175:F175" si="100">SUM(E176)</f>
        <v>0</v>
      </c>
      <c r="F175" s="150">
        <f t="shared" si="100"/>
        <v>0</v>
      </c>
      <c r="G175" s="150">
        <f t="shared" ref="G175" si="101">SUM(G176)</f>
        <v>0</v>
      </c>
      <c r="H175" s="150">
        <f t="shared" ref="H175" si="102">SUM(H176)</f>
        <v>0</v>
      </c>
      <c r="I175" s="150"/>
      <c r="J175" s="150">
        <f t="shared" ref="J175" si="103">SUM(J176)</f>
        <v>0</v>
      </c>
      <c r="K175" s="150">
        <f t="shared" ref="K175" si="104">SUM(K176)</f>
        <v>0</v>
      </c>
      <c r="L175" s="150">
        <f t="shared" ref="L175:M175" si="105">SUM(L176)</f>
        <v>0.22645000000000001</v>
      </c>
      <c r="M175" s="150">
        <f t="shared" si="105"/>
        <v>0</v>
      </c>
      <c r="N175" s="150">
        <f t="shared" ref="N175" si="106">SUM(N176)</f>
        <v>0.22645000000000001</v>
      </c>
    </row>
    <row r="176" spans="1:14" ht="24" x14ac:dyDescent="0.15">
      <c r="A176" s="117"/>
      <c r="B176" s="151"/>
      <c r="C176" s="117">
        <v>42394</v>
      </c>
      <c r="D176" s="118" t="s">
        <v>218</v>
      </c>
      <c r="E176" s="150">
        <v>0</v>
      </c>
      <c r="F176" s="150">
        <v>0</v>
      </c>
      <c r="G176" s="150">
        <v>0</v>
      </c>
      <c r="H176" s="150">
        <v>0</v>
      </c>
      <c r="I176" s="150"/>
      <c r="J176" s="150">
        <v>0</v>
      </c>
      <c r="K176" s="150">
        <v>0</v>
      </c>
      <c r="L176" s="150">
        <v>0.22645000000000001</v>
      </c>
      <c r="M176" s="150">
        <v>0</v>
      </c>
      <c r="N176" s="150">
        <f>SUM(E176:M176)</f>
        <v>0.22645000000000001</v>
      </c>
    </row>
    <row r="177" spans="1:14" x14ac:dyDescent="0.15">
      <c r="A177" s="148"/>
      <c r="B177" s="120" t="s">
        <v>27</v>
      </c>
      <c r="C177" s="120"/>
      <c r="D177" s="121"/>
      <c r="E177" s="149">
        <f>E178</f>
        <v>0</v>
      </c>
      <c r="F177" s="149">
        <f t="shared" ref="F177:N177" si="107">F178</f>
        <v>0</v>
      </c>
      <c r="G177" s="149">
        <f t="shared" si="107"/>
        <v>0</v>
      </c>
      <c r="H177" s="149">
        <f t="shared" si="107"/>
        <v>11.3</v>
      </c>
      <c r="I177" s="149"/>
      <c r="J177" s="149">
        <f t="shared" si="107"/>
        <v>0</v>
      </c>
      <c r="K177" s="149">
        <f t="shared" si="107"/>
        <v>0</v>
      </c>
      <c r="L177" s="149">
        <f t="shared" si="107"/>
        <v>0.5</v>
      </c>
      <c r="M177" s="149">
        <f t="shared" si="107"/>
        <v>0</v>
      </c>
      <c r="N177" s="149">
        <f t="shared" si="107"/>
        <v>11.8</v>
      </c>
    </row>
    <row r="178" spans="1:14" x14ac:dyDescent="0.15">
      <c r="A178" s="117"/>
      <c r="B178" s="127"/>
      <c r="C178" s="120" t="s">
        <v>130</v>
      </c>
      <c r="D178" s="121"/>
      <c r="E178" s="150">
        <f>SUM(E179)</f>
        <v>0</v>
      </c>
      <c r="F178" s="150">
        <f t="shared" ref="F178:N178" si="108">SUM(F179)</f>
        <v>0</v>
      </c>
      <c r="G178" s="150">
        <f t="shared" si="108"/>
        <v>0</v>
      </c>
      <c r="H178" s="150">
        <f t="shared" si="108"/>
        <v>11.3</v>
      </c>
      <c r="I178" s="150"/>
      <c r="J178" s="150">
        <f t="shared" si="108"/>
        <v>0</v>
      </c>
      <c r="K178" s="150">
        <f t="shared" si="108"/>
        <v>0</v>
      </c>
      <c r="L178" s="150">
        <f t="shared" si="108"/>
        <v>0.5</v>
      </c>
      <c r="M178" s="150">
        <f t="shared" si="108"/>
        <v>0</v>
      </c>
      <c r="N178" s="150">
        <f t="shared" si="108"/>
        <v>11.8</v>
      </c>
    </row>
    <row r="179" spans="1:14" x14ac:dyDescent="0.15">
      <c r="A179" s="117"/>
      <c r="B179" s="151"/>
      <c r="C179" s="117">
        <v>48484</v>
      </c>
      <c r="D179" s="118" t="s">
        <v>138</v>
      </c>
      <c r="E179" s="150">
        <v>0</v>
      </c>
      <c r="F179" s="150">
        <v>0</v>
      </c>
      <c r="G179" s="150">
        <v>0</v>
      </c>
      <c r="H179" s="150">
        <v>11.3</v>
      </c>
      <c r="I179" s="150"/>
      <c r="J179" s="150">
        <v>0</v>
      </c>
      <c r="K179" s="150">
        <v>0</v>
      </c>
      <c r="L179" s="150">
        <v>0.5</v>
      </c>
      <c r="M179" s="150">
        <v>0</v>
      </c>
      <c r="N179" s="150">
        <f>SUM(E179:M179)</f>
        <v>11.8</v>
      </c>
    </row>
    <row r="180" spans="1:14" x14ac:dyDescent="0.15">
      <c r="A180" s="148"/>
      <c r="B180" s="120" t="s">
        <v>58</v>
      </c>
      <c r="C180" s="120"/>
      <c r="D180" s="121"/>
      <c r="E180" s="149">
        <f>E181</f>
        <v>0</v>
      </c>
      <c r="F180" s="149">
        <f t="shared" ref="F180:N180" si="109">F181</f>
        <v>0</v>
      </c>
      <c r="G180" s="149">
        <f t="shared" si="109"/>
        <v>0</v>
      </c>
      <c r="H180" s="149">
        <f t="shared" si="109"/>
        <v>0</v>
      </c>
      <c r="I180" s="149"/>
      <c r="J180" s="149">
        <f t="shared" si="109"/>
        <v>0</v>
      </c>
      <c r="K180" s="149">
        <f t="shared" si="109"/>
        <v>0</v>
      </c>
      <c r="L180" s="149">
        <f t="shared" si="109"/>
        <v>2.87</v>
      </c>
      <c r="M180" s="149">
        <f t="shared" si="109"/>
        <v>0</v>
      </c>
      <c r="N180" s="149">
        <f t="shared" si="109"/>
        <v>2.87</v>
      </c>
    </row>
    <row r="181" spans="1:14" x14ac:dyDescent="0.15">
      <c r="A181" s="117"/>
      <c r="B181" s="127"/>
      <c r="C181" s="120" t="s">
        <v>130</v>
      </c>
      <c r="D181" s="121"/>
      <c r="E181" s="150">
        <f>SUM(E182)</f>
        <v>0</v>
      </c>
      <c r="F181" s="150">
        <f t="shared" ref="F181:N181" si="110">SUM(F182)</f>
        <v>0</v>
      </c>
      <c r="G181" s="150">
        <f t="shared" si="110"/>
        <v>0</v>
      </c>
      <c r="H181" s="150">
        <f t="shared" si="110"/>
        <v>0</v>
      </c>
      <c r="I181" s="150"/>
      <c r="J181" s="150">
        <f t="shared" si="110"/>
        <v>0</v>
      </c>
      <c r="K181" s="150">
        <f t="shared" si="110"/>
        <v>0</v>
      </c>
      <c r="L181" s="150">
        <f t="shared" si="110"/>
        <v>2.87</v>
      </c>
      <c r="M181" s="150">
        <f t="shared" si="110"/>
        <v>0</v>
      </c>
      <c r="N181" s="150">
        <f t="shared" si="110"/>
        <v>2.87</v>
      </c>
    </row>
    <row r="182" spans="1:14" x14ac:dyDescent="0.15">
      <c r="A182" s="117"/>
      <c r="B182" s="151"/>
      <c r="C182" s="117">
        <v>42391</v>
      </c>
      <c r="D182" s="118" t="s">
        <v>219</v>
      </c>
      <c r="E182" s="150">
        <v>0</v>
      </c>
      <c r="F182" s="150">
        <v>0</v>
      </c>
      <c r="G182" s="150">
        <v>0</v>
      </c>
      <c r="H182" s="150">
        <v>0</v>
      </c>
      <c r="I182" s="150"/>
      <c r="J182" s="150">
        <v>0</v>
      </c>
      <c r="K182" s="150">
        <v>0</v>
      </c>
      <c r="L182" s="150">
        <v>2.87</v>
      </c>
      <c r="M182" s="150">
        <v>0</v>
      </c>
      <c r="N182" s="150">
        <f>SUM(E182:M182)</f>
        <v>2.87</v>
      </c>
    </row>
    <row r="183" spans="1:14" x14ac:dyDescent="0.15">
      <c r="A183" s="148" t="s">
        <v>128</v>
      </c>
      <c r="B183" s="127"/>
      <c r="C183" s="127"/>
      <c r="D183" s="121"/>
      <c r="E183" s="149">
        <f>E184+E201+E206+E231+E234+E242</f>
        <v>3653</v>
      </c>
      <c r="F183" s="149">
        <f>F184+F201+F206+F231+F234+F242</f>
        <v>724.83000000000015</v>
      </c>
      <c r="G183" s="149">
        <f>G184+G201+G206+G231+G234+G242</f>
        <v>0</v>
      </c>
      <c r="H183" s="149">
        <f>H184+H201+H206+H231+H234+H242</f>
        <v>22.95</v>
      </c>
      <c r="I183" s="149"/>
      <c r="J183" s="149">
        <f>J184+J201+J206+J231+J234+J242</f>
        <v>2</v>
      </c>
      <c r="K183" s="149">
        <f>K184+K201+K206+K231+K234+K242</f>
        <v>1972.02</v>
      </c>
      <c r="L183" s="149">
        <f>L184+L201+L206+L231+L234+L242</f>
        <v>239.23000000000002</v>
      </c>
      <c r="M183" s="149">
        <f>M184+M201+M206+M231+M234+M242</f>
        <v>150.69</v>
      </c>
      <c r="N183" s="149">
        <f>N184+N201+N206+N231+N234+N242</f>
        <v>6764.72</v>
      </c>
    </row>
    <row r="184" spans="1:14" x14ac:dyDescent="0.15">
      <c r="A184" s="148"/>
      <c r="B184" s="120" t="s">
        <v>29</v>
      </c>
      <c r="C184" s="120"/>
      <c r="D184" s="121"/>
      <c r="E184" s="149">
        <f>E185+E188+E190+E192+E197</f>
        <v>835</v>
      </c>
      <c r="F184" s="149">
        <f t="shared" ref="F184:N184" si="111">F185+F188+F190+F192+F197</f>
        <v>264</v>
      </c>
      <c r="G184" s="149">
        <f t="shared" si="111"/>
        <v>0</v>
      </c>
      <c r="H184" s="149">
        <f t="shared" si="111"/>
        <v>0</v>
      </c>
      <c r="I184" s="149"/>
      <c r="J184" s="149">
        <f t="shared" si="111"/>
        <v>0</v>
      </c>
      <c r="K184" s="149">
        <f t="shared" si="111"/>
        <v>841.72</v>
      </c>
      <c r="L184" s="149">
        <f t="shared" si="111"/>
        <v>11.5</v>
      </c>
      <c r="M184" s="149">
        <f t="shared" si="111"/>
        <v>0</v>
      </c>
      <c r="N184" s="149">
        <f t="shared" si="111"/>
        <v>1952.22</v>
      </c>
    </row>
    <row r="185" spans="1:14" x14ac:dyDescent="0.15">
      <c r="A185" s="117"/>
      <c r="B185" s="127"/>
      <c r="C185" s="120" t="s">
        <v>112</v>
      </c>
      <c r="D185" s="121"/>
      <c r="E185" s="150">
        <f>SUM(E186:E187)</f>
        <v>0</v>
      </c>
      <c r="F185" s="150">
        <f t="shared" ref="F185:N185" si="112">SUM(F186:F187)</f>
        <v>100</v>
      </c>
      <c r="G185" s="150">
        <f t="shared" si="112"/>
        <v>0</v>
      </c>
      <c r="H185" s="150">
        <f t="shared" si="112"/>
        <v>0</v>
      </c>
      <c r="I185" s="150"/>
      <c r="J185" s="150">
        <f t="shared" si="112"/>
        <v>0</v>
      </c>
      <c r="K185" s="150">
        <f t="shared" si="112"/>
        <v>79</v>
      </c>
      <c r="L185" s="150">
        <f t="shared" si="112"/>
        <v>5.5</v>
      </c>
      <c r="M185" s="150">
        <f t="shared" si="112"/>
        <v>0</v>
      </c>
      <c r="N185" s="150">
        <f t="shared" si="112"/>
        <v>184.5</v>
      </c>
    </row>
    <row r="186" spans="1:14" x14ac:dyDescent="0.15">
      <c r="A186" s="117"/>
      <c r="B186" s="151"/>
      <c r="C186" s="117">
        <v>42466</v>
      </c>
      <c r="D186" s="129" t="s">
        <v>220</v>
      </c>
      <c r="E186" s="150">
        <v>0</v>
      </c>
      <c r="F186" s="150">
        <v>0</v>
      </c>
      <c r="G186" s="150">
        <v>0</v>
      </c>
      <c r="H186" s="150">
        <v>0</v>
      </c>
      <c r="I186" s="150"/>
      <c r="J186" s="150">
        <v>0</v>
      </c>
      <c r="K186" s="150">
        <v>79</v>
      </c>
      <c r="L186" s="150">
        <v>1</v>
      </c>
      <c r="M186" s="150">
        <v>0</v>
      </c>
      <c r="N186" s="150">
        <f>SUM(E186:M186)</f>
        <v>80</v>
      </c>
    </row>
    <row r="187" spans="1:14" x14ac:dyDescent="0.15">
      <c r="A187" s="117"/>
      <c r="B187" s="151"/>
      <c r="C187" s="117">
        <v>42466</v>
      </c>
      <c r="D187" s="129" t="s">
        <v>221</v>
      </c>
      <c r="E187" s="150">
        <v>0</v>
      </c>
      <c r="F187" s="150">
        <v>100</v>
      </c>
      <c r="G187" s="150">
        <v>0</v>
      </c>
      <c r="H187" s="150">
        <v>0</v>
      </c>
      <c r="I187" s="150"/>
      <c r="J187" s="150">
        <v>0</v>
      </c>
      <c r="K187" s="150">
        <v>0</v>
      </c>
      <c r="L187" s="150">
        <v>4.5</v>
      </c>
      <c r="M187" s="150">
        <v>0</v>
      </c>
      <c r="N187" s="150">
        <f>SUM(E187:M187)</f>
        <v>104.5</v>
      </c>
    </row>
    <row r="188" spans="1:14" x14ac:dyDescent="0.15">
      <c r="A188" s="117"/>
      <c r="B188" s="127"/>
      <c r="C188" s="120" t="s">
        <v>113</v>
      </c>
      <c r="D188" s="121"/>
      <c r="E188" s="150">
        <f>SUM(E189)</f>
        <v>100</v>
      </c>
      <c r="F188" s="150">
        <f t="shared" ref="F188:N188" si="113">SUM(F189)</f>
        <v>67</v>
      </c>
      <c r="G188" s="150">
        <f t="shared" si="113"/>
        <v>0</v>
      </c>
      <c r="H188" s="150">
        <f t="shared" si="113"/>
        <v>0</v>
      </c>
      <c r="I188" s="150"/>
      <c r="J188" s="150">
        <f t="shared" si="113"/>
        <v>0</v>
      </c>
      <c r="K188" s="150">
        <f t="shared" si="113"/>
        <v>60</v>
      </c>
      <c r="L188" s="150">
        <f t="shared" si="113"/>
        <v>0</v>
      </c>
      <c r="M188" s="150">
        <f t="shared" si="113"/>
        <v>0</v>
      </c>
      <c r="N188" s="150">
        <f t="shared" si="113"/>
        <v>227</v>
      </c>
    </row>
    <row r="189" spans="1:14" x14ac:dyDescent="0.15">
      <c r="A189" s="117"/>
      <c r="B189" s="151"/>
      <c r="C189" s="117">
        <v>45203</v>
      </c>
      <c r="D189" s="129" t="s">
        <v>222</v>
      </c>
      <c r="E189" s="150">
        <v>100</v>
      </c>
      <c r="F189" s="150">
        <v>67</v>
      </c>
      <c r="G189" s="150">
        <v>0</v>
      </c>
      <c r="H189" s="150">
        <v>0</v>
      </c>
      <c r="I189" s="150"/>
      <c r="J189" s="150">
        <v>0</v>
      </c>
      <c r="K189" s="150">
        <v>60</v>
      </c>
      <c r="L189" s="150">
        <v>0</v>
      </c>
      <c r="M189" s="150">
        <v>0</v>
      </c>
      <c r="N189" s="150">
        <f>SUM(E189:M189)</f>
        <v>227</v>
      </c>
    </row>
    <row r="190" spans="1:14" x14ac:dyDescent="0.15">
      <c r="A190" s="117"/>
      <c r="B190" s="127"/>
      <c r="C190" s="120" t="s">
        <v>114</v>
      </c>
      <c r="D190" s="121"/>
      <c r="E190" s="150">
        <f>SUM(E191)</f>
        <v>200</v>
      </c>
      <c r="F190" s="150">
        <f t="shared" ref="F190:N190" si="114">SUM(F191)</f>
        <v>0</v>
      </c>
      <c r="G190" s="150">
        <f t="shared" si="114"/>
        <v>0</v>
      </c>
      <c r="H190" s="150">
        <f t="shared" si="114"/>
        <v>0</v>
      </c>
      <c r="I190" s="150"/>
      <c r="J190" s="150">
        <f t="shared" si="114"/>
        <v>0</v>
      </c>
      <c r="K190" s="150">
        <f t="shared" si="114"/>
        <v>0</v>
      </c>
      <c r="L190" s="150">
        <f t="shared" si="114"/>
        <v>0</v>
      </c>
      <c r="M190" s="150">
        <f t="shared" si="114"/>
        <v>0</v>
      </c>
      <c r="N190" s="150">
        <f t="shared" si="114"/>
        <v>200</v>
      </c>
    </row>
    <row r="191" spans="1:14" ht="24" x14ac:dyDescent="0.15">
      <c r="A191" s="117"/>
      <c r="B191" s="151"/>
      <c r="C191" s="117">
        <v>36200</v>
      </c>
      <c r="D191" s="118" t="s">
        <v>223</v>
      </c>
      <c r="E191" s="150">
        <v>200</v>
      </c>
      <c r="F191" s="150">
        <v>0</v>
      </c>
      <c r="G191" s="150">
        <v>0</v>
      </c>
      <c r="H191" s="150">
        <v>0</v>
      </c>
      <c r="I191" s="150"/>
      <c r="J191" s="150">
        <v>0</v>
      </c>
      <c r="K191" s="150">
        <v>0</v>
      </c>
      <c r="L191" s="150">
        <v>0</v>
      </c>
      <c r="M191" s="150">
        <v>0</v>
      </c>
      <c r="N191" s="150">
        <f>SUM(E191:L191)</f>
        <v>200</v>
      </c>
    </row>
    <row r="192" spans="1:14" x14ac:dyDescent="0.15">
      <c r="A192" s="117"/>
      <c r="B192" s="127"/>
      <c r="C192" s="120" t="s">
        <v>130</v>
      </c>
      <c r="D192" s="121"/>
      <c r="E192" s="150">
        <f>SUM(E193:E196)</f>
        <v>260</v>
      </c>
      <c r="F192" s="150">
        <f t="shared" ref="F192:N192" si="115">SUM(F193:F196)</f>
        <v>92</v>
      </c>
      <c r="G192" s="150">
        <f t="shared" si="115"/>
        <v>0</v>
      </c>
      <c r="H192" s="150">
        <f t="shared" si="115"/>
        <v>0</v>
      </c>
      <c r="I192" s="150"/>
      <c r="J192" s="150">
        <f t="shared" si="115"/>
        <v>0</v>
      </c>
      <c r="K192" s="150">
        <f t="shared" si="115"/>
        <v>330.72</v>
      </c>
      <c r="L192" s="150">
        <f t="shared" si="115"/>
        <v>0</v>
      </c>
      <c r="M192" s="150">
        <f t="shared" si="115"/>
        <v>0</v>
      </c>
      <c r="N192" s="150">
        <f t="shared" si="115"/>
        <v>682.72</v>
      </c>
    </row>
    <row r="193" spans="1:14" ht="24" x14ac:dyDescent="0.15">
      <c r="A193" s="117"/>
      <c r="B193" s="151"/>
      <c r="C193" s="117">
        <v>32234</v>
      </c>
      <c r="D193" s="118" t="s">
        <v>296</v>
      </c>
      <c r="E193" s="150">
        <v>50</v>
      </c>
      <c r="F193" s="150">
        <v>0</v>
      </c>
      <c r="G193" s="150">
        <v>0</v>
      </c>
      <c r="H193" s="150">
        <v>0</v>
      </c>
      <c r="I193" s="150"/>
      <c r="J193" s="150">
        <v>0</v>
      </c>
      <c r="K193" s="150">
        <v>138.72</v>
      </c>
      <c r="L193" s="150">
        <v>0</v>
      </c>
      <c r="M193" s="150">
        <v>0</v>
      </c>
      <c r="N193" s="150">
        <f>SUM(E193:M193)</f>
        <v>188.72</v>
      </c>
    </row>
    <row r="194" spans="1:14" ht="24" x14ac:dyDescent="0.15">
      <c r="A194" s="117"/>
      <c r="B194" s="151"/>
      <c r="C194" s="117">
        <v>46168</v>
      </c>
      <c r="D194" s="118" t="s">
        <v>224</v>
      </c>
      <c r="E194" s="150">
        <v>0</v>
      </c>
      <c r="F194" s="150">
        <v>0</v>
      </c>
      <c r="G194" s="150">
        <v>0</v>
      </c>
      <c r="H194" s="150">
        <v>0</v>
      </c>
      <c r="I194" s="150"/>
      <c r="J194" s="150">
        <v>0</v>
      </c>
      <c r="K194" s="150">
        <v>192</v>
      </c>
      <c r="L194" s="150">
        <v>0</v>
      </c>
      <c r="M194" s="150">
        <v>0</v>
      </c>
      <c r="N194" s="150">
        <f>SUM(E194:M194)</f>
        <v>192</v>
      </c>
    </row>
    <row r="195" spans="1:14" ht="24" x14ac:dyDescent="0.15">
      <c r="A195" s="117"/>
      <c r="B195" s="151"/>
      <c r="C195" s="117">
        <v>46452</v>
      </c>
      <c r="D195" s="118" t="s">
        <v>225</v>
      </c>
      <c r="E195" s="150">
        <v>210</v>
      </c>
      <c r="F195" s="150">
        <v>90</v>
      </c>
      <c r="G195" s="150">
        <v>0</v>
      </c>
      <c r="H195" s="150">
        <v>0</v>
      </c>
      <c r="I195" s="150"/>
      <c r="J195" s="150">
        <v>0</v>
      </c>
      <c r="K195" s="150">
        <v>0</v>
      </c>
      <c r="L195" s="150">
        <v>0</v>
      </c>
      <c r="M195" s="150">
        <v>0</v>
      </c>
      <c r="N195" s="150">
        <f>SUM(E195:M195)</f>
        <v>300</v>
      </c>
    </row>
    <row r="196" spans="1:14" x14ac:dyDescent="0.15">
      <c r="A196" s="117"/>
      <c r="B196" s="151"/>
      <c r="C196" s="117">
        <v>47243</v>
      </c>
      <c r="D196" s="118" t="s">
        <v>226</v>
      </c>
      <c r="E196" s="150">
        <v>0</v>
      </c>
      <c r="F196" s="150">
        <v>2</v>
      </c>
      <c r="G196" s="150">
        <v>0</v>
      </c>
      <c r="H196" s="150">
        <v>0</v>
      </c>
      <c r="I196" s="150"/>
      <c r="J196" s="150">
        <v>0</v>
      </c>
      <c r="K196" s="150">
        <v>0</v>
      </c>
      <c r="L196" s="150">
        <v>0</v>
      </c>
      <c r="M196" s="150">
        <v>0</v>
      </c>
      <c r="N196" s="150">
        <f>SUM(E196:M196)</f>
        <v>2</v>
      </c>
    </row>
    <row r="197" spans="1:14" x14ac:dyDescent="0.15">
      <c r="A197" s="117"/>
      <c r="B197" s="127"/>
      <c r="C197" s="120" t="s">
        <v>131</v>
      </c>
      <c r="D197" s="121"/>
      <c r="E197" s="150">
        <f>SUM(E198:E200)</f>
        <v>275</v>
      </c>
      <c r="F197" s="150">
        <f t="shared" ref="F197:N197" si="116">SUM(F198:F200)</f>
        <v>5</v>
      </c>
      <c r="G197" s="150">
        <f t="shared" si="116"/>
        <v>0</v>
      </c>
      <c r="H197" s="150">
        <f t="shared" si="116"/>
        <v>0</v>
      </c>
      <c r="I197" s="150"/>
      <c r="J197" s="150">
        <f t="shared" si="116"/>
        <v>0</v>
      </c>
      <c r="K197" s="150">
        <f t="shared" si="116"/>
        <v>372</v>
      </c>
      <c r="L197" s="150">
        <f t="shared" si="116"/>
        <v>6</v>
      </c>
      <c r="M197" s="150">
        <f t="shared" si="116"/>
        <v>0</v>
      </c>
      <c r="N197" s="150">
        <f t="shared" si="116"/>
        <v>658</v>
      </c>
    </row>
    <row r="198" spans="1:14" ht="24" x14ac:dyDescent="0.15">
      <c r="A198" s="117"/>
      <c r="B198" s="151"/>
      <c r="C198" s="117">
        <v>44212</v>
      </c>
      <c r="D198" s="118" t="s">
        <v>301</v>
      </c>
      <c r="E198" s="150">
        <v>0</v>
      </c>
      <c r="F198" s="150">
        <v>0</v>
      </c>
      <c r="G198" s="150">
        <v>0</v>
      </c>
      <c r="H198" s="150">
        <v>0</v>
      </c>
      <c r="I198" s="150"/>
      <c r="J198" s="150">
        <v>0</v>
      </c>
      <c r="K198" s="150">
        <v>0</v>
      </c>
      <c r="L198" s="150">
        <v>6</v>
      </c>
      <c r="M198" s="150">
        <v>0</v>
      </c>
      <c r="N198" s="150">
        <f>SUM(E198:M198)</f>
        <v>6</v>
      </c>
    </row>
    <row r="199" spans="1:14" x14ac:dyDescent="0.15">
      <c r="A199" s="117"/>
      <c r="B199" s="151"/>
      <c r="C199" s="117">
        <v>47254</v>
      </c>
      <c r="D199" s="118" t="s">
        <v>227</v>
      </c>
      <c r="E199" s="150">
        <v>275</v>
      </c>
      <c r="F199" s="150">
        <v>0</v>
      </c>
      <c r="G199" s="150">
        <v>0</v>
      </c>
      <c r="H199" s="150">
        <v>0</v>
      </c>
      <c r="I199" s="150"/>
      <c r="J199" s="150">
        <v>0</v>
      </c>
      <c r="K199" s="150">
        <v>372</v>
      </c>
      <c r="L199" s="150">
        <v>0</v>
      </c>
      <c r="M199" s="150">
        <v>0</v>
      </c>
      <c r="N199" s="150">
        <f>SUM(E199:M199)</f>
        <v>647</v>
      </c>
    </row>
    <row r="200" spans="1:14" x14ac:dyDescent="0.15">
      <c r="A200" s="117"/>
      <c r="B200" s="151"/>
      <c r="C200" s="117">
        <v>49329</v>
      </c>
      <c r="D200" s="118" t="s">
        <v>228</v>
      </c>
      <c r="E200" s="150">
        <v>0</v>
      </c>
      <c r="F200" s="150">
        <v>5</v>
      </c>
      <c r="G200" s="150">
        <v>0</v>
      </c>
      <c r="H200" s="150">
        <v>0</v>
      </c>
      <c r="I200" s="150"/>
      <c r="J200" s="150">
        <v>0</v>
      </c>
      <c r="K200" s="150">
        <v>0</v>
      </c>
      <c r="L200" s="150">
        <v>0</v>
      </c>
      <c r="M200" s="150">
        <v>0</v>
      </c>
      <c r="N200" s="150">
        <f>SUM(E200:M200)</f>
        <v>5</v>
      </c>
    </row>
    <row r="201" spans="1:14" x14ac:dyDescent="0.15">
      <c r="A201" s="148"/>
      <c r="B201" s="120" t="s">
        <v>30</v>
      </c>
      <c r="C201" s="120"/>
      <c r="D201" s="121"/>
      <c r="E201" s="149">
        <f>E202</f>
        <v>0</v>
      </c>
      <c r="F201" s="149">
        <f t="shared" ref="F201:N201" si="117">F202</f>
        <v>14.61</v>
      </c>
      <c r="G201" s="149">
        <f t="shared" si="117"/>
        <v>0</v>
      </c>
      <c r="H201" s="149">
        <f t="shared" si="117"/>
        <v>13.26</v>
      </c>
      <c r="I201" s="149"/>
      <c r="J201" s="149">
        <f t="shared" si="117"/>
        <v>0</v>
      </c>
      <c r="K201" s="149">
        <f t="shared" si="117"/>
        <v>0</v>
      </c>
      <c r="L201" s="149">
        <f t="shared" si="117"/>
        <v>0</v>
      </c>
      <c r="M201" s="149">
        <f t="shared" si="117"/>
        <v>0</v>
      </c>
      <c r="N201" s="149">
        <f t="shared" si="117"/>
        <v>27.869999999999997</v>
      </c>
    </row>
    <row r="202" spans="1:14" x14ac:dyDescent="0.15">
      <c r="A202" s="117"/>
      <c r="B202" s="127"/>
      <c r="C202" s="120" t="s">
        <v>130</v>
      </c>
      <c r="D202" s="121"/>
      <c r="E202" s="150">
        <f>SUM(E203:E205)</f>
        <v>0</v>
      </c>
      <c r="F202" s="150">
        <f t="shared" ref="F202:N202" si="118">SUM(F203:F205)</f>
        <v>14.61</v>
      </c>
      <c r="G202" s="150">
        <f t="shared" si="118"/>
        <v>0</v>
      </c>
      <c r="H202" s="150">
        <f t="shared" si="118"/>
        <v>13.26</v>
      </c>
      <c r="I202" s="150"/>
      <c r="J202" s="150">
        <f t="shared" si="118"/>
        <v>0</v>
      </c>
      <c r="K202" s="150">
        <f t="shared" si="118"/>
        <v>0</v>
      </c>
      <c r="L202" s="150">
        <f t="shared" si="118"/>
        <v>0</v>
      </c>
      <c r="M202" s="150">
        <f t="shared" si="118"/>
        <v>0</v>
      </c>
      <c r="N202" s="150">
        <f t="shared" si="118"/>
        <v>27.869999999999997</v>
      </c>
    </row>
    <row r="203" spans="1:14" ht="24" x14ac:dyDescent="0.15">
      <c r="A203" s="117"/>
      <c r="B203" s="151"/>
      <c r="C203" s="117">
        <v>44239</v>
      </c>
      <c r="D203" s="118" t="s">
        <v>229</v>
      </c>
      <c r="E203" s="150">
        <v>0</v>
      </c>
      <c r="F203" s="150">
        <v>0</v>
      </c>
      <c r="G203" s="150">
        <v>0</v>
      </c>
      <c r="H203" s="150">
        <v>4</v>
      </c>
      <c r="I203" s="150"/>
      <c r="J203" s="150">
        <v>0</v>
      </c>
      <c r="K203" s="150">
        <v>0</v>
      </c>
      <c r="L203" s="150">
        <v>0</v>
      </c>
      <c r="M203" s="150">
        <v>0</v>
      </c>
      <c r="N203" s="150">
        <f>SUM(E203:M203)</f>
        <v>4</v>
      </c>
    </row>
    <row r="204" spans="1:14" x14ac:dyDescent="0.15">
      <c r="A204" s="117"/>
      <c r="B204" s="151"/>
      <c r="C204" s="117">
        <v>44240</v>
      </c>
      <c r="D204" s="118" t="s">
        <v>230</v>
      </c>
      <c r="E204" s="150">
        <v>0</v>
      </c>
      <c r="F204" s="150">
        <v>0</v>
      </c>
      <c r="G204" s="150">
        <v>0</v>
      </c>
      <c r="H204" s="150">
        <v>4.26</v>
      </c>
      <c r="I204" s="150"/>
      <c r="J204" s="150">
        <v>0</v>
      </c>
      <c r="K204" s="150">
        <v>0</v>
      </c>
      <c r="L204" s="150">
        <v>0</v>
      </c>
      <c r="M204" s="150">
        <v>0</v>
      </c>
      <c r="N204" s="150">
        <f>SUM(E204:M204)</f>
        <v>4.26</v>
      </c>
    </row>
    <row r="205" spans="1:14" ht="24" x14ac:dyDescent="0.15">
      <c r="A205" s="117"/>
      <c r="B205" s="151"/>
      <c r="C205" s="117">
        <v>47284</v>
      </c>
      <c r="D205" s="118" t="s">
        <v>231</v>
      </c>
      <c r="E205" s="150">
        <v>0</v>
      </c>
      <c r="F205" s="150">
        <v>14.61</v>
      </c>
      <c r="G205" s="150">
        <v>0</v>
      </c>
      <c r="H205" s="150">
        <v>5</v>
      </c>
      <c r="I205" s="150"/>
      <c r="J205" s="150">
        <v>0</v>
      </c>
      <c r="K205" s="150">
        <v>0</v>
      </c>
      <c r="L205" s="150">
        <v>0</v>
      </c>
      <c r="M205" s="150">
        <v>0</v>
      </c>
      <c r="N205" s="150">
        <f>SUM(E205:M205)</f>
        <v>19.61</v>
      </c>
    </row>
    <row r="206" spans="1:14" x14ac:dyDescent="0.15">
      <c r="A206" s="148"/>
      <c r="B206" s="120" t="s">
        <v>31</v>
      </c>
      <c r="C206" s="120"/>
      <c r="D206" s="121"/>
      <c r="E206" s="149">
        <f>E207+E209+E217+E219+E222+E229</f>
        <v>2258</v>
      </c>
      <c r="F206" s="149">
        <f>F207+F209+F217+F219+F222+F229</f>
        <v>0</v>
      </c>
      <c r="G206" s="149">
        <f>G207+G209+G217+G219+G222+G229</f>
        <v>0</v>
      </c>
      <c r="H206" s="149">
        <f>H207+H209+H217+H219+H222+H229</f>
        <v>0</v>
      </c>
      <c r="I206" s="149"/>
      <c r="J206" s="149">
        <f>J207+J209+J217+J219+J222+J229</f>
        <v>0</v>
      </c>
      <c r="K206" s="149">
        <f>K207+K209+K217+K219+K222+K229</f>
        <v>835</v>
      </c>
      <c r="L206" s="149">
        <f>L207+L209+L217+L219+L222+L229</f>
        <v>27.93</v>
      </c>
      <c r="M206" s="149">
        <f>M207+M209+M217+M219+M222+M229</f>
        <v>150.69</v>
      </c>
      <c r="N206" s="149">
        <f>N207+N209+N217+N219+N222+N229</f>
        <v>3271.62</v>
      </c>
    </row>
    <row r="207" spans="1:14" x14ac:dyDescent="0.15">
      <c r="A207" s="117"/>
      <c r="B207" s="127"/>
      <c r="C207" s="120" t="s">
        <v>297</v>
      </c>
      <c r="D207" s="121"/>
      <c r="E207" s="150">
        <f>SUM(E208)</f>
        <v>100</v>
      </c>
      <c r="F207" s="150">
        <f t="shared" ref="F207:N207" si="119">SUM(F208)</f>
        <v>0</v>
      </c>
      <c r="G207" s="150">
        <f t="shared" si="119"/>
        <v>0</v>
      </c>
      <c r="H207" s="150">
        <f t="shared" si="119"/>
        <v>0</v>
      </c>
      <c r="I207" s="150"/>
      <c r="J207" s="150">
        <f t="shared" si="119"/>
        <v>0</v>
      </c>
      <c r="K207" s="150">
        <f t="shared" si="119"/>
        <v>0</v>
      </c>
      <c r="L207" s="150">
        <f t="shared" si="119"/>
        <v>0</v>
      </c>
      <c r="M207" s="150">
        <f t="shared" si="119"/>
        <v>0</v>
      </c>
      <c r="N207" s="150">
        <f t="shared" si="119"/>
        <v>100</v>
      </c>
    </row>
    <row r="208" spans="1:14" ht="24" x14ac:dyDescent="0.15">
      <c r="A208" s="117"/>
      <c r="B208" s="151"/>
      <c r="C208" s="117">
        <v>44429</v>
      </c>
      <c r="D208" s="118" t="s">
        <v>232</v>
      </c>
      <c r="E208" s="150">
        <v>100</v>
      </c>
      <c r="F208" s="150">
        <v>0</v>
      </c>
      <c r="G208" s="150">
        <v>0</v>
      </c>
      <c r="H208" s="150">
        <v>0</v>
      </c>
      <c r="I208" s="150"/>
      <c r="J208" s="150">
        <v>0</v>
      </c>
      <c r="K208" s="150">
        <v>0</v>
      </c>
      <c r="L208" s="150">
        <v>0</v>
      </c>
      <c r="M208" s="150">
        <v>0</v>
      </c>
      <c r="N208" s="150">
        <f>SUM(E208:M208)</f>
        <v>100</v>
      </c>
    </row>
    <row r="209" spans="1:14" x14ac:dyDescent="0.15">
      <c r="A209" s="117"/>
      <c r="B209" s="127"/>
      <c r="C209" s="120" t="s">
        <v>113</v>
      </c>
      <c r="D209" s="121"/>
      <c r="E209" s="150">
        <f>SUM(E210:E216)</f>
        <v>438</v>
      </c>
      <c r="F209" s="150">
        <f t="shared" ref="F209:N209" si="120">SUM(F210:F216)</f>
        <v>0</v>
      </c>
      <c r="G209" s="150">
        <f t="shared" si="120"/>
        <v>0</v>
      </c>
      <c r="H209" s="150">
        <f t="shared" si="120"/>
        <v>0</v>
      </c>
      <c r="I209" s="150"/>
      <c r="J209" s="150">
        <f t="shared" si="120"/>
        <v>0</v>
      </c>
      <c r="K209" s="150">
        <f t="shared" si="120"/>
        <v>110</v>
      </c>
      <c r="L209" s="150">
        <f t="shared" si="120"/>
        <v>0</v>
      </c>
      <c r="M209" s="150">
        <f t="shared" si="120"/>
        <v>150.69</v>
      </c>
      <c r="N209" s="150">
        <f t="shared" si="120"/>
        <v>698.69</v>
      </c>
    </row>
    <row r="210" spans="1:14" ht="24" x14ac:dyDescent="0.15">
      <c r="A210" s="117"/>
      <c r="B210" s="151"/>
      <c r="C210" s="117">
        <v>39630</v>
      </c>
      <c r="D210" s="118" t="s">
        <v>233</v>
      </c>
      <c r="E210" s="150">
        <v>0</v>
      </c>
      <c r="F210" s="150">
        <v>0</v>
      </c>
      <c r="G210" s="150">
        <v>0</v>
      </c>
      <c r="H210" s="150">
        <v>0</v>
      </c>
      <c r="I210" s="150"/>
      <c r="J210" s="150">
        <v>0</v>
      </c>
      <c r="K210" s="150">
        <v>0</v>
      </c>
      <c r="L210" s="150">
        <v>0</v>
      </c>
      <c r="M210" s="150">
        <v>13.96</v>
      </c>
      <c r="N210" s="150">
        <f>SUM(E210:M210)</f>
        <v>13.96</v>
      </c>
    </row>
    <row r="211" spans="1:14" ht="24" x14ac:dyDescent="0.15">
      <c r="A211" s="117"/>
      <c r="B211" s="151"/>
      <c r="C211" s="117">
        <v>41614</v>
      </c>
      <c r="D211" s="118" t="s">
        <v>234</v>
      </c>
      <c r="E211" s="150">
        <v>0</v>
      </c>
      <c r="F211" s="150">
        <v>0</v>
      </c>
      <c r="G211" s="150">
        <v>0</v>
      </c>
      <c r="H211" s="150">
        <v>0</v>
      </c>
      <c r="I211" s="150"/>
      <c r="J211" s="150">
        <v>0</v>
      </c>
      <c r="K211" s="150">
        <v>0</v>
      </c>
      <c r="L211" s="150">
        <v>0</v>
      </c>
      <c r="M211" s="150">
        <v>16.510000000000002</v>
      </c>
      <c r="N211" s="150">
        <f>SUM(E211:M211)</f>
        <v>16.510000000000002</v>
      </c>
    </row>
    <row r="212" spans="1:14" ht="24" x14ac:dyDescent="0.15">
      <c r="A212" s="117"/>
      <c r="B212" s="151"/>
      <c r="C212" s="117">
        <v>43464</v>
      </c>
      <c r="D212" s="118" t="s">
        <v>235</v>
      </c>
      <c r="E212" s="150">
        <v>0</v>
      </c>
      <c r="F212" s="150">
        <v>0</v>
      </c>
      <c r="G212" s="150">
        <v>0</v>
      </c>
      <c r="H212" s="150">
        <v>0</v>
      </c>
      <c r="I212" s="150"/>
      <c r="J212" s="150">
        <v>0</v>
      </c>
      <c r="K212" s="150">
        <v>0</v>
      </c>
      <c r="L212" s="150">
        <v>0</v>
      </c>
      <c r="M212" s="150">
        <v>28.9</v>
      </c>
      <c r="N212" s="150">
        <f>SUM(E212:M212)</f>
        <v>28.9</v>
      </c>
    </row>
    <row r="213" spans="1:14" ht="24" x14ac:dyDescent="0.15">
      <c r="A213" s="117"/>
      <c r="B213" s="151"/>
      <c r="C213" s="117">
        <v>43467</v>
      </c>
      <c r="D213" s="118" t="s">
        <v>236</v>
      </c>
      <c r="E213" s="150">
        <v>0</v>
      </c>
      <c r="F213" s="150">
        <v>0</v>
      </c>
      <c r="G213" s="150">
        <v>0</v>
      </c>
      <c r="H213" s="150">
        <v>0</v>
      </c>
      <c r="I213" s="150"/>
      <c r="J213" s="150">
        <v>0</v>
      </c>
      <c r="K213" s="150">
        <v>0</v>
      </c>
      <c r="L213" s="150">
        <v>0</v>
      </c>
      <c r="M213" s="150">
        <v>52.77</v>
      </c>
      <c r="N213" s="150">
        <f>SUM(E213:M213)</f>
        <v>52.77</v>
      </c>
    </row>
    <row r="214" spans="1:14" x14ac:dyDescent="0.15">
      <c r="A214" s="117"/>
      <c r="B214" s="151"/>
      <c r="C214" s="117">
        <v>44431</v>
      </c>
      <c r="D214" s="118" t="s">
        <v>237</v>
      </c>
      <c r="E214" s="150">
        <v>0</v>
      </c>
      <c r="F214" s="150">
        <v>0</v>
      </c>
      <c r="G214" s="150">
        <v>0</v>
      </c>
      <c r="H214" s="150">
        <v>0</v>
      </c>
      <c r="I214" s="150"/>
      <c r="J214" s="150">
        <v>0</v>
      </c>
      <c r="K214" s="150">
        <v>0</v>
      </c>
      <c r="L214" s="150">
        <v>0</v>
      </c>
      <c r="M214" s="150">
        <v>38.549999999999997</v>
      </c>
      <c r="N214" s="150">
        <f>SUM(E214:M214)</f>
        <v>38.549999999999997</v>
      </c>
    </row>
    <row r="215" spans="1:14" ht="24" x14ac:dyDescent="0.15">
      <c r="A215" s="117"/>
      <c r="B215" s="151"/>
      <c r="C215" s="117">
        <v>45224</v>
      </c>
      <c r="D215" s="118" t="s">
        <v>238</v>
      </c>
      <c r="E215" s="150">
        <v>238</v>
      </c>
      <c r="F215" s="150">
        <v>0</v>
      </c>
      <c r="G215" s="150">
        <v>0</v>
      </c>
      <c r="H215" s="150">
        <v>0</v>
      </c>
      <c r="I215" s="150"/>
      <c r="J215" s="150">
        <v>0</v>
      </c>
      <c r="K215" s="150">
        <v>110</v>
      </c>
      <c r="L215" s="150">
        <v>0</v>
      </c>
      <c r="M215" s="150">
        <v>0</v>
      </c>
      <c r="N215" s="150">
        <f>SUM(E215:M215)</f>
        <v>348</v>
      </c>
    </row>
    <row r="216" spans="1:14" x14ac:dyDescent="0.15">
      <c r="A216" s="117"/>
      <c r="B216" s="151"/>
      <c r="C216" s="117">
        <v>48224</v>
      </c>
      <c r="D216" s="118" t="s">
        <v>239</v>
      </c>
      <c r="E216" s="150">
        <v>200</v>
      </c>
      <c r="F216" s="150">
        <v>0</v>
      </c>
      <c r="G216" s="150">
        <v>0</v>
      </c>
      <c r="H216" s="150">
        <v>0</v>
      </c>
      <c r="I216" s="150"/>
      <c r="J216" s="150">
        <v>0</v>
      </c>
      <c r="K216" s="150">
        <v>0</v>
      </c>
      <c r="L216" s="150">
        <v>0</v>
      </c>
      <c r="M216" s="150">
        <v>0</v>
      </c>
      <c r="N216" s="150">
        <f>SUM(E216:M216)</f>
        <v>200</v>
      </c>
    </row>
    <row r="217" spans="1:14" x14ac:dyDescent="0.15">
      <c r="A217" s="117"/>
      <c r="B217" s="127"/>
      <c r="C217" s="120" t="s">
        <v>114</v>
      </c>
      <c r="D217" s="121"/>
      <c r="E217" s="150">
        <f>SUM(E218)</f>
        <v>0</v>
      </c>
      <c r="F217" s="150">
        <f t="shared" ref="F217:N217" si="121">SUM(F218)</f>
        <v>0</v>
      </c>
      <c r="G217" s="150">
        <f t="shared" si="121"/>
        <v>0</v>
      </c>
      <c r="H217" s="150">
        <f t="shared" si="121"/>
        <v>0</v>
      </c>
      <c r="I217" s="150"/>
      <c r="J217" s="150">
        <f t="shared" si="121"/>
        <v>0</v>
      </c>
      <c r="K217" s="150">
        <f t="shared" si="121"/>
        <v>725</v>
      </c>
      <c r="L217" s="150">
        <f t="shared" si="121"/>
        <v>22.93</v>
      </c>
      <c r="M217" s="150">
        <f t="shared" si="121"/>
        <v>0</v>
      </c>
      <c r="N217" s="150">
        <f t="shared" si="121"/>
        <v>747.93</v>
      </c>
    </row>
    <row r="218" spans="1:14" x14ac:dyDescent="0.15">
      <c r="A218" s="117"/>
      <c r="B218" s="151"/>
      <c r="C218" s="117">
        <v>49419</v>
      </c>
      <c r="D218" s="118" t="s">
        <v>240</v>
      </c>
      <c r="E218" s="150">
        <v>0</v>
      </c>
      <c r="F218" s="150">
        <v>0</v>
      </c>
      <c r="G218" s="150">
        <v>0</v>
      </c>
      <c r="H218" s="150">
        <v>0</v>
      </c>
      <c r="I218" s="150"/>
      <c r="J218" s="150">
        <v>0</v>
      </c>
      <c r="K218" s="150">
        <v>725</v>
      </c>
      <c r="L218" s="150">
        <v>22.93</v>
      </c>
      <c r="M218" s="150">
        <v>0</v>
      </c>
      <c r="N218" s="150">
        <f>SUM(E218:L218)</f>
        <v>747.93</v>
      </c>
    </row>
    <row r="219" spans="1:14" x14ac:dyDescent="0.15">
      <c r="A219" s="117"/>
      <c r="B219" s="127"/>
      <c r="C219" s="120" t="s">
        <v>115</v>
      </c>
      <c r="D219" s="121"/>
      <c r="E219" s="150">
        <f>SUM(E220:E221)</f>
        <v>370</v>
      </c>
      <c r="F219" s="150">
        <f t="shared" ref="F219:N219" si="122">SUM(F220:F221)</f>
        <v>0</v>
      </c>
      <c r="G219" s="150">
        <f t="shared" si="122"/>
        <v>0</v>
      </c>
      <c r="H219" s="150">
        <f t="shared" si="122"/>
        <v>0</v>
      </c>
      <c r="I219" s="150"/>
      <c r="J219" s="150">
        <f t="shared" si="122"/>
        <v>0</v>
      </c>
      <c r="K219" s="150">
        <f t="shared" si="122"/>
        <v>0</v>
      </c>
      <c r="L219" s="150">
        <f t="shared" si="122"/>
        <v>5</v>
      </c>
      <c r="M219" s="150">
        <f t="shared" si="122"/>
        <v>0</v>
      </c>
      <c r="N219" s="150">
        <f t="shared" si="122"/>
        <v>375</v>
      </c>
    </row>
    <row r="220" spans="1:14" ht="24" x14ac:dyDescent="0.15">
      <c r="A220" s="117"/>
      <c r="B220" s="151"/>
      <c r="C220" s="117">
        <v>48434</v>
      </c>
      <c r="D220" s="118" t="s">
        <v>241</v>
      </c>
      <c r="E220" s="150">
        <v>245</v>
      </c>
      <c r="F220" s="150">
        <v>0</v>
      </c>
      <c r="G220" s="150">
        <v>0</v>
      </c>
      <c r="H220" s="150">
        <v>0</v>
      </c>
      <c r="I220" s="150"/>
      <c r="J220" s="150">
        <v>0</v>
      </c>
      <c r="K220" s="150">
        <v>0</v>
      </c>
      <c r="L220" s="150">
        <v>5</v>
      </c>
      <c r="M220" s="150">
        <v>0</v>
      </c>
      <c r="N220" s="150">
        <f>SUM(E220:M220)</f>
        <v>250</v>
      </c>
    </row>
    <row r="221" spans="1:14" ht="24" x14ac:dyDescent="0.15">
      <c r="A221" s="117"/>
      <c r="B221" s="151"/>
      <c r="C221" s="117">
        <v>48434</v>
      </c>
      <c r="D221" s="118" t="s">
        <v>242</v>
      </c>
      <c r="E221" s="150">
        <v>125</v>
      </c>
      <c r="F221" s="150">
        <v>0</v>
      </c>
      <c r="G221" s="150">
        <v>0</v>
      </c>
      <c r="H221" s="150">
        <v>0</v>
      </c>
      <c r="I221" s="150"/>
      <c r="J221" s="150">
        <v>0</v>
      </c>
      <c r="K221" s="150">
        <v>0</v>
      </c>
      <c r="L221" s="150">
        <v>0</v>
      </c>
      <c r="M221" s="150">
        <v>0</v>
      </c>
      <c r="N221" s="150">
        <f>SUM(E221:M221)</f>
        <v>125</v>
      </c>
    </row>
    <row r="222" spans="1:14" x14ac:dyDescent="0.15">
      <c r="A222" s="117"/>
      <c r="B222" s="127"/>
      <c r="C222" s="120" t="s">
        <v>130</v>
      </c>
      <c r="D222" s="121"/>
      <c r="E222" s="150">
        <f t="shared" ref="E222:F222" si="123">SUM(E223:E225)</f>
        <v>1150</v>
      </c>
      <c r="F222" s="150">
        <f t="shared" si="123"/>
        <v>0</v>
      </c>
      <c r="G222" s="150">
        <f t="shared" ref="G222" si="124">SUM(G223:G225)</f>
        <v>0</v>
      </c>
      <c r="H222" s="150">
        <f t="shared" ref="H222" si="125">SUM(H223:H225)</f>
        <v>0</v>
      </c>
      <c r="I222" s="150"/>
      <c r="J222" s="150">
        <f t="shared" ref="J222" si="126">SUM(J223:J225)</f>
        <v>0</v>
      </c>
      <c r="K222" s="150">
        <f t="shared" ref="K222" si="127">SUM(K223:K225)</f>
        <v>0</v>
      </c>
      <c r="L222" s="150">
        <f t="shared" ref="L222:M222" si="128">SUM(L223:L225)</f>
        <v>0</v>
      </c>
      <c r="M222" s="150">
        <f t="shared" si="128"/>
        <v>0</v>
      </c>
      <c r="N222" s="150">
        <f t="shared" ref="N222" si="129">SUM(N223:N225)</f>
        <v>1150</v>
      </c>
    </row>
    <row r="223" spans="1:14" x14ac:dyDescent="0.15">
      <c r="A223" s="117"/>
      <c r="B223" s="151"/>
      <c r="C223" s="117">
        <v>43574</v>
      </c>
      <c r="D223" s="118" t="s">
        <v>243</v>
      </c>
      <c r="E223" s="150">
        <v>300</v>
      </c>
      <c r="F223" s="150">
        <v>0</v>
      </c>
      <c r="G223" s="150">
        <v>0</v>
      </c>
      <c r="H223" s="150">
        <v>0</v>
      </c>
      <c r="I223" s="150"/>
      <c r="J223" s="150">
        <v>0</v>
      </c>
      <c r="K223" s="150">
        <v>0</v>
      </c>
      <c r="L223" s="150">
        <v>0</v>
      </c>
      <c r="M223" s="150">
        <v>0</v>
      </c>
      <c r="N223" s="150">
        <f>SUM(E223:M223)</f>
        <v>300</v>
      </c>
    </row>
    <row r="224" spans="1:14" x14ac:dyDescent="0.15">
      <c r="A224" s="117"/>
      <c r="B224" s="151"/>
      <c r="C224" s="117">
        <v>48373</v>
      </c>
      <c r="D224" s="118" t="s">
        <v>244</v>
      </c>
      <c r="E224" s="150">
        <v>500</v>
      </c>
      <c r="F224" s="150">
        <v>0</v>
      </c>
      <c r="G224" s="150">
        <v>0</v>
      </c>
      <c r="H224" s="150">
        <v>0</v>
      </c>
      <c r="I224" s="150"/>
      <c r="J224" s="150">
        <v>0</v>
      </c>
      <c r="K224" s="150">
        <v>0</v>
      </c>
      <c r="L224" s="150">
        <v>0</v>
      </c>
      <c r="M224" s="150">
        <v>0</v>
      </c>
      <c r="N224" s="150">
        <f>SUM(E224:M224)</f>
        <v>500</v>
      </c>
    </row>
    <row r="225" spans="1:14" x14ac:dyDescent="0.15">
      <c r="A225" s="117"/>
      <c r="B225" s="151"/>
      <c r="C225" s="117">
        <v>49377</v>
      </c>
      <c r="D225" s="118" t="s">
        <v>245</v>
      </c>
      <c r="E225" s="150">
        <v>350</v>
      </c>
      <c r="F225" s="150">
        <v>0</v>
      </c>
      <c r="G225" s="150">
        <v>0</v>
      </c>
      <c r="H225" s="150">
        <v>0</v>
      </c>
      <c r="I225" s="150"/>
      <c r="J225" s="150">
        <v>0</v>
      </c>
      <c r="K225" s="150">
        <v>0</v>
      </c>
      <c r="L225" s="150">
        <v>0</v>
      </c>
      <c r="M225" s="150">
        <v>0</v>
      </c>
      <c r="N225" s="150">
        <f>SUM(E225:M225)</f>
        <v>350</v>
      </c>
    </row>
    <row r="226" spans="1:14" ht="9" customHeight="1" x14ac:dyDescent="0.15">
      <c r="A226" s="117"/>
      <c r="B226" s="151"/>
      <c r="C226" s="117"/>
      <c r="D226" s="118"/>
      <c r="E226" s="150"/>
      <c r="F226" s="150"/>
      <c r="G226" s="150"/>
      <c r="H226" s="150"/>
      <c r="I226" s="150"/>
      <c r="J226" s="150"/>
      <c r="K226" s="150"/>
      <c r="L226" s="150"/>
      <c r="M226" s="150"/>
      <c r="N226" s="150"/>
    </row>
    <row r="227" spans="1:14" s="123" customFormat="1" ht="11" x14ac:dyDescent="0.15">
      <c r="A227" s="189" t="s">
        <v>142</v>
      </c>
      <c r="B227" s="189"/>
      <c r="C227" s="189"/>
      <c r="D227" s="189"/>
      <c r="E227" s="189"/>
      <c r="F227" s="189"/>
      <c r="G227" s="189"/>
      <c r="H227" s="189"/>
      <c r="I227" s="189"/>
      <c r="J227" s="189"/>
      <c r="K227" s="154"/>
      <c r="L227" s="154"/>
      <c r="M227" s="154"/>
      <c r="N227" s="154"/>
    </row>
    <row r="228" spans="1:14" s="122" customFormat="1" ht="11" x14ac:dyDescent="0.15">
      <c r="A228" s="155" t="s">
        <v>295</v>
      </c>
      <c r="B228" s="128"/>
      <c r="C228" s="128"/>
      <c r="D228" s="133"/>
      <c r="E228" s="156"/>
      <c r="F228" s="156"/>
      <c r="G228" s="156"/>
      <c r="H228" s="156"/>
      <c r="I228" s="157"/>
      <c r="J228" s="157"/>
      <c r="K228" s="128"/>
      <c r="L228" s="128"/>
      <c r="M228" s="128"/>
      <c r="N228" s="128"/>
    </row>
    <row r="229" spans="1:14" x14ac:dyDescent="0.15">
      <c r="A229" s="117"/>
      <c r="B229" s="127"/>
      <c r="C229" s="120" t="s">
        <v>131</v>
      </c>
      <c r="D229" s="121"/>
      <c r="E229" s="150">
        <f t="shared" ref="E229:N229" si="130">SUM(E230:E230)</f>
        <v>200</v>
      </c>
      <c r="F229" s="150">
        <f t="shared" si="130"/>
        <v>0</v>
      </c>
      <c r="G229" s="150">
        <f t="shared" si="130"/>
        <v>0</v>
      </c>
      <c r="H229" s="150">
        <f t="shared" si="130"/>
        <v>0</v>
      </c>
      <c r="I229" s="150"/>
      <c r="J229" s="150">
        <f t="shared" si="130"/>
        <v>0</v>
      </c>
      <c r="K229" s="150">
        <f t="shared" si="130"/>
        <v>0</v>
      </c>
      <c r="L229" s="150">
        <f t="shared" si="130"/>
        <v>0</v>
      </c>
      <c r="M229" s="150">
        <f t="shared" si="130"/>
        <v>0</v>
      </c>
      <c r="N229" s="150">
        <f t="shared" si="130"/>
        <v>200</v>
      </c>
    </row>
    <row r="230" spans="1:14" ht="24" x14ac:dyDescent="0.15">
      <c r="A230" s="117"/>
      <c r="B230" s="151"/>
      <c r="C230" s="117">
        <v>42266</v>
      </c>
      <c r="D230" s="118" t="s">
        <v>246</v>
      </c>
      <c r="E230" s="150">
        <v>200</v>
      </c>
      <c r="F230" s="150">
        <v>0</v>
      </c>
      <c r="G230" s="150">
        <v>0</v>
      </c>
      <c r="H230" s="150">
        <v>0</v>
      </c>
      <c r="I230" s="150"/>
      <c r="J230" s="150">
        <v>0</v>
      </c>
      <c r="K230" s="150">
        <v>0</v>
      </c>
      <c r="L230" s="150">
        <v>0</v>
      </c>
      <c r="M230" s="150">
        <v>0</v>
      </c>
      <c r="N230" s="150">
        <f>SUM(E230:M230)</f>
        <v>200</v>
      </c>
    </row>
    <row r="231" spans="1:14" x14ac:dyDescent="0.15">
      <c r="A231" s="148"/>
      <c r="B231" s="120" t="s">
        <v>32</v>
      </c>
      <c r="C231" s="120"/>
      <c r="D231" s="121"/>
      <c r="E231" s="149">
        <f>E232</f>
        <v>0</v>
      </c>
      <c r="F231" s="149">
        <f t="shared" ref="F231:N231" si="131">F232</f>
        <v>0</v>
      </c>
      <c r="G231" s="149">
        <f t="shared" si="131"/>
        <v>0</v>
      </c>
      <c r="H231" s="149">
        <f t="shared" si="131"/>
        <v>9.69</v>
      </c>
      <c r="I231" s="149"/>
      <c r="J231" s="149">
        <f t="shared" si="131"/>
        <v>0</v>
      </c>
      <c r="K231" s="149">
        <f t="shared" si="131"/>
        <v>0</v>
      </c>
      <c r="L231" s="149">
        <f t="shared" si="131"/>
        <v>0</v>
      </c>
      <c r="M231" s="149">
        <f t="shared" si="131"/>
        <v>0</v>
      </c>
      <c r="N231" s="149">
        <f t="shared" si="131"/>
        <v>9.69</v>
      </c>
    </row>
    <row r="232" spans="1:14" x14ac:dyDescent="0.15">
      <c r="A232" s="117"/>
      <c r="B232" s="127"/>
      <c r="C232" s="120" t="s">
        <v>130</v>
      </c>
      <c r="D232" s="121"/>
      <c r="E232" s="150">
        <f>SUM(E233)</f>
        <v>0</v>
      </c>
      <c r="F232" s="150">
        <f t="shared" ref="F232:N232" si="132">SUM(F233)</f>
        <v>0</v>
      </c>
      <c r="G232" s="150">
        <f t="shared" si="132"/>
        <v>0</v>
      </c>
      <c r="H232" s="150">
        <f t="shared" si="132"/>
        <v>9.69</v>
      </c>
      <c r="I232" s="150"/>
      <c r="J232" s="150">
        <f t="shared" si="132"/>
        <v>0</v>
      </c>
      <c r="K232" s="150">
        <f t="shared" si="132"/>
        <v>0</v>
      </c>
      <c r="L232" s="150">
        <f t="shared" si="132"/>
        <v>0</v>
      </c>
      <c r="M232" s="150">
        <f t="shared" si="132"/>
        <v>0</v>
      </c>
      <c r="N232" s="150">
        <f t="shared" si="132"/>
        <v>9.69</v>
      </c>
    </row>
    <row r="233" spans="1:14" x14ac:dyDescent="0.15">
      <c r="A233" s="117"/>
      <c r="B233" s="151"/>
      <c r="C233" s="117">
        <v>36111</v>
      </c>
      <c r="D233" s="118" t="s">
        <v>247</v>
      </c>
      <c r="E233" s="150">
        <v>0</v>
      </c>
      <c r="F233" s="150">
        <v>0</v>
      </c>
      <c r="G233" s="150">
        <v>0</v>
      </c>
      <c r="H233" s="150">
        <v>9.69</v>
      </c>
      <c r="I233" s="150"/>
      <c r="J233" s="150">
        <v>0</v>
      </c>
      <c r="K233" s="150">
        <v>0</v>
      </c>
      <c r="L233" s="150">
        <v>0</v>
      </c>
      <c r="M233" s="150">
        <v>0</v>
      </c>
      <c r="N233" s="150">
        <f>SUM(E233:M233)</f>
        <v>9.69</v>
      </c>
    </row>
    <row r="234" spans="1:14" x14ac:dyDescent="0.15">
      <c r="A234" s="148"/>
      <c r="B234" s="120" t="s">
        <v>33</v>
      </c>
      <c r="C234" s="120"/>
      <c r="D234" s="121"/>
      <c r="E234" s="149">
        <f>E235+E238+E240</f>
        <v>0</v>
      </c>
      <c r="F234" s="149">
        <f t="shared" ref="F234:N234" si="133">F235+F238+F240</f>
        <v>306.8</v>
      </c>
      <c r="G234" s="149">
        <f t="shared" si="133"/>
        <v>0</v>
      </c>
      <c r="H234" s="149">
        <f t="shared" si="133"/>
        <v>0</v>
      </c>
      <c r="I234" s="149"/>
      <c r="J234" s="149">
        <f t="shared" si="133"/>
        <v>0</v>
      </c>
      <c r="K234" s="149">
        <f t="shared" si="133"/>
        <v>265.3</v>
      </c>
      <c r="L234" s="149">
        <f t="shared" si="133"/>
        <v>196</v>
      </c>
      <c r="M234" s="149">
        <f t="shared" si="133"/>
        <v>0</v>
      </c>
      <c r="N234" s="149">
        <f t="shared" si="133"/>
        <v>768.09999999999991</v>
      </c>
    </row>
    <row r="235" spans="1:14" x14ac:dyDescent="0.15">
      <c r="A235" s="117"/>
      <c r="B235" s="127"/>
      <c r="C235" s="120" t="s">
        <v>112</v>
      </c>
      <c r="D235" s="121"/>
      <c r="E235" s="150">
        <f t="shared" ref="E235:N235" si="134">SUM(E236:E237)</f>
        <v>0</v>
      </c>
      <c r="F235" s="150">
        <f t="shared" si="134"/>
        <v>120</v>
      </c>
      <c r="G235" s="150">
        <f t="shared" si="134"/>
        <v>0</v>
      </c>
      <c r="H235" s="150">
        <f t="shared" si="134"/>
        <v>0</v>
      </c>
      <c r="I235" s="150"/>
      <c r="J235" s="150">
        <f t="shared" si="134"/>
        <v>0</v>
      </c>
      <c r="K235" s="150">
        <f t="shared" si="134"/>
        <v>265.3</v>
      </c>
      <c r="L235" s="150">
        <f t="shared" si="134"/>
        <v>176</v>
      </c>
      <c r="M235" s="150">
        <f t="shared" si="134"/>
        <v>0</v>
      </c>
      <c r="N235" s="150">
        <f t="shared" si="134"/>
        <v>561.29999999999995</v>
      </c>
    </row>
    <row r="236" spans="1:14" ht="24" x14ac:dyDescent="0.15">
      <c r="A236" s="117"/>
      <c r="B236" s="151"/>
      <c r="C236" s="117">
        <v>49215</v>
      </c>
      <c r="D236" s="118" t="s">
        <v>248</v>
      </c>
      <c r="E236" s="150">
        <v>0</v>
      </c>
      <c r="F236" s="150">
        <v>0</v>
      </c>
      <c r="G236" s="150">
        <v>0</v>
      </c>
      <c r="H236" s="150">
        <v>0</v>
      </c>
      <c r="I236" s="150"/>
      <c r="J236" s="150">
        <v>0</v>
      </c>
      <c r="K236" s="150">
        <v>115.3</v>
      </c>
      <c r="L236" s="150">
        <v>10</v>
      </c>
      <c r="M236" s="150">
        <v>0</v>
      </c>
      <c r="N236" s="150">
        <f>SUM(E236:M236)</f>
        <v>125.3</v>
      </c>
    </row>
    <row r="237" spans="1:14" x14ac:dyDescent="0.15">
      <c r="A237" s="117"/>
      <c r="B237" s="151"/>
      <c r="C237" s="117">
        <v>49424</v>
      </c>
      <c r="D237" s="118" t="s">
        <v>249</v>
      </c>
      <c r="E237" s="150">
        <v>0</v>
      </c>
      <c r="F237" s="150">
        <v>120</v>
      </c>
      <c r="G237" s="150">
        <v>0</v>
      </c>
      <c r="H237" s="150">
        <v>0</v>
      </c>
      <c r="I237" s="150"/>
      <c r="J237" s="150">
        <v>0</v>
      </c>
      <c r="K237" s="150">
        <v>150</v>
      </c>
      <c r="L237" s="150">
        <v>166</v>
      </c>
      <c r="M237" s="150">
        <v>0</v>
      </c>
      <c r="N237" s="150">
        <f>SUM(E237:M237)</f>
        <v>436</v>
      </c>
    </row>
    <row r="238" spans="1:14" x14ac:dyDescent="0.15">
      <c r="A238" s="117"/>
      <c r="B238" s="127"/>
      <c r="C238" s="120" t="s">
        <v>113</v>
      </c>
      <c r="D238" s="121"/>
      <c r="E238" s="150">
        <f>E239</f>
        <v>0</v>
      </c>
      <c r="F238" s="150">
        <f t="shared" ref="F238:N238" si="135">F239</f>
        <v>0</v>
      </c>
      <c r="G238" s="150">
        <f t="shared" si="135"/>
        <v>0</v>
      </c>
      <c r="H238" s="150">
        <f t="shared" si="135"/>
        <v>0</v>
      </c>
      <c r="I238" s="150"/>
      <c r="J238" s="150">
        <f t="shared" si="135"/>
        <v>0</v>
      </c>
      <c r="K238" s="150">
        <f t="shared" si="135"/>
        <v>0</v>
      </c>
      <c r="L238" s="150">
        <f t="shared" si="135"/>
        <v>20</v>
      </c>
      <c r="M238" s="150">
        <f t="shared" si="135"/>
        <v>0</v>
      </c>
      <c r="N238" s="150">
        <f t="shared" si="135"/>
        <v>20</v>
      </c>
    </row>
    <row r="239" spans="1:14" ht="24" x14ac:dyDescent="0.15">
      <c r="A239" s="117"/>
      <c r="B239" s="151"/>
      <c r="C239" s="117">
        <v>44219</v>
      </c>
      <c r="D239" s="118" t="s">
        <v>250</v>
      </c>
      <c r="E239" s="150">
        <v>0</v>
      </c>
      <c r="F239" s="150">
        <v>0</v>
      </c>
      <c r="G239" s="150">
        <v>0</v>
      </c>
      <c r="H239" s="150">
        <v>0</v>
      </c>
      <c r="I239" s="150"/>
      <c r="J239" s="150">
        <v>0</v>
      </c>
      <c r="K239" s="150">
        <v>0</v>
      </c>
      <c r="L239" s="150">
        <v>20</v>
      </c>
      <c r="M239" s="150">
        <v>0</v>
      </c>
      <c r="N239" s="150">
        <f>SUM(E239:M239)</f>
        <v>20</v>
      </c>
    </row>
    <row r="240" spans="1:14" x14ac:dyDescent="0.15">
      <c r="A240" s="117"/>
      <c r="B240" s="127"/>
      <c r="C240" s="120" t="s">
        <v>130</v>
      </c>
      <c r="D240" s="121"/>
      <c r="E240" s="150">
        <f>SUM(E241)</f>
        <v>0</v>
      </c>
      <c r="F240" s="150">
        <f t="shared" ref="F240:N240" si="136">SUM(F241)</f>
        <v>186.8</v>
      </c>
      <c r="G240" s="150">
        <f t="shared" si="136"/>
        <v>0</v>
      </c>
      <c r="H240" s="150">
        <f t="shared" si="136"/>
        <v>0</v>
      </c>
      <c r="I240" s="150"/>
      <c r="J240" s="150">
        <f t="shared" si="136"/>
        <v>0</v>
      </c>
      <c r="K240" s="150">
        <f t="shared" si="136"/>
        <v>0</v>
      </c>
      <c r="L240" s="150">
        <f t="shared" si="136"/>
        <v>0</v>
      </c>
      <c r="M240" s="150">
        <f t="shared" si="136"/>
        <v>0</v>
      </c>
      <c r="N240" s="150">
        <f t="shared" si="136"/>
        <v>186.8</v>
      </c>
    </row>
    <row r="241" spans="1:14" ht="24" x14ac:dyDescent="0.15">
      <c r="A241" s="117"/>
      <c r="B241" s="151"/>
      <c r="C241" s="117">
        <v>48337</v>
      </c>
      <c r="D241" s="118" t="s">
        <v>251</v>
      </c>
      <c r="E241" s="150">
        <v>0</v>
      </c>
      <c r="F241" s="150">
        <v>186.8</v>
      </c>
      <c r="G241" s="150">
        <v>0</v>
      </c>
      <c r="H241" s="150">
        <v>0</v>
      </c>
      <c r="I241" s="150"/>
      <c r="J241" s="150">
        <v>0</v>
      </c>
      <c r="K241" s="150">
        <v>0</v>
      </c>
      <c r="L241" s="150">
        <v>0</v>
      </c>
      <c r="M241" s="150">
        <v>0</v>
      </c>
      <c r="N241" s="150">
        <f>SUM(E241:M241)</f>
        <v>186.8</v>
      </c>
    </row>
    <row r="242" spans="1:14" x14ac:dyDescent="0.15">
      <c r="A242" s="148"/>
      <c r="B242" s="120" t="s">
        <v>34</v>
      </c>
      <c r="C242" s="120"/>
      <c r="D242" s="121"/>
      <c r="E242" s="149">
        <f>E243+E246+E249+E251+E253</f>
        <v>560</v>
      </c>
      <c r="F242" s="149">
        <f t="shared" ref="F242:N242" si="137">F243+F246+F249+F251+F253</f>
        <v>139.42000000000002</v>
      </c>
      <c r="G242" s="149">
        <f t="shared" si="137"/>
        <v>0</v>
      </c>
      <c r="H242" s="149">
        <f t="shared" si="137"/>
        <v>0</v>
      </c>
      <c r="I242" s="149"/>
      <c r="J242" s="149">
        <f t="shared" si="137"/>
        <v>2</v>
      </c>
      <c r="K242" s="149">
        <f t="shared" si="137"/>
        <v>30</v>
      </c>
      <c r="L242" s="149">
        <f t="shared" si="137"/>
        <v>3.8</v>
      </c>
      <c r="M242" s="149">
        <f t="shared" si="137"/>
        <v>0</v>
      </c>
      <c r="N242" s="149">
        <f t="shared" si="137"/>
        <v>735.21999999999991</v>
      </c>
    </row>
    <row r="243" spans="1:14" x14ac:dyDescent="0.15">
      <c r="A243" s="117"/>
      <c r="B243" s="127"/>
      <c r="C243" s="120" t="s">
        <v>113</v>
      </c>
      <c r="D243" s="121"/>
      <c r="E243" s="150">
        <f>SUM(E244:E245)</f>
        <v>210</v>
      </c>
      <c r="F243" s="150">
        <f t="shared" ref="F243:N243" si="138">SUM(F244:F245)</f>
        <v>55</v>
      </c>
      <c r="G243" s="150">
        <f t="shared" si="138"/>
        <v>0</v>
      </c>
      <c r="H243" s="150">
        <f t="shared" si="138"/>
        <v>0</v>
      </c>
      <c r="I243" s="150"/>
      <c r="J243" s="150">
        <f t="shared" si="138"/>
        <v>0</v>
      </c>
      <c r="K243" s="150">
        <f t="shared" si="138"/>
        <v>30</v>
      </c>
      <c r="L243" s="150">
        <f t="shared" si="138"/>
        <v>3.8</v>
      </c>
      <c r="M243" s="150">
        <f t="shared" si="138"/>
        <v>0</v>
      </c>
      <c r="N243" s="150">
        <f t="shared" si="138"/>
        <v>298.8</v>
      </c>
    </row>
    <row r="244" spans="1:14" ht="24" x14ac:dyDescent="0.15">
      <c r="A244" s="117"/>
      <c r="B244" s="151"/>
      <c r="C244" s="117">
        <v>47037</v>
      </c>
      <c r="D244" s="118" t="s">
        <v>252</v>
      </c>
      <c r="E244" s="150">
        <v>95</v>
      </c>
      <c r="F244" s="150">
        <v>55</v>
      </c>
      <c r="G244" s="150">
        <v>0</v>
      </c>
      <c r="H244" s="150">
        <v>0</v>
      </c>
      <c r="I244" s="150"/>
      <c r="J244" s="150">
        <v>0</v>
      </c>
      <c r="K244" s="150">
        <v>30</v>
      </c>
      <c r="L244" s="150">
        <v>0</v>
      </c>
      <c r="M244" s="150">
        <v>0</v>
      </c>
      <c r="N244" s="150">
        <f>SUM(E244:M244)</f>
        <v>180</v>
      </c>
    </row>
    <row r="245" spans="1:14" x14ac:dyDescent="0.15">
      <c r="A245" s="117"/>
      <c r="B245" s="151"/>
      <c r="C245" s="117">
        <v>49216</v>
      </c>
      <c r="D245" s="118" t="s">
        <v>253</v>
      </c>
      <c r="E245" s="150">
        <v>115</v>
      </c>
      <c r="F245" s="150">
        <v>0</v>
      </c>
      <c r="G245" s="150">
        <v>0</v>
      </c>
      <c r="H245" s="150">
        <v>0</v>
      </c>
      <c r="I245" s="150"/>
      <c r="J245" s="150">
        <v>0</v>
      </c>
      <c r="K245" s="150">
        <v>0</v>
      </c>
      <c r="L245" s="150">
        <v>3.8</v>
      </c>
      <c r="M245" s="150">
        <v>0</v>
      </c>
      <c r="N245" s="150">
        <f>SUM(E245:M245)</f>
        <v>118.8</v>
      </c>
    </row>
    <row r="246" spans="1:14" x14ac:dyDescent="0.15">
      <c r="A246" s="117"/>
      <c r="B246" s="127"/>
      <c r="C246" s="120" t="s">
        <v>114</v>
      </c>
      <c r="D246" s="121"/>
      <c r="E246" s="150">
        <f>SUM(E247:E248)</f>
        <v>350</v>
      </c>
      <c r="F246" s="150">
        <f t="shared" ref="F246:N246" si="139">SUM(F247:F248)</f>
        <v>0</v>
      </c>
      <c r="G246" s="150">
        <f t="shared" si="139"/>
        <v>0</v>
      </c>
      <c r="H246" s="150">
        <f t="shared" si="139"/>
        <v>0</v>
      </c>
      <c r="I246" s="150"/>
      <c r="J246" s="150">
        <f t="shared" si="139"/>
        <v>0</v>
      </c>
      <c r="K246" s="150">
        <f t="shared" si="139"/>
        <v>0</v>
      </c>
      <c r="L246" s="150">
        <f t="shared" si="139"/>
        <v>0</v>
      </c>
      <c r="M246" s="150">
        <f t="shared" si="139"/>
        <v>0</v>
      </c>
      <c r="N246" s="150">
        <f t="shared" si="139"/>
        <v>350</v>
      </c>
    </row>
    <row r="247" spans="1:14" x14ac:dyDescent="0.15">
      <c r="A247" s="117"/>
      <c r="B247" s="151"/>
      <c r="C247" s="117">
        <v>49273</v>
      </c>
      <c r="D247" s="118" t="s">
        <v>254</v>
      </c>
      <c r="E247" s="150">
        <v>100</v>
      </c>
      <c r="F247" s="150">
        <v>0</v>
      </c>
      <c r="G247" s="150">
        <v>0</v>
      </c>
      <c r="H247" s="150">
        <v>0</v>
      </c>
      <c r="I247" s="150"/>
      <c r="J247" s="150">
        <v>0</v>
      </c>
      <c r="K247" s="150">
        <v>0</v>
      </c>
      <c r="L247" s="150">
        <v>0</v>
      </c>
      <c r="M247" s="150">
        <v>0</v>
      </c>
      <c r="N247" s="150">
        <f>SUM(E247:M247)</f>
        <v>100</v>
      </c>
    </row>
    <row r="248" spans="1:14" x14ac:dyDescent="0.15">
      <c r="A248" s="117"/>
      <c r="B248" s="151"/>
      <c r="C248" s="117">
        <v>49365</v>
      </c>
      <c r="D248" s="118" t="s">
        <v>255</v>
      </c>
      <c r="E248" s="150">
        <v>250</v>
      </c>
      <c r="F248" s="150">
        <v>0</v>
      </c>
      <c r="G248" s="150">
        <v>0</v>
      </c>
      <c r="H248" s="150">
        <v>0</v>
      </c>
      <c r="I248" s="150"/>
      <c r="J248" s="150">
        <v>0</v>
      </c>
      <c r="K248" s="150">
        <v>0</v>
      </c>
      <c r="L248" s="150">
        <v>0</v>
      </c>
      <c r="M248" s="150">
        <v>0</v>
      </c>
      <c r="N248" s="150">
        <f>SUM(E248:M248)</f>
        <v>250</v>
      </c>
    </row>
    <row r="249" spans="1:14" x14ac:dyDescent="0.15">
      <c r="A249" s="117"/>
      <c r="B249" s="127"/>
      <c r="C249" s="120" t="s">
        <v>116</v>
      </c>
      <c r="D249" s="121"/>
      <c r="E249" s="150">
        <f>SUM(E250)</f>
        <v>0</v>
      </c>
      <c r="F249" s="150">
        <f t="shared" ref="F249:N249" si="140">SUM(F250)</f>
        <v>0</v>
      </c>
      <c r="G249" s="150">
        <f t="shared" si="140"/>
        <v>0</v>
      </c>
      <c r="H249" s="150">
        <f t="shared" si="140"/>
        <v>0</v>
      </c>
      <c r="I249" s="150"/>
      <c r="J249" s="150">
        <f t="shared" si="140"/>
        <v>2</v>
      </c>
      <c r="K249" s="150">
        <f t="shared" si="140"/>
        <v>0</v>
      </c>
      <c r="L249" s="150">
        <f t="shared" si="140"/>
        <v>0</v>
      </c>
      <c r="M249" s="150">
        <f t="shared" si="140"/>
        <v>0</v>
      </c>
      <c r="N249" s="150">
        <f t="shared" si="140"/>
        <v>2</v>
      </c>
    </row>
    <row r="250" spans="1:14" x14ac:dyDescent="0.15">
      <c r="A250" s="117"/>
      <c r="B250" s="151"/>
      <c r="C250" s="117">
        <v>40353</v>
      </c>
      <c r="D250" s="118" t="s">
        <v>256</v>
      </c>
      <c r="E250" s="150">
        <v>0</v>
      </c>
      <c r="F250" s="150">
        <v>0</v>
      </c>
      <c r="G250" s="150">
        <v>0</v>
      </c>
      <c r="H250" s="150">
        <v>0</v>
      </c>
      <c r="I250" s="150"/>
      <c r="J250" s="150">
        <v>2</v>
      </c>
      <c r="K250" s="150">
        <v>0</v>
      </c>
      <c r="L250" s="150">
        <v>0</v>
      </c>
      <c r="M250" s="150">
        <v>0</v>
      </c>
      <c r="N250" s="150">
        <f>SUM(E250:L250)</f>
        <v>2</v>
      </c>
    </row>
    <row r="251" spans="1:14" x14ac:dyDescent="0.15">
      <c r="A251" s="117"/>
      <c r="B251" s="127"/>
      <c r="C251" s="120" t="s">
        <v>130</v>
      </c>
      <c r="D251" s="121"/>
      <c r="E251" s="150">
        <f>SUM(E252)</f>
        <v>0</v>
      </c>
      <c r="F251" s="150">
        <f t="shared" ref="F251:N251" si="141">SUM(F252)</f>
        <v>24.42</v>
      </c>
      <c r="G251" s="150">
        <f t="shared" si="141"/>
        <v>0</v>
      </c>
      <c r="H251" s="150">
        <f t="shared" si="141"/>
        <v>0</v>
      </c>
      <c r="I251" s="150"/>
      <c r="J251" s="150">
        <f t="shared" si="141"/>
        <v>0</v>
      </c>
      <c r="K251" s="150">
        <f t="shared" si="141"/>
        <v>0</v>
      </c>
      <c r="L251" s="150">
        <f t="shared" si="141"/>
        <v>0</v>
      </c>
      <c r="M251" s="150">
        <f t="shared" si="141"/>
        <v>0</v>
      </c>
      <c r="N251" s="150">
        <f t="shared" si="141"/>
        <v>24.42</v>
      </c>
    </row>
    <row r="252" spans="1:14" x14ac:dyDescent="0.15">
      <c r="A252" s="117"/>
      <c r="B252" s="151"/>
      <c r="C252" s="117">
        <v>44350</v>
      </c>
      <c r="D252" s="118" t="s">
        <v>257</v>
      </c>
      <c r="E252" s="150">
        <v>0</v>
      </c>
      <c r="F252" s="150">
        <v>24.42</v>
      </c>
      <c r="G252" s="150">
        <v>0</v>
      </c>
      <c r="H252" s="150">
        <v>0</v>
      </c>
      <c r="I252" s="150"/>
      <c r="J252" s="150">
        <v>0</v>
      </c>
      <c r="K252" s="150">
        <v>0</v>
      </c>
      <c r="L252" s="150">
        <v>0</v>
      </c>
      <c r="M252" s="150">
        <v>0</v>
      </c>
      <c r="N252" s="150">
        <f>SUM(E252:M252)</f>
        <v>24.42</v>
      </c>
    </row>
    <row r="253" spans="1:14" x14ac:dyDescent="0.15">
      <c r="A253" s="117"/>
      <c r="B253" s="127"/>
      <c r="C253" s="120" t="s">
        <v>131</v>
      </c>
      <c r="D253" s="121"/>
      <c r="E253" s="150">
        <f t="shared" ref="E253:N253" si="142">SUM(E254)</f>
        <v>0</v>
      </c>
      <c r="F253" s="150">
        <f t="shared" si="142"/>
        <v>60</v>
      </c>
      <c r="G253" s="150">
        <f t="shared" si="142"/>
        <v>0</v>
      </c>
      <c r="H253" s="150">
        <f t="shared" si="142"/>
        <v>0</v>
      </c>
      <c r="I253" s="150"/>
      <c r="J253" s="150">
        <f t="shared" si="142"/>
        <v>0</v>
      </c>
      <c r="K253" s="150">
        <f t="shared" si="142"/>
        <v>0</v>
      </c>
      <c r="L253" s="150">
        <f t="shared" si="142"/>
        <v>0</v>
      </c>
      <c r="M253" s="150">
        <f t="shared" si="142"/>
        <v>0</v>
      </c>
      <c r="N253" s="150">
        <f t="shared" si="142"/>
        <v>60</v>
      </c>
    </row>
    <row r="254" spans="1:14" ht="24" x14ac:dyDescent="0.15">
      <c r="A254" s="117"/>
      <c r="B254" s="151"/>
      <c r="C254" s="117">
        <v>42459</v>
      </c>
      <c r="D254" s="118" t="s">
        <v>258</v>
      </c>
      <c r="E254" s="150">
        <v>0</v>
      </c>
      <c r="F254" s="150">
        <v>60</v>
      </c>
      <c r="G254" s="150">
        <v>0</v>
      </c>
      <c r="H254" s="150">
        <v>0</v>
      </c>
      <c r="I254" s="150"/>
      <c r="J254" s="150">
        <v>0</v>
      </c>
      <c r="K254" s="150">
        <v>0</v>
      </c>
      <c r="L254" s="150">
        <v>0</v>
      </c>
      <c r="M254" s="150">
        <v>0</v>
      </c>
      <c r="N254" s="150">
        <f>SUM(E254:M254)</f>
        <v>60</v>
      </c>
    </row>
    <row r="255" spans="1:14" x14ac:dyDescent="0.15">
      <c r="A255" s="148" t="s">
        <v>129</v>
      </c>
      <c r="B255" s="129"/>
      <c r="C255" s="129"/>
      <c r="D255" s="121"/>
      <c r="E255" s="149">
        <f>E256+E272+E285+E298+E310+E319</f>
        <v>2458.8999999999996</v>
      </c>
      <c r="F255" s="149">
        <f>F256+F272+F285+F298+F310+F319</f>
        <v>828.75</v>
      </c>
      <c r="G255" s="149">
        <f>G256+G272+G285+G298+G310+G319</f>
        <v>0</v>
      </c>
      <c r="H255" s="149">
        <f>H256+H272+H285+H298+H310+H319</f>
        <v>56.47</v>
      </c>
      <c r="I255" s="149"/>
      <c r="J255" s="149">
        <f>J256+J272+J285+J298+J310+J319</f>
        <v>3</v>
      </c>
      <c r="K255" s="149">
        <f>K256+K272+K285+K298+K310+K319</f>
        <v>2750.31</v>
      </c>
      <c r="L255" s="149">
        <f>L256+L272+L285+L298+L310+L319</f>
        <v>72.44</v>
      </c>
      <c r="M255" s="149">
        <f>M256+M272+M285+M298+M310+M319</f>
        <v>0</v>
      </c>
      <c r="N255" s="149">
        <f>N256+N272+N285+N298+N310+N319</f>
        <v>6169.87</v>
      </c>
    </row>
    <row r="256" spans="1:14" x14ac:dyDescent="0.15">
      <c r="A256" s="148"/>
      <c r="B256" s="120" t="s">
        <v>35</v>
      </c>
      <c r="C256" s="120"/>
      <c r="D256" s="121"/>
      <c r="E256" s="149">
        <f>E257+E260+E262+E264+E267+E269</f>
        <v>0</v>
      </c>
      <c r="F256" s="149">
        <f t="shared" ref="F256:N256" si="143">F257+F260+F262+F264+F267+F269</f>
        <v>192</v>
      </c>
      <c r="G256" s="149">
        <f t="shared" si="143"/>
        <v>0</v>
      </c>
      <c r="H256" s="149">
        <f t="shared" si="143"/>
        <v>0</v>
      </c>
      <c r="I256" s="149"/>
      <c r="J256" s="149">
        <f t="shared" si="143"/>
        <v>0</v>
      </c>
      <c r="K256" s="149">
        <f t="shared" si="143"/>
        <v>24</v>
      </c>
      <c r="L256" s="149">
        <f t="shared" si="143"/>
        <v>1.5</v>
      </c>
      <c r="M256" s="149">
        <f t="shared" si="143"/>
        <v>0</v>
      </c>
      <c r="N256" s="149">
        <f t="shared" si="143"/>
        <v>217.5</v>
      </c>
    </row>
    <row r="257" spans="1:14" x14ac:dyDescent="0.15">
      <c r="A257" s="117"/>
      <c r="B257" s="127"/>
      <c r="C257" s="120" t="s">
        <v>112</v>
      </c>
      <c r="D257" s="121"/>
      <c r="E257" s="150">
        <f>SUM(E258:E259)</f>
        <v>0</v>
      </c>
      <c r="F257" s="150">
        <f t="shared" ref="F257:N257" si="144">SUM(F258:F259)</f>
        <v>45</v>
      </c>
      <c r="G257" s="150">
        <f t="shared" si="144"/>
        <v>0</v>
      </c>
      <c r="H257" s="150">
        <f t="shared" si="144"/>
        <v>0</v>
      </c>
      <c r="I257" s="150"/>
      <c r="J257" s="150">
        <f t="shared" si="144"/>
        <v>0</v>
      </c>
      <c r="K257" s="150">
        <f t="shared" si="144"/>
        <v>15</v>
      </c>
      <c r="L257" s="150">
        <f t="shared" si="144"/>
        <v>0</v>
      </c>
      <c r="M257" s="150">
        <f t="shared" si="144"/>
        <v>0</v>
      </c>
      <c r="N257" s="150">
        <f t="shared" si="144"/>
        <v>60</v>
      </c>
    </row>
    <row r="258" spans="1:14" ht="24" x14ac:dyDescent="0.15">
      <c r="A258" s="117"/>
      <c r="B258" s="151"/>
      <c r="C258" s="117">
        <v>46064</v>
      </c>
      <c r="D258" s="118" t="s">
        <v>259</v>
      </c>
      <c r="E258" s="150">
        <v>0</v>
      </c>
      <c r="F258" s="150">
        <v>0</v>
      </c>
      <c r="G258" s="150">
        <v>0</v>
      </c>
      <c r="H258" s="150">
        <v>0</v>
      </c>
      <c r="I258" s="150"/>
      <c r="J258" s="150">
        <v>0</v>
      </c>
      <c r="K258" s="150">
        <v>15</v>
      </c>
      <c r="L258" s="150">
        <v>0</v>
      </c>
      <c r="M258" s="150">
        <v>0</v>
      </c>
      <c r="N258" s="150">
        <f>SUM(E258:M258)</f>
        <v>15</v>
      </c>
    </row>
    <row r="259" spans="1:14" ht="24" x14ac:dyDescent="0.15">
      <c r="A259" s="117"/>
      <c r="B259" s="151"/>
      <c r="C259" s="117">
        <v>47136</v>
      </c>
      <c r="D259" s="118" t="s">
        <v>260</v>
      </c>
      <c r="E259" s="150">
        <v>0</v>
      </c>
      <c r="F259" s="150">
        <v>45</v>
      </c>
      <c r="G259" s="150">
        <v>0</v>
      </c>
      <c r="H259" s="150">
        <v>0</v>
      </c>
      <c r="I259" s="150"/>
      <c r="J259" s="150">
        <v>0</v>
      </c>
      <c r="K259" s="150">
        <v>0</v>
      </c>
      <c r="L259" s="150">
        <v>0</v>
      </c>
      <c r="M259" s="150">
        <v>0</v>
      </c>
      <c r="N259" s="150">
        <f>SUM(E259:M259)</f>
        <v>45</v>
      </c>
    </row>
    <row r="260" spans="1:14" x14ac:dyDescent="0.15">
      <c r="A260" s="117"/>
      <c r="B260" s="127"/>
      <c r="C260" s="120" t="s">
        <v>114</v>
      </c>
      <c r="D260" s="121"/>
      <c r="E260" s="150">
        <f>SUM(E261)</f>
        <v>0</v>
      </c>
      <c r="F260" s="150">
        <f t="shared" ref="F260:N260" si="145">SUM(F261)</f>
        <v>40</v>
      </c>
      <c r="G260" s="150">
        <f t="shared" si="145"/>
        <v>0</v>
      </c>
      <c r="H260" s="150">
        <f t="shared" si="145"/>
        <v>0</v>
      </c>
      <c r="I260" s="150"/>
      <c r="J260" s="150">
        <f t="shared" si="145"/>
        <v>0</v>
      </c>
      <c r="K260" s="150">
        <f t="shared" si="145"/>
        <v>0</v>
      </c>
      <c r="L260" s="150">
        <f t="shared" si="145"/>
        <v>0</v>
      </c>
      <c r="M260" s="150">
        <f t="shared" si="145"/>
        <v>0</v>
      </c>
      <c r="N260" s="150">
        <f t="shared" si="145"/>
        <v>40</v>
      </c>
    </row>
    <row r="261" spans="1:14" ht="24" x14ac:dyDescent="0.15">
      <c r="A261" s="117"/>
      <c r="B261" s="151"/>
      <c r="C261" s="117">
        <v>44263</v>
      </c>
      <c r="D261" s="118" t="s">
        <v>261</v>
      </c>
      <c r="E261" s="150">
        <v>0</v>
      </c>
      <c r="F261" s="150">
        <v>40</v>
      </c>
      <c r="G261" s="150">
        <v>0</v>
      </c>
      <c r="H261" s="150">
        <v>0</v>
      </c>
      <c r="I261" s="150"/>
      <c r="J261" s="150">
        <v>0</v>
      </c>
      <c r="K261" s="150">
        <v>0</v>
      </c>
      <c r="L261" s="150">
        <v>0</v>
      </c>
      <c r="M261" s="150">
        <v>0</v>
      </c>
      <c r="N261" s="150">
        <f>SUM(E261:M261)</f>
        <v>40</v>
      </c>
    </row>
    <row r="262" spans="1:14" x14ac:dyDescent="0.15">
      <c r="A262" s="117"/>
      <c r="B262" s="127"/>
      <c r="C262" s="120" t="s">
        <v>132</v>
      </c>
      <c r="D262" s="121"/>
      <c r="E262" s="150">
        <f>SUM(E263)</f>
        <v>0</v>
      </c>
      <c r="F262" s="150">
        <f t="shared" ref="F262:N262" si="146">SUM(F263)</f>
        <v>21</v>
      </c>
      <c r="G262" s="150">
        <f t="shared" si="146"/>
        <v>0</v>
      </c>
      <c r="H262" s="150">
        <f t="shared" si="146"/>
        <v>0</v>
      </c>
      <c r="I262" s="150"/>
      <c r="J262" s="150">
        <f t="shared" si="146"/>
        <v>0</v>
      </c>
      <c r="K262" s="150">
        <f t="shared" si="146"/>
        <v>0</v>
      </c>
      <c r="L262" s="150">
        <f t="shared" si="146"/>
        <v>0</v>
      </c>
      <c r="M262" s="150">
        <f t="shared" si="146"/>
        <v>0</v>
      </c>
      <c r="N262" s="150">
        <f t="shared" si="146"/>
        <v>21</v>
      </c>
    </row>
    <row r="263" spans="1:14" x14ac:dyDescent="0.15">
      <c r="A263" s="117"/>
      <c r="B263" s="151"/>
      <c r="C263" s="117">
        <v>48118</v>
      </c>
      <c r="D263" s="129" t="s">
        <v>262</v>
      </c>
      <c r="E263" s="150">
        <v>0</v>
      </c>
      <c r="F263" s="150">
        <v>21</v>
      </c>
      <c r="G263" s="150">
        <v>0</v>
      </c>
      <c r="H263" s="150">
        <v>0</v>
      </c>
      <c r="I263" s="150"/>
      <c r="J263" s="150">
        <v>0</v>
      </c>
      <c r="K263" s="150">
        <v>0</v>
      </c>
      <c r="L263" s="150">
        <v>0</v>
      </c>
      <c r="M263" s="150">
        <v>0</v>
      </c>
      <c r="N263" s="150">
        <f>SUM(E263:M263)</f>
        <v>21</v>
      </c>
    </row>
    <row r="264" spans="1:14" x14ac:dyDescent="0.15">
      <c r="A264" s="117"/>
      <c r="B264" s="127"/>
      <c r="C264" s="120" t="s">
        <v>116</v>
      </c>
      <c r="D264" s="121"/>
      <c r="E264" s="150">
        <f>SUM(E265:E266)</f>
        <v>0</v>
      </c>
      <c r="F264" s="150">
        <f t="shared" ref="F264:N264" si="147">SUM(F265:F266)</f>
        <v>65</v>
      </c>
      <c r="G264" s="150">
        <f t="shared" si="147"/>
        <v>0</v>
      </c>
      <c r="H264" s="150">
        <f t="shared" si="147"/>
        <v>0</v>
      </c>
      <c r="I264" s="150"/>
      <c r="J264" s="150">
        <f t="shared" si="147"/>
        <v>0</v>
      </c>
      <c r="K264" s="150">
        <f t="shared" si="147"/>
        <v>0</v>
      </c>
      <c r="L264" s="150">
        <f t="shared" si="147"/>
        <v>0</v>
      </c>
      <c r="M264" s="150">
        <f t="shared" si="147"/>
        <v>0</v>
      </c>
      <c r="N264" s="150">
        <f t="shared" si="147"/>
        <v>65</v>
      </c>
    </row>
    <row r="265" spans="1:14" ht="36" x14ac:dyDescent="0.15">
      <c r="A265" s="117"/>
      <c r="B265" s="151"/>
      <c r="C265" s="117">
        <v>41392</v>
      </c>
      <c r="D265" s="118" t="s">
        <v>263</v>
      </c>
      <c r="E265" s="150">
        <v>0</v>
      </c>
      <c r="F265" s="150">
        <v>35</v>
      </c>
      <c r="G265" s="150">
        <v>0</v>
      </c>
      <c r="H265" s="150">
        <v>0</v>
      </c>
      <c r="I265" s="150"/>
      <c r="J265" s="150">
        <v>0</v>
      </c>
      <c r="K265" s="150">
        <v>0</v>
      </c>
      <c r="L265" s="150">
        <v>0</v>
      </c>
      <c r="M265" s="150">
        <v>0</v>
      </c>
      <c r="N265" s="150">
        <f>SUM(E265:M265)</f>
        <v>35</v>
      </c>
    </row>
    <row r="266" spans="1:14" ht="24" x14ac:dyDescent="0.15">
      <c r="A266" s="117"/>
      <c r="B266" s="151"/>
      <c r="C266" s="117">
        <v>49041</v>
      </c>
      <c r="D266" s="118" t="s">
        <v>264</v>
      </c>
      <c r="E266" s="150">
        <v>0</v>
      </c>
      <c r="F266" s="150">
        <v>30</v>
      </c>
      <c r="G266" s="150">
        <v>0</v>
      </c>
      <c r="H266" s="150">
        <v>0</v>
      </c>
      <c r="I266" s="150"/>
      <c r="J266" s="150">
        <v>0</v>
      </c>
      <c r="K266" s="150">
        <v>0</v>
      </c>
      <c r="L266" s="150">
        <v>0</v>
      </c>
      <c r="M266" s="150">
        <v>0</v>
      </c>
      <c r="N266" s="150">
        <f>SUM(E266:M266)</f>
        <v>30</v>
      </c>
    </row>
    <row r="267" spans="1:14" x14ac:dyDescent="0.15">
      <c r="A267" s="117"/>
      <c r="B267" s="127"/>
      <c r="C267" s="120" t="s">
        <v>130</v>
      </c>
      <c r="D267" s="121"/>
      <c r="E267" s="150">
        <f>SUM(E268)</f>
        <v>0</v>
      </c>
      <c r="F267" s="150">
        <f t="shared" ref="F267:N267" si="148">SUM(F268)</f>
        <v>6</v>
      </c>
      <c r="G267" s="150">
        <f t="shared" si="148"/>
        <v>0</v>
      </c>
      <c r="H267" s="150">
        <f t="shared" si="148"/>
        <v>0</v>
      </c>
      <c r="I267" s="150"/>
      <c r="J267" s="150">
        <f t="shared" si="148"/>
        <v>0</v>
      </c>
      <c r="K267" s="150">
        <f t="shared" si="148"/>
        <v>0</v>
      </c>
      <c r="L267" s="150">
        <f t="shared" si="148"/>
        <v>0</v>
      </c>
      <c r="M267" s="150">
        <f t="shared" si="148"/>
        <v>0</v>
      </c>
      <c r="N267" s="150">
        <f t="shared" si="148"/>
        <v>6</v>
      </c>
    </row>
    <row r="268" spans="1:14" x14ac:dyDescent="0.15">
      <c r="A268" s="117"/>
      <c r="B268" s="151"/>
      <c r="C268" s="117">
        <v>43309</v>
      </c>
      <c r="D268" s="118" t="s">
        <v>265</v>
      </c>
      <c r="E268" s="150">
        <v>0</v>
      </c>
      <c r="F268" s="150">
        <v>6</v>
      </c>
      <c r="G268" s="150">
        <v>0</v>
      </c>
      <c r="H268" s="150">
        <v>0</v>
      </c>
      <c r="I268" s="150"/>
      <c r="J268" s="150">
        <v>0</v>
      </c>
      <c r="K268" s="150">
        <v>0</v>
      </c>
      <c r="L268" s="150">
        <v>0</v>
      </c>
      <c r="M268" s="150">
        <v>0</v>
      </c>
      <c r="N268" s="150">
        <f>SUM(E268:M268)</f>
        <v>6</v>
      </c>
    </row>
    <row r="269" spans="1:14" x14ac:dyDescent="0.15">
      <c r="A269" s="117"/>
      <c r="B269" s="127"/>
      <c r="C269" s="120" t="s">
        <v>131</v>
      </c>
      <c r="D269" s="121"/>
      <c r="E269" s="150">
        <f>SUM(E270:E271)</f>
        <v>0</v>
      </c>
      <c r="F269" s="150">
        <f t="shared" ref="F269:N269" si="149">SUM(F270:F271)</f>
        <v>15</v>
      </c>
      <c r="G269" s="150">
        <f t="shared" si="149"/>
        <v>0</v>
      </c>
      <c r="H269" s="150">
        <f t="shared" si="149"/>
        <v>0</v>
      </c>
      <c r="I269" s="150"/>
      <c r="J269" s="150">
        <f t="shared" si="149"/>
        <v>0</v>
      </c>
      <c r="K269" s="150">
        <f t="shared" si="149"/>
        <v>9</v>
      </c>
      <c r="L269" s="150">
        <f t="shared" si="149"/>
        <v>1.5</v>
      </c>
      <c r="M269" s="150">
        <f t="shared" si="149"/>
        <v>0</v>
      </c>
      <c r="N269" s="150">
        <f t="shared" si="149"/>
        <v>25.5</v>
      </c>
    </row>
    <row r="270" spans="1:14" ht="24" x14ac:dyDescent="0.15">
      <c r="A270" s="117"/>
      <c r="B270" s="151"/>
      <c r="C270" s="117">
        <v>38560</v>
      </c>
      <c r="D270" s="118" t="s">
        <v>266</v>
      </c>
      <c r="E270" s="150">
        <v>0</v>
      </c>
      <c r="F270" s="150">
        <v>15</v>
      </c>
      <c r="G270" s="150">
        <v>0</v>
      </c>
      <c r="H270" s="150">
        <v>0</v>
      </c>
      <c r="I270" s="150"/>
      <c r="J270" s="150">
        <v>0</v>
      </c>
      <c r="K270" s="150">
        <v>0</v>
      </c>
      <c r="L270" s="150">
        <v>1.5</v>
      </c>
      <c r="M270" s="150">
        <v>0</v>
      </c>
      <c r="N270" s="150">
        <f>SUM(E270:M270)</f>
        <v>16.5</v>
      </c>
    </row>
    <row r="271" spans="1:14" x14ac:dyDescent="0.15">
      <c r="A271" s="117"/>
      <c r="B271" s="151"/>
      <c r="C271" s="117">
        <v>41403</v>
      </c>
      <c r="D271" s="129" t="s">
        <v>267</v>
      </c>
      <c r="E271" s="150">
        <v>0</v>
      </c>
      <c r="F271" s="150">
        <v>0</v>
      </c>
      <c r="G271" s="150">
        <v>0</v>
      </c>
      <c r="H271" s="150">
        <v>0</v>
      </c>
      <c r="I271" s="150"/>
      <c r="J271" s="150">
        <v>0</v>
      </c>
      <c r="K271" s="150">
        <v>9</v>
      </c>
      <c r="L271" s="150">
        <v>0</v>
      </c>
      <c r="M271" s="150">
        <v>0</v>
      </c>
      <c r="N271" s="150">
        <f>SUM(E271:M271)</f>
        <v>9</v>
      </c>
    </row>
    <row r="272" spans="1:14" x14ac:dyDescent="0.15">
      <c r="A272" s="148"/>
      <c r="B272" s="120" t="s">
        <v>36</v>
      </c>
      <c r="C272" s="120"/>
      <c r="D272" s="121"/>
      <c r="E272" s="149">
        <f>E273+E276+E278+E283</f>
        <v>1256.9000000000001</v>
      </c>
      <c r="F272" s="149">
        <f>F273+F276+F278+F283</f>
        <v>0</v>
      </c>
      <c r="G272" s="149">
        <f>G273+G276+G278+G283</f>
        <v>0</v>
      </c>
      <c r="H272" s="149">
        <f>H273+H276+H278+H283</f>
        <v>0</v>
      </c>
      <c r="I272" s="149"/>
      <c r="J272" s="149">
        <f>J273+J276+J278+J283</f>
        <v>0</v>
      </c>
      <c r="K272" s="149">
        <f>K273+K276+K278+K283</f>
        <v>493.6</v>
      </c>
      <c r="L272" s="149">
        <f>L273+L276+L278+L283</f>
        <v>17</v>
      </c>
      <c r="M272" s="149">
        <f>M273+M276+M278+M283</f>
        <v>0</v>
      </c>
      <c r="N272" s="149">
        <f>N273+N276+N278+N283</f>
        <v>1767.5000000000002</v>
      </c>
    </row>
    <row r="273" spans="1:14" x14ac:dyDescent="0.15">
      <c r="A273" s="117"/>
      <c r="B273" s="127"/>
      <c r="C273" s="120" t="s">
        <v>297</v>
      </c>
      <c r="D273" s="121"/>
      <c r="E273" s="150">
        <f>SUM(E274:E275)</f>
        <v>108.7</v>
      </c>
      <c r="F273" s="150">
        <f t="shared" ref="F273:N273" si="150">SUM(F274:F275)</f>
        <v>0</v>
      </c>
      <c r="G273" s="150">
        <f t="shared" si="150"/>
        <v>0</v>
      </c>
      <c r="H273" s="150">
        <f t="shared" si="150"/>
        <v>0</v>
      </c>
      <c r="I273" s="150"/>
      <c r="J273" s="150">
        <f t="shared" si="150"/>
        <v>0</v>
      </c>
      <c r="K273" s="150">
        <f t="shared" si="150"/>
        <v>0</v>
      </c>
      <c r="L273" s="150">
        <f t="shared" si="150"/>
        <v>17</v>
      </c>
      <c r="M273" s="150">
        <f t="shared" si="150"/>
        <v>0</v>
      </c>
      <c r="N273" s="150">
        <f t="shared" si="150"/>
        <v>125.7</v>
      </c>
    </row>
    <row r="274" spans="1:14" x14ac:dyDescent="0.15">
      <c r="A274" s="117"/>
      <c r="B274" s="151"/>
      <c r="C274" s="117">
        <v>35182</v>
      </c>
      <c r="D274" s="118" t="s">
        <v>268</v>
      </c>
      <c r="E274" s="150">
        <v>108.7</v>
      </c>
      <c r="F274" s="150">
        <v>0</v>
      </c>
      <c r="G274" s="150">
        <v>0</v>
      </c>
      <c r="H274" s="150">
        <v>0</v>
      </c>
      <c r="I274" s="150"/>
      <c r="J274" s="150">
        <v>0</v>
      </c>
      <c r="K274" s="150">
        <v>0</v>
      </c>
      <c r="L274" s="150">
        <v>0</v>
      </c>
      <c r="M274" s="150">
        <v>0</v>
      </c>
      <c r="N274" s="150">
        <f>SUM(E274:M274)</f>
        <v>108.7</v>
      </c>
    </row>
    <row r="275" spans="1:14" ht="24" x14ac:dyDescent="0.15">
      <c r="A275" s="117"/>
      <c r="B275" s="151"/>
      <c r="C275" s="117">
        <v>47084</v>
      </c>
      <c r="D275" s="118" t="s">
        <v>269</v>
      </c>
      <c r="E275" s="150">
        <v>0</v>
      </c>
      <c r="F275" s="150">
        <v>0</v>
      </c>
      <c r="G275" s="150">
        <v>0</v>
      </c>
      <c r="H275" s="150">
        <v>0</v>
      </c>
      <c r="I275" s="150"/>
      <c r="J275" s="150">
        <v>0</v>
      </c>
      <c r="K275" s="150">
        <v>0</v>
      </c>
      <c r="L275" s="150">
        <v>17</v>
      </c>
      <c r="M275" s="150">
        <v>0</v>
      </c>
      <c r="N275" s="150">
        <f>SUM(E275:M275)</f>
        <v>17</v>
      </c>
    </row>
    <row r="276" spans="1:14" x14ac:dyDescent="0.15">
      <c r="A276" s="117"/>
      <c r="B276" s="127"/>
      <c r="C276" s="120" t="s">
        <v>115</v>
      </c>
      <c r="D276" s="121"/>
      <c r="E276" s="150">
        <f>SUM(E277)</f>
        <v>500</v>
      </c>
      <c r="F276" s="150">
        <f t="shared" ref="F276:N276" si="151">SUM(F277)</f>
        <v>0</v>
      </c>
      <c r="G276" s="150">
        <f t="shared" si="151"/>
        <v>0</v>
      </c>
      <c r="H276" s="150">
        <f t="shared" si="151"/>
        <v>0</v>
      </c>
      <c r="I276" s="150"/>
      <c r="J276" s="150">
        <f t="shared" si="151"/>
        <v>0</v>
      </c>
      <c r="K276" s="150">
        <f t="shared" si="151"/>
        <v>224.6</v>
      </c>
      <c r="L276" s="150">
        <f t="shared" si="151"/>
        <v>0</v>
      </c>
      <c r="M276" s="150">
        <f t="shared" si="151"/>
        <v>0</v>
      </c>
      <c r="N276" s="150">
        <f t="shared" si="151"/>
        <v>724.6</v>
      </c>
    </row>
    <row r="277" spans="1:14" ht="24" x14ac:dyDescent="0.15">
      <c r="A277" s="117"/>
      <c r="B277" s="151"/>
      <c r="C277" s="117">
        <v>48134</v>
      </c>
      <c r="D277" s="118" t="s">
        <v>270</v>
      </c>
      <c r="E277" s="150">
        <v>500</v>
      </c>
      <c r="F277" s="150">
        <v>0</v>
      </c>
      <c r="G277" s="150">
        <v>0</v>
      </c>
      <c r="H277" s="150">
        <v>0</v>
      </c>
      <c r="I277" s="150"/>
      <c r="J277" s="150">
        <v>0</v>
      </c>
      <c r="K277" s="150">
        <v>224.6</v>
      </c>
      <c r="L277" s="150">
        <v>0</v>
      </c>
      <c r="M277" s="150">
        <v>0</v>
      </c>
      <c r="N277" s="150">
        <f>SUM(E277:M277)</f>
        <v>724.6</v>
      </c>
    </row>
    <row r="278" spans="1:14" x14ac:dyDescent="0.15">
      <c r="A278" s="117"/>
      <c r="B278" s="127"/>
      <c r="C278" s="120" t="s">
        <v>116</v>
      </c>
      <c r="D278" s="121"/>
      <c r="E278" s="150">
        <f>SUM(E279:E280)</f>
        <v>500</v>
      </c>
      <c r="F278" s="150">
        <f t="shared" ref="F278" si="152">SUM(F279:F280)</f>
        <v>0</v>
      </c>
      <c r="G278" s="150">
        <f t="shared" ref="G278" si="153">SUM(G279:G280)</f>
        <v>0</v>
      </c>
      <c r="H278" s="150">
        <f t="shared" ref="H278" si="154">SUM(H279:H280)</f>
        <v>0</v>
      </c>
      <c r="I278" s="150"/>
      <c r="J278" s="150">
        <f t="shared" ref="J278" si="155">SUM(J279:J280)</f>
        <v>0</v>
      </c>
      <c r="K278" s="150">
        <f t="shared" ref="K278" si="156">SUM(K279:K280)</f>
        <v>269</v>
      </c>
      <c r="L278" s="150">
        <f t="shared" ref="L278:M278" si="157">SUM(L279:L280)</f>
        <v>0</v>
      </c>
      <c r="M278" s="150">
        <f t="shared" si="157"/>
        <v>0</v>
      </c>
      <c r="N278" s="150">
        <f t="shared" ref="N278" si="158">SUM(N279:N280)</f>
        <v>769</v>
      </c>
    </row>
    <row r="279" spans="1:14" ht="24" x14ac:dyDescent="0.15">
      <c r="A279" s="117"/>
      <c r="B279" s="151"/>
      <c r="C279" s="117">
        <v>48134</v>
      </c>
      <c r="D279" s="118" t="s">
        <v>271</v>
      </c>
      <c r="E279" s="150">
        <v>0</v>
      </c>
      <c r="F279" s="150">
        <v>0</v>
      </c>
      <c r="G279" s="150">
        <v>0</v>
      </c>
      <c r="H279" s="150">
        <v>0</v>
      </c>
      <c r="I279" s="150"/>
      <c r="J279" s="150">
        <v>0</v>
      </c>
      <c r="K279" s="150">
        <v>45</v>
      </c>
      <c r="L279" s="150">
        <v>0</v>
      </c>
      <c r="M279" s="150">
        <v>0</v>
      </c>
      <c r="N279" s="150">
        <f>SUM(E279:M279)</f>
        <v>45</v>
      </c>
    </row>
    <row r="280" spans="1:14" ht="37.5" customHeight="1" x14ac:dyDescent="0.15">
      <c r="A280" s="117"/>
      <c r="B280" s="151"/>
      <c r="C280" s="117">
        <v>50168</v>
      </c>
      <c r="D280" s="118" t="s">
        <v>272</v>
      </c>
      <c r="E280" s="150">
        <v>500</v>
      </c>
      <c r="F280" s="150">
        <v>0</v>
      </c>
      <c r="G280" s="150">
        <v>0</v>
      </c>
      <c r="H280" s="150">
        <v>0</v>
      </c>
      <c r="I280" s="150"/>
      <c r="J280" s="150">
        <v>0</v>
      </c>
      <c r="K280" s="150">
        <v>224</v>
      </c>
      <c r="L280" s="150">
        <v>0</v>
      </c>
      <c r="M280" s="150">
        <v>0</v>
      </c>
      <c r="N280" s="150">
        <f>SUM(E280:M280)</f>
        <v>724</v>
      </c>
    </row>
    <row r="281" spans="1:14" s="123" customFormat="1" ht="11" x14ac:dyDescent="0.15">
      <c r="A281" s="189" t="s">
        <v>142</v>
      </c>
      <c r="B281" s="189"/>
      <c r="C281" s="189"/>
      <c r="D281" s="189"/>
      <c r="E281" s="189"/>
      <c r="F281" s="189"/>
      <c r="G281" s="189"/>
      <c r="H281" s="189"/>
      <c r="I281" s="189"/>
      <c r="J281" s="189"/>
      <c r="K281" s="154"/>
      <c r="L281" s="154"/>
      <c r="M281" s="154"/>
      <c r="N281" s="154"/>
    </row>
    <row r="282" spans="1:14" s="122" customFormat="1" ht="11" x14ac:dyDescent="0.15">
      <c r="A282" s="155" t="s">
        <v>295</v>
      </c>
      <c r="B282" s="128"/>
      <c r="C282" s="128"/>
      <c r="D282" s="133"/>
      <c r="E282" s="156"/>
      <c r="F282" s="156"/>
      <c r="G282" s="156"/>
      <c r="H282" s="156"/>
      <c r="I282" s="157"/>
      <c r="J282" s="157"/>
      <c r="K282" s="128"/>
      <c r="L282" s="128"/>
      <c r="M282" s="128"/>
      <c r="N282" s="128"/>
    </row>
    <row r="283" spans="1:14" x14ac:dyDescent="0.15">
      <c r="A283" s="117"/>
      <c r="B283" s="127"/>
      <c r="C283" s="120" t="s">
        <v>131</v>
      </c>
      <c r="D283" s="121"/>
      <c r="E283" s="150">
        <f>SUM(E284)</f>
        <v>148.19999999999999</v>
      </c>
      <c r="F283" s="150">
        <f t="shared" ref="F283:N283" si="159">SUM(F284)</f>
        <v>0</v>
      </c>
      <c r="G283" s="150">
        <f t="shared" si="159"/>
        <v>0</v>
      </c>
      <c r="H283" s="150">
        <f t="shared" si="159"/>
        <v>0</v>
      </c>
      <c r="I283" s="150"/>
      <c r="J283" s="150">
        <f t="shared" si="159"/>
        <v>0</v>
      </c>
      <c r="K283" s="150">
        <f t="shared" si="159"/>
        <v>0</v>
      </c>
      <c r="L283" s="150">
        <f t="shared" si="159"/>
        <v>0</v>
      </c>
      <c r="M283" s="150">
        <f t="shared" si="159"/>
        <v>0</v>
      </c>
      <c r="N283" s="150">
        <f t="shared" si="159"/>
        <v>148.19999999999999</v>
      </c>
    </row>
    <row r="284" spans="1:14" ht="24" x14ac:dyDescent="0.15">
      <c r="A284" s="117"/>
      <c r="B284" s="151"/>
      <c r="C284" s="117">
        <v>49141</v>
      </c>
      <c r="D284" s="118" t="s">
        <v>273</v>
      </c>
      <c r="E284" s="150">
        <v>148.19999999999999</v>
      </c>
      <c r="F284" s="150">
        <v>0</v>
      </c>
      <c r="G284" s="150">
        <v>0</v>
      </c>
      <c r="H284" s="150">
        <v>0</v>
      </c>
      <c r="I284" s="150"/>
      <c r="J284" s="150">
        <v>0</v>
      </c>
      <c r="K284" s="150">
        <v>0</v>
      </c>
      <c r="L284" s="150">
        <v>0</v>
      </c>
      <c r="M284" s="150">
        <v>0</v>
      </c>
      <c r="N284" s="150">
        <f>SUM(E284:M284)</f>
        <v>148.19999999999999</v>
      </c>
    </row>
    <row r="285" spans="1:14" x14ac:dyDescent="0.15">
      <c r="A285" s="148"/>
      <c r="B285" s="120" t="s">
        <v>139</v>
      </c>
      <c r="C285" s="120"/>
      <c r="D285" s="121"/>
      <c r="E285" s="149">
        <f>E286+E288+E291+E293+E296</f>
        <v>0</v>
      </c>
      <c r="F285" s="149">
        <f t="shared" ref="F285:N285" si="160">F286+F288+F291+F293+F296</f>
        <v>47.45</v>
      </c>
      <c r="G285" s="149">
        <f t="shared" si="160"/>
        <v>0</v>
      </c>
      <c r="H285" s="149">
        <f t="shared" si="160"/>
        <v>56.47</v>
      </c>
      <c r="I285" s="149"/>
      <c r="J285" s="149">
        <f t="shared" si="160"/>
        <v>0</v>
      </c>
      <c r="K285" s="149">
        <f t="shared" si="160"/>
        <v>62.06</v>
      </c>
      <c r="L285" s="149">
        <f t="shared" si="160"/>
        <v>12.84</v>
      </c>
      <c r="M285" s="149">
        <f t="shared" si="160"/>
        <v>0</v>
      </c>
      <c r="N285" s="149">
        <f t="shared" si="160"/>
        <v>178.82</v>
      </c>
    </row>
    <row r="286" spans="1:14" x14ac:dyDescent="0.15">
      <c r="A286" s="117"/>
      <c r="B286" s="127"/>
      <c r="C286" s="120" t="s">
        <v>297</v>
      </c>
      <c r="D286" s="121"/>
      <c r="E286" s="150">
        <f>SUM(E287)</f>
        <v>0</v>
      </c>
      <c r="F286" s="150">
        <f t="shared" ref="F286:N286" si="161">SUM(F287)</f>
        <v>0</v>
      </c>
      <c r="G286" s="150">
        <f t="shared" si="161"/>
        <v>0</v>
      </c>
      <c r="H286" s="150">
        <f t="shared" si="161"/>
        <v>0</v>
      </c>
      <c r="I286" s="150"/>
      <c r="J286" s="150">
        <f t="shared" si="161"/>
        <v>0</v>
      </c>
      <c r="K286" s="150">
        <f t="shared" si="161"/>
        <v>0</v>
      </c>
      <c r="L286" s="150">
        <f t="shared" si="161"/>
        <v>12.84</v>
      </c>
      <c r="M286" s="150">
        <f t="shared" si="161"/>
        <v>0</v>
      </c>
      <c r="N286" s="150">
        <f t="shared" si="161"/>
        <v>12.84</v>
      </c>
    </row>
    <row r="287" spans="1:14" ht="24" x14ac:dyDescent="0.15">
      <c r="A287" s="117"/>
      <c r="B287" s="151"/>
      <c r="C287" s="117">
        <v>40253</v>
      </c>
      <c r="D287" s="118" t="s">
        <v>145</v>
      </c>
      <c r="E287" s="150">
        <v>0</v>
      </c>
      <c r="F287" s="150">
        <v>0</v>
      </c>
      <c r="G287" s="150">
        <v>0</v>
      </c>
      <c r="H287" s="150">
        <v>0</v>
      </c>
      <c r="I287" s="150"/>
      <c r="J287" s="150">
        <v>0</v>
      </c>
      <c r="K287" s="150">
        <v>0</v>
      </c>
      <c r="L287" s="150">
        <v>12.84</v>
      </c>
      <c r="M287" s="150">
        <v>0</v>
      </c>
      <c r="N287" s="150">
        <f>SUM(E287:M287)</f>
        <v>12.84</v>
      </c>
    </row>
    <row r="288" spans="1:14" x14ac:dyDescent="0.15">
      <c r="A288" s="117"/>
      <c r="B288" s="127"/>
      <c r="C288" s="120" t="s">
        <v>112</v>
      </c>
      <c r="D288" s="121"/>
      <c r="E288" s="150">
        <f>SUM(E289:E290)</f>
        <v>0</v>
      </c>
      <c r="F288" s="150">
        <f t="shared" ref="F288:N288" si="162">SUM(F289:F290)</f>
        <v>16.45</v>
      </c>
      <c r="G288" s="150">
        <f t="shared" si="162"/>
        <v>0</v>
      </c>
      <c r="H288" s="150">
        <f t="shared" si="162"/>
        <v>48.47</v>
      </c>
      <c r="I288" s="150"/>
      <c r="J288" s="150">
        <f t="shared" si="162"/>
        <v>0</v>
      </c>
      <c r="K288" s="150">
        <f t="shared" si="162"/>
        <v>0</v>
      </c>
      <c r="L288" s="150">
        <f t="shared" si="162"/>
        <v>0</v>
      </c>
      <c r="M288" s="150">
        <f t="shared" si="162"/>
        <v>0</v>
      </c>
      <c r="N288" s="150">
        <f t="shared" si="162"/>
        <v>64.92</v>
      </c>
    </row>
    <row r="289" spans="1:14" ht="24" x14ac:dyDescent="0.15">
      <c r="A289" s="117"/>
      <c r="B289" s="151"/>
      <c r="C289" s="117">
        <v>42278</v>
      </c>
      <c r="D289" s="118" t="s">
        <v>274</v>
      </c>
      <c r="E289" s="150">
        <v>0</v>
      </c>
      <c r="F289" s="150">
        <v>0</v>
      </c>
      <c r="G289" s="150">
        <v>0</v>
      </c>
      <c r="H289" s="150">
        <v>25</v>
      </c>
      <c r="I289" s="150"/>
      <c r="J289" s="150">
        <v>0</v>
      </c>
      <c r="K289" s="150">
        <v>0</v>
      </c>
      <c r="L289" s="150">
        <v>0</v>
      </c>
      <c r="M289" s="150">
        <v>0</v>
      </c>
      <c r="N289" s="150">
        <f>SUM(E289:M289)</f>
        <v>25</v>
      </c>
    </row>
    <row r="290" spans="1:14" x14ac:dyDescent="0.15">
      <c r="A290" s="117"/>
      <c r="B290" s="151"/>
      <c r="C290" s="117">
        <v>48127</v>
      </c>
      <c r="D290" s="118" t="s">
        <v>275</v>
      </c>
      <c r="E290" s="150">
        <v>0</v>
      </c>
      <c r="F290" s="150">
        <v>16.45</v>
      </c>
      <c r="G290" s="150">
        <v>0</v>
      </c>
      <c r="H290" s="150">
        <v>23.47</v>
      </c>
      <c r="I290" s="150"/>
      <c r="J290" s="150">
        <v>0</v>
      </c>
      <c r="K290" s="150">
        <v>0</v>
      </c>
      <c r="L290" s="150">
        <v>0</v>
      </c>
      <c r="M290" s="150">
        <v>0</v>
      </c>
      <c r="N290" s="150">
        <f>SUM(E290:M290)</f>
        <v>39.92</v>
      </c>
    </row>
    <row r="291" spans="1:14" x14ac:dyDescent="0.15">
      <c r="A291" s="117"/>
      <c r="B291" s="127"/>
      <c r="C291" s="120" t="s">
        <v>132</v>
      </c>
      <c r="D291" s="121"/>
      <c r="E291" s="150">
        <f>SUM(E292)</f>
        <v>0</v>
      </c>
      <c r="F291" s="150">
        <f t="shared" ref="F291:N291" si="163">SUM(F292)</f>
        <v>4</v>
      </c>
      <c r="G291" s="150">
        <f t="shared" si="163"/>
        <v>0</v>
      </c>
      <c r="H291" s="150">
        <f t="shared" si="163"/>
        <v>8</v>
      </c>
      <c r="I291" s="150"/>
      <c r="J291" s="150">
        <f t="shared" si="163"/>
        <v>0</v>
      </c>
      <c r="K291" s="150">
        <f t="shared" si="163"/>
        <v>0</v>
      </c>
      <c r="L291" s="150">
        <f t="shared" si="163"/>
        <v>0</v>
      </c>
      <c r="M291" s="150">
        <f t="shared" si="163"/>
        <v>0</v>
      </c>
      <c r="N291" s="150">
        <f t="shared" si="163"/>
        <v>12</v>
      </c>
    </row>
    <row r="292" spans="1:14" x14ac:dyDescent="0.15">
      <c r="A292" s="117"/>
      <c r="B292" s="151"/>
      <c r="C292" s="117">
        <v>48118</v>
      </c>
      <c r="D292" s="118" t="s">
        <v>262</v>
      </c>
      <c r="E292" s="150">
        <v>0</v>
      </c>
      <c r="F292" s="150">
        <v>4</v>
      </c>
      <c r="G292" s="150">
        <v>0</v>
      </c>
      <c r="H292" s="150">
        <v>8</v>
      </c>
      <c r="I292" s="150"/>
      <c r="J292" s="150">
        <v>0</v>
      </c>
      <c r="K292" s="150">
        <v>0</v>
      </c>
      <c r="L292" s="150">
        <v>0</v>
      </c>
      <c r="M292" s="150">
        <v>0</v>
      </c>
      <c r="N292" s="150">
        <f>SUM(E292:M292)</f>
        <v>12</v>
      </c>
    </row>
    <row r="293" spans="1:14" x14ac:dyDescent="0.15">
      <c r="A293" s="117"/>
      <c r="B293" s="127"/>
      <c r="C293" s="120" t="s">
        <v>130</v>
      </c>
      <c r="D293" s="121"/>
      <c r="E293" s="150">
        <f>SUM(E294:E295)</f>
        <v>0</v>
      </c>
      <c r="F293" s="150">
        <f t="shared" ref="F293:N293" si="164">SUM(F294:F295)</f>
        <v>27</v>
      </c>
      <c r="G293" s="150">
        <f t="shared" si="164"/>
        <v>0</v>
      </c>
      <c r="H293" s="150">
        <f t="shared" si="164"/>
        <v>0</v>
      </c>
      <c r="I293" s="150"/>
      <c r="J293" s="150">
        <f t="shared" si="164"/>
        <v>0</v>
      </c>
      <c r="K293" s="150">
        <f t="shared" si="164"/>
        <v>9</v>
      </c>
      <c r="L293" s="150">
        <f t="shared" si="164"/>
        <v>0</v>
      </c>
      <c r="M293" s="150">
        <f t="shared" si="164"/>
        <v>0</v>
      </c>
      <c r="N293" s="150">
        <f t="shared" si="164"/>
        <v>36</v>
      </c>
    </row>
    <row r="294" spans="1:14" ht="24" x14ac:dyDescent="0.15">
      <c r="A294" s="117"/>
      <c r="B294" s="151"/>
      <c r="C294" s="117">
        <v>41444</v>
      </c>
      <c r="D294" s="118" t="s">
        <v>276</v>
      </c>
      <c r="E294" s="150">
        <v>0</v>
      </c>
      <c r="F294" s="150">
        <v>0</v>
      </c>
      <c r="G294" s="150">
        <v>0</v>
      </c>
      <c r="H294" s="150">
        <v>0</v>
      </c>
      <c r="I294" s="150"/>
      <c r="J294" s="150">
        <v>0</v>
      </c>
      <c r="K294" s="150">
        <v>9</v>
      </c>
      <c r="L294" s="150">
        <v>0</v>
      </c>
      <c r="M294" s="150">
        <v>0</v>
      </c>
      <c r="N294" s="150">
        <f>SUM(E294:M294)</f>
        <v>9</v>
      </c>
    </row>
    <row r="295" spans="1:14" x14ac:dyDescent="0.15">
      <c r="A295" s="117"/>
      <c r="B295" s="151"/>
      <c r="C295" s="117">
        <v>47085</v>
      </c>
      <c r="D295" s="118" t="s">
        <v>277</v>
      </c>
      <c r="E295" s="150">
        <v>0</v>
      </c>
      <c r="F295" s="150">
        <v>27</v>
      </c>
      <c r="G295" s="150">
        <v>0</v>
      </c>
      <c r="H295" s="150">
        <v>0</v>
      </c>
      <c r="I295" s="150"/>
      <c r="J295" s="150">
        <v>0</v>
      </c>
      <c r="K295" s="150">
        <v>0</v>
      </c>
      <c r="L295" s="150">
        <v>0</v>
      </c>
      <c r="M295" s="150">
        <v>0</v>
      </c>
      <c r="N295" s="150">
        <f>SUM(E295:M295)</f>
        <v>27</v>
      </c>
    </row>
    <row r="296" spans="1:14" x14ac:dyDescent="0.15">
      <c r="A296" s="117"/>
      <c r="B296" s="127"/>
      <c r="C296" s="120" t="s">
        <v>131</v>
      </c>
      <c r="D296" s="121"/>
      <c r="E296" s="150">
        <f>SUM(E297)</f>
        <v>0</v>
      </c>
      <c r="F296" s="150">
        <f t="shared" ref="F296:N296" si="165">SUM(F297)</f>
        <v>0</v>
      </c>
      <c r="G296" s="150">
        <f t="shared" si="165"/>
        <v>0</v>
      </c>
      <c r="H296" s="150">
        <f t="shared" si="165"/>
        <v>0</v>
      </c>
      <c r="I296" s="150"/>
      <c r="J296" s="150">
        <f t="shared" si="165"/>
        <v>0</v>
      </c>
      <c r="K296" s="150">
        <f t="shared" si="165"/>
        <v>53.06</v>
      </c>
      <c r="L296" s="150">
        <f t="shared" si="165"/>
        <v>0</v>
      </c>
      <c r="M296" s="150">
        <f t="shared" si="165"/>
        <v>0</v>
      </c>
      <c r="N296" s="150">
        <f t="shared" si="165"/>
        <v>53.06</v>
      </c>
    </row>
    <row r="297" spans="1:14" x14ac:dyDescent="0.15">
      <c r="A297" s="117"/>
      <c r="B297" s="151"/>
      <c r="C297" s="117">
        <v>43316</v>
      </c>
      <c r="D297" s="118" t="s">
        <v>278</v>
      </c>
      <c r="E297" s="150">
        <v>0</v>
      </c>
      <c r="F297" s="150">
        <v>0</v>
      </c>
      <c r="G297" s="150">
        <v>0</v>
      </c>
      <c r="H297" s="150">
        <v>0</v>
      </c>
      <c r="I297" s="150"/>
      <c r="J297" s="150">
        <v>0</v>
      </c>
      <c r="K297" s="150">
        <v>53.06</v>
      </c>
      <c r="L297" s="150">
        <v>0</v>
      </c>
      <c r="M297" s="150">
        <v>0</v>
      </c>
      <c r="N297" s="150">
        <f>SUM(E297:M297)</f>
        <v>53.06</v>
      </c>
    </row>
    <row r="298" spans="1:14" x14ac:dyDescent="0.15">
      <c r="A298" s="148"/>
      <c r="B298" s="120" t="s">
        <v>62</v>
      </c>
      <c r="C298" s="120"/>
      <c r="D298" s="121"/>
      <c r="E298" s="149">
        <f>E299+E302+E304+E306+E308</f>
        <v>0</v>
      </c>
      <c r="F298" s="149">
        <f t="shared" ref="F298:N298" si="166">F299+F302+F304+F306+F308</f>
        <v>185.49</v>
      </c>
      <c r="G298" s="149">
        <f t="shared" si="166"/>
        <v>0</v>
      </c>
      <c r="H298" s="149">
        <f t="shared" si="166"/>
        <v>0</v>
      </c>
      <c r="I298" s="149"/>
      <c r="J298" s="149">
        <f t="shared" si="166"/>
        <v>0</v>
      </c>
      <c r="K298" s="149">
        <f t="shared" si="166"/>
        <v>1265.1300000000001</v>
      </c>
      <c r="L298" s="149">
        <f t="shared" si="166"/>
        <v>32.299999999999997</v>
      </c>
      <c r="M298" s="149">
        <f t="shared" si="166"/>
        <v>0</v>
      </c>
      <c r="N298" s="149">
        <f t="shared" si="166"/>
        <v>1482.92</v>
      </c>
    </row>
    <row r="299" spans="1:14" x14ac:dyDescent="0.15">
      <c r="A299" s="117"/>
      <c r="B299" s="127"/>
      <c r="C299" s="120" t="s">
        <v>297</v>
      </c>
      <c r="D299" s="121"/>
      <c r="E299" s="150">
        <f>SUM(E300:E301)</f>
        <v>0</v>
      </c>
      <c r="F299" s="150">
        <f t="shared" ref="F299:N299" si="167">SUM(F300:F301)</f>
        <v>75</v>
      </c>
      <c r="G299" s="150">
        <f t="shared" si="167"/>
        <v>0</v>
      </c>
      <c r="H299" s="150">
        <f t="shared" si="167"/>
        <v>0</v>
      </c>
      <c r="I299" s="150"/>
      <c r="J299" s="150">
        <f t="shared" si="167"/>
        <v>0</v>
      </c>
      <c r="K299" s="150">
        <f t="shared" si="167"/>
        <v>27.9</v>
      </c>
      <c r="L299" s="150">
        <f t="shared" si="167"/>
        <v>32.299999999999997</v>
      </c>
      <c r="M299" s="150">
        <f t="shared" si="167"/>
        <v>0</v>
      </c>
      <c r="N299" s="150">
        <f t="shared" si="167"/>
        <v>135.19999999999999</v>
      </c>
    </row>
    <row r="300" spans="1:14" x14ac:dyDescent="0.15">
      <c r="A300" s="117"/>
      <c r="B300" s="151"/>
      <c r="C300" s="117">
        <v>47152</v>
      </c>
      <c r="D300" s="118" t="s">
        <v>279</v>
      </c>
      <c r="E300" s="150">
        <v>0</v>
      </c>
      <c r="F300" s="150">
        <v>75</v>
      </c>
      <c r="G300" s="150">
        <v>0</v>
      </c>
      <c r="H300" s="150">
        <v>0</v>
      </c>
      <c r="I300" s="150"/>
      <c r="J300" s="150">
        <v>0</v>
      </c>
      <c r="K300" s="150">
        <v>27.9</v>
      </c>
      <c r="L300" s="150">
        <v>22.3</v>
      </c>
      <c r="M300" s="150">
        <v>0</v>
      </c>
      <c r="N300" s="150">
        <f>SUM(E300:M300)</f>
        <v>125.2</v>
      </c>
    </row>
    <row r="301" spans="1:14" ht="24" x14ac:dyDescent="0.15">
      <c r="A301" s="117"/>
      <c r="B301" s="151"/>
      <c r="C301" s="117">
        <v>49334</v>
      </c>
      <c r="D301" s="118" t="s">
        <v>280</v>
      </c>
      <c r="E301" s="150">
        <v>0</v>
      </c>
      <c r="F301" s="150">
        <v>0</v>
      </c>
      <c r="G301" s="150">
        <v>0</v>
      </c>
      <c r="H301" s="150">
        <v>0</v>
      </c>
      <c r="I301" s="150"/>
      <c r="J301" s="150">
        <v>0</v>
      </c>
      <c r="K301" s="150">
        <v>0</v>
      </c>
      <c r="L301" s="150">
        <v>10</v>
      </c>
      <c r="M301" s="150">
        <v>0</v>
      </c>
      <c r="N301" s="150">
        <f>SUM(E301:M301)</f>
        <v>10</v>
      </c>
    </row>
    <row r="302" spans="1:14" x14ac:dyDescent="0.15">
      <c r="A302" s="117"/>
      <c r="B302" s="127"/>
      <c r="C302" s="120" t="s">
        <v>112</v>
      </c>
      <c r="D302" s="121"/>
      <c r="E302" s="150">
        <f>SUM(E303)</f>
        <v>0</v>
      </c>
      <c r="F302" s="150">
        <f t="shared" ref="F302:N302" si="168">SUM(F303)</f>
        <v>98.49</v>
      </c>
      <c r="G302" s="150">
        <f t="shared" si="168"/>
        <v>0</v>
      </c>
      <c r="H302" s="150">
        <f t="shared" si="168"/>
        <v>0</v>
      </c>
      <c r="I302" s="150"/>
      <c r="J302" s="150">
        <f t="shared" si="168"/>
        <v>0</v>
      </c>
      <c r="K302" s="150">
        <f t="shared" si="168"/>
        <v>0</v>
      </c>
      <c r="L302" s="150">
        <f t="shared" si="168"/>
        <v>0</v>
      </c>
      <c r="M302" s="150">
        <f t="shared" si="168"/>
        <v>0</v>
      </c>
      <c r="N302" s="150">
        <f t="shared" si="168"/>
        <v>98.49</v>
      </c>
    </row>
    <row r="303" spans="1:14" x14ac:dyDescent="0.15">
      <c r="A303" s="117"/>
      <c r="B303" s="151"/>
      <c r="C303" s="117">
        <v>48431</v>
      </c>
      <c r="D303" s="118" t="s">
        <v>281</v>
      </c>
      <c r="E303" s="150">
        <v>0</v>
      </c>
      <c r="F303" s="150">
        <v>98.49</v>
      </c>
      <c r="G303" s="150">
        <v>0</v>
      </c>
      <c r="H303" s="150">
        <v>0</v>
      </c>
      <c r="I303" s="150"/>
      <c r="J303" s="150">
        <v>0</v>
      </c>
      <c r="K303" s="150">
        <v>0</v>
      </c>
      <c r="L303" s="150">
        <v>0</v>
      </c>
      <c r="M303" s="150">
        <v>0</v>
      </c>
      <c r="N303" s="150">
        <f>SUM(E303:M303)</f>
        <v>98.49</v>
      </c>
    </row>
    <row r="304" spans="1:14" x14ac:dyDescent="0.15">
      <c r="A304" s="117"/>
      <c r="B304" s="127"/>
      <c r="C304" s="120" t="s">
        <v>113</v>
      </c>
      <c r="D304" s="121"/>
      <c r="E304" s="150">
        <f>SUM(E305)</f>
        <v>0</v>
      </c>
      <c r="F304" s="150">
        <f t="shared" ref="F304:N304" si="169">SUM(F305)</f>
        <v>0</v>
      </c>
      <c r="G304" s="150"/>
      <c r="H304" s="150">
        <f t="shared" si="169"/>
        <v>0</v>
      </c>
      <c r="I304" s="150"/>
      <c r="J304" s="150">
        <f t="shared" si="169"/>
        <v>0</v>
      </c>
      <c r="K304" s="150">
        <f t="shared" si="169"/>
        <v>952.35</v>
      </c>
      <c r="L304" s="150">
        <f t="shared" si="169"/>
        <v>0</v>
      </c>
      <c r="M304" s="150"/>
      <c r="N304" s="150">
        <f t="shared" si="169"/>
        <v>952.35</v>
      </c>
    </row>
    <row r="305" spans="1:14" x14ac:dyDescent="0.15">
      <c r="A305" s="117"/>
      <c r="B305" s="151"/>
      <c r="C305" s="117">
        <v>46390</v>
      </c>
      <c r="D305" s="118" t="s">
        <v>140</v>
      </c>
      <c r="E305" s="150">
        <v>0</v>
      </c>
      <c r="F305" s="150">
        <v>0</v>
      </c>
      <c r="G305" s="150">
        <v>0</v>
      </c>
      <c r="H305" s="150">
        <v>0</v>
      </c>
      <c r="I305" s="150"/>
      <c r="J305" s="150">
        <v>0</v>
      </c>
      <c r="K305" s="150">
        <v>952.35</v>
      </c>
      <c r="L305" s="150">
        <v>0</v>
      </c>
      <c r="M305" s="150">
        <v>0</v>
      </c>
      <c r="N305" s="150">
        <f>SUM(E305:M305)</f>
        <v>952.35</v>
      </c>
    </row>
    <row r="306" spans="1:14" x14ac:dyDescent="0.15">
      <c r="A306" s="117"/>
      <c r="B306" s="127"/>
      <c r="C306" s="120" t="s">
        <v>132</v>
      </c>
      <c r="D306" s="121"/>
      <c r="E306" s="150">
        <f>SUM(E307)</f>
        <v>0</v>
      </c>
      <c r="F306" s="150">
        <f t="shared" ref="F306:N306" si="170">SUM(F307)</f>
        <v>12</v>
      </c>
      <c r="G306" s="150">
        <f t="shared" si="170"/>
        <v>0</v>
      </c>
      <c r="H306" s="150">
        <f t="shared" si="170"/>
        <v>0</v>
      </c>
      <c r="I306" s="150"/>
      <c r="J306" s="150">
        <f t="shared" si="170"/>
        <v>0</v>
      </c>
      <c r="K306" s="150">
        <f t="shared" si="170"/>
        <v>0</v>
      </c>
      <c r="L306" s="150">
        <f t="shared" si="170"/>
        <v>0</v>
      </c>
      <c r="M306" s="150">
        <f t="shared" si="170"/>
        <v>0</v>
      </c>
      <c r="N306" s="150">
        <f t="shared" si="170"/>
        <v>12</v>
      </c>
    </row>
    <row r="307" spans="1:14" x14ac:dyDescent="0.15">
      <c r="A307" s="117"/>
      <c r="B307" s="151"/>
      <c r="C307" s="117">
        <v>48118</v>
      </c>
      <c r="D307" s="118" t="s">
        <v>262</v>
      </c>
      <c r="E307" s="150">
        <v>0</v>
      </c>
      <c r="F307" s="150">
        <v>12</v>
      </c>
      <c r="G307" s="150">
        <v>0</v>
      </c>
      <c r="H307" s="150">
        <v>0</v>
      </c>
      <c r="I307" s="150"/>
      <c r="J307" s="150">
        <v>0</v>
      </c>
      <c r="K307" s="150">
        <v>0</v>
      </c>
      <c r="L307" s="150">
        <v>0</v>
      </c>
      <c r="M307" s="150">
        <v>0</v>
      </c>
      <c r="N307" s="150">
        <f>SUM(E307:M307)</f>
        <v>12</v>
      </c>
    </row>
    <row r="308" spans="1:14" x14ac:dyDescent="0.15">
      <c r="A308" s="117"/>
      <c r="B308" s="127"/>
      <c r="C308" s="120" t="s">
        <v>130</v>
      </c>
      <c r="D308" s="121"/>
      <c r="E308" s="150">
        <f>SUM(E309)</f>
        <v>0</v>
      </c>
      <c r="F308" s="150">
        <f t="shared" ref="F308:N308" si="171">SUM(F309)</f>
        <v>0</v>
      </c>
      <c r="G308" s="150">
        <f t="shared" si="171"/>
        <v>0</v>
      </c>
      <c r="H308" s="150">
        <f t="shared" si="171"/>
        <v>0</v>
      </c>
      <c r="I308" s="150"/>
      <c r="J308" s="150">
        <f t="shared" si="171"/>
        <v>0</v>
      </c>
      <c r="K308" s="150">
        <f t="shared" si="171"/>
        <v>284.88</v>
      </c>
      <c r="L308" s="150">
        <f t="shared" si="171"/>
        <v>0</v>
      </c>
      <c r="M308" s="150">
        <f t="shared" si="171"/>
        <v>0</v>
      </c>
      <c r="N308" s="150">
        <f t="shared" si="171"/>
        <v>284.88</v>
      </c>
    </row>
    <row r="309" spans="1:14" ht="24" x14ac:dyDescent="0.15">
      <c r="A309" s="117"/>
      <c r="B309" s="151"/>
      <c r="C309" s="117">
        <v>46422</v>
      </c>
      <c r="D309" s="118" t="s">
        <v>141</v>
      </c>
      <c r="E309" s="150">
        <v>0</v>
      </c>
      <c r="F309" s="150">
        <v>0</v>
      </c>
      <c r="G309" s="150">
        <v>0</v>
      </c>
      <c r="H309" s="150">
        <v>0</v>
      </c>
      <c r="I309" s="150"/>
      <c r="J309" s="150">
        <v>0</v>
      </c>
      <c r="K309" s="150">
        <v>284.88</v>
      </c>
      <c r="L309" s="150">
        <v>0</v>
      </c>
      <c r="M309" s="150">
        <v>0</v>
      </c>
      <c r="N309" s="150">
        <f>SUM(E309:M309)</f>
        <v>284.88</v>
      </c>
    </row>
    <row r="310" spans="1:14" x14ac:dyDescent="0.15">
      <c r="A310" s="148"/>
      <c r="B310" s="120" t="s">
        <v>37</v>
      </c>
      <c r="C310" s="120"/>
      <c r="D310" s="121"/>
      <c r="E310" s="149">
        <f>E311+E314+E316</f>
        <v>833.3</v>
      </c>
      <c r="F310" s="149">
        <f t="shared" ref="F310:N310" si="172">F311+F314+F316</f>
        <v>0</v>
      </c>
      <c r="G310" s="149">
        <f t="shared" si="172"/>
        <v>0</v>
      </c>
      <c r="H310" s="149">
        <f t="shared" si="172"/>
        <v>0</v>
      </c>
      <c r="I310" s="149"/>
      <c r="J310" s="149">
        <f t="shared" si="172"/>
        <v>0</v>
      </c>
      <c r="K310" s="149">
        <f t="shared" si="172"/>
        <v>600</v>
      </c>
      <c r="L310" s="149">
        <f t="shared" si="172"/>
        <v>7</v>
      </c>
      <c r="M310" s="149">
        <f t="shared" si="172"/>
        <v>0</v>
      </c>
      <c r="N310" s="149">
        <f t="shared" si="172"/>
        <v>1440.3</v>
      </c>
    </row>
    <row r="311" spans="1:14" x14ac:dyDescent="0.15">
      <c r="A311" s="117"/>
      <c r="B311" s="127"/>
      <c r="C311" s="120" t="s">
        <v>112</v>
      </c>
      <c r="D311" s="121"/>
      <c r="E311" s="150">
        <f>SUM(E312:E313)</f>
        <v>400</v>
      </c>
      <c r="F311" s="150">
        <f t="shared" ref="F311:N311" si="173">SUM(F312:F313)</f>
        <v>0</v>
      </c>
      <c r="G311" s="150">
        <f t="shared" si="173"/>
        <v>0</v>
      </c>
      <c r="H311" s="150">
        <f t="shared" si="173"/>
        <v>0</v>
      </c>
      <c r="I311" s="150"/>
      <c r="J311" s="150">
        <f t="shared" si="173"/>
        <v>0</v>
      </c>
      <c r="K311" s="150">
        <f t="shared" si="173"/>
        <v>450</v>
      </c>
      <c r="L311" s="150">
        <f t="shared" si="173"/>
        <v>5</v>
      </c>
      <c r="M311" s="150">
        <f t="shared" si="173"/>
        <v>0</v>
      </c>
      <c r="N311" s="150">
        <f t="shared" si="173"/>
        <v>855</v>
      </c>
    </row>
    <row r="312" spans="1:14" x14ac:dyDescent="0.15">
      <c r="A312" s="117"/>
      <c r="B312" s="151"/>
      <c r="C312" s="117">
        <v>43407</v>
      </c>
      <c r="D312" s="118" t="s">
        <v>282</v>
      </c>
      <c r="E312" s="150">
        <v>400</v>
      </c>
      <c r="F312" s="150">
        <v>0</v>
      </c>
      <c r="G312" s="150">
        <v>0</v>
      </c>
      <c r="H312" s="150">
        <v>0</v>
      </c>
      <c r="I312" s="150"/>
      <c r="J312" s="150">
        <v>0</v>
      </c>
      <c r="K312" s="150">
        <v>450</v>
      </c>
      <c r="L312" s="150">
        <v>0</v>
      </c>
      <c r="M312" s="150">
        <v>0</v>
      </c>
      <c r="N312" s="150">
        <f>SUM(E312:M312)</f>
        <v>850</v>
      </c>
    </row>
    <row r="313" spans="1:14" ht="24" x14ac:dyDescent="0.15">
      <c r="A313" s="117"/>
      <c r="B313" s="151"/>
      <c r="C313" s="117">
        <v>46420</v>
      </c>
      <c r="D313" s="118" t="s">
        <v>283</v>
      </c>
      <c r="E313" s="150">
        <v>0</v>
      </c>
      <c r="F313" s="150">
        <v>0</v>
      </c>
      <c r="G313" s="150">
        <v>0</v>
      </c>
      <c r="H313" s="150">
        <v>0</v>
      </c>
      <c r="I313" s="150"/>
      <c r="J313" s="150">
        <v>0</v>
      </c>
      <c r="K313" s="150">
        <v>0</v>
      </c>
      <c r="L313" s="150">
        <v>5</v>
      </c>
      <c r="M313" s="150">
        <v>0</v>
      </c>
      <c r="N313" s="150">
        <f>SUM(E313:M313)</f>
        <v>5</v>
      </c>
    </row>
    <row r="314" spans="1:14" x14ac:dyDescent="0.15">
      <c r="A314" s="117"/>
      <c r="B314" s="127"/>
      <c r="C314" s="120" t="s">
        <v>116</v>
      </c>
      <c r="D314" s="121"/>
      <c r="E314" s="150">
        <f>SUM(E315)</f>
        <v>250</v>
      </c>
      <c r="F314" s="150">
        <f t="shared" ref="F314:N314" si="174">SUM(F315)</f>
        <v>0</v>
      </c>
      <c r="G314" s="150">
        <f t="shared" si="174"/>
        <v>0</v>
      </c>
      <c r="H314" s="150">
        <f t="shared" si="174"/>
        <v>0</v>
      </c>
      <c r="I314" s="150"/>
      <c r="J314" s="150">
        <f t="shared" si="174"/>
        <v>0</v>
      </c>
      <c r="K314" s="150">
        <f t="shared" si="174"/>
        <v>150</v>
      </c>
      <c r="L314" s="150">
        <f t="shared" si="174"/>
        <v>0</v>
      </c>
      <c r="M314" s="150">
        <f t="shared" si="174"/>
        <v>0</v>
      </c>
      <c r="N314" s="150">
        <f t="shared" si="174"/>
        <v>400</v>
      </c>
    </row>
    <row r="315" spans="1:14" ht="24" x14ac:dyDescent="0.15">
      <c r="A315" s="117"/>
      <c r="B315" s="151"/>
      <c r="C315" s="117">
        <v>44253</v>
      </c>
      <c r="D315" s="118" t="s">
        <v>284</v>
      </c>
      <c r="E315" s="150">
        <v>250</v>
      </c>
      <c r="F315" s="150">
        <v>0</v>
      </c>
      <c r="G315" s="150">
        <v>0</v>
      </c>
      <c r="H315" s="150">
        <v>0</v>
      </c>
      <c r="I315" s="150"/>
      <c r="J315" s="150">
        <v>0</v>
      </c>
      <c r="K315" s="150">
        <v>150</v>
      </c>
      <c r="L315" s="150">
        <v>0</v>
      </c>
      <c r="M315" s="150">
        <v>0</v>
      </c>
      <c r="N315" s="150">
        <f>SUM(E315:M315)</f>
        <v>400</v>
      </c>
    </row>
    <row r="316" spans="1:14" x14ac:dyDescent="0.15">
      <c r="A316" s="117"/>
      <c r="B316" s="127"/>
      <c r="C316" s="120" t="s">
        <v>131</v>
      </c>
      <c r="D316" s="121"/>
      <c r="E316" s="150">
        <f>SUM(E317:E318)</f>
        <v>183.3</v>
      </c>
      <c r="F316" s="150">
        <f t="shared" ref="F316:N316" si="175">SUM(F317:F318)</f>
        <v>0</v>
      </c>
      <c r="G316" s="150">
        <f t="shared" si="175"/>
        <v>0</v>
      </c>
      <c r="H316" s="150">
        <f t="shared" si="175"/>
        <v>0</v>
      </c>
      <c r="I316" s="150"/>
      <c r="J316" s="150">
        <f t="shared" si="175"/>
        <v>0</v>
      </c>
      <c r="K316" s="150">
        <f t="shared" si="175"/>
        <v>0</v>
      </c>
      <c r="L316" s="150">
        <f t="shared" si="175"/>
        <v>2</v>
      </c>
      <c r="M316" s="150">
        <f t="shared" si="175"/>
        <v>0</v>
      </c>
      <c r="N316" s="150">
        <f t="shared" si="175"/>
        <v>185.3</v>
      </c>
    </row>
    <row r="317" spans="1:14" x14ac:dyDescent="0.15">
      <c r="A317" s="117"/>
      <c r="B317" s="151"/>
      <c r="C317" s="117">
        <v>41665</v>
      </c>
      <c r="D317" s="118" t="s">
        <v>285</v>
      </c>
      <c r="E317" s="150">
        <v>60</v>
      </c>
      <c r="F317" s="150">
        <v>0</v>
      </c>
      <c r="G317" s="150">
        <v>0</v>
      </c>
      <c r="H317" s="150">
        <v>0</v>
      </c>
      <c r="I317" s="150"/>
      <c r="J317" s="150">
        <v>0</v>
      </c>
      <c r="K317" s="150">
        <v>0</v>
      </c>
      <c r="L317" s="150">
        <v>2</v>
      </c>
      <c r="M317" s="150">
        <v>0</v>
      </c>
      <c r="N317" s="150">
        <f>SUM(E317:M317)</f>
        <v>62</v>
      </c>
    </row>
    <row r="318" spans="1:14" x14ac:dyDescent="0.15">
      <c r="A318" s="117"/>
      <c r="B318" s="151"/>
      <c r="C318" s="117">
        <v>46362</v>
      </c>
      <c r="D318" s="118" t="s">
        <v>286</v>
      </c>
      <c r="E318" s="150">
        <v>123.3</v>
      </c>
      <c r="F318" s="150">
        <v>0</v>
      </c>
      <c r="G318" s="150">
        <v>0</v>
      </c>
      <c r="H318" s="150">
        <v>0</v>
      </c>
      <c r="I318" s="150"/>
      <c r="J318" s="150">
        <v>0</v>
      </c>
      <c r="K318" s="150">
        <v>0</v>
      </c>
      <c r="L318" s="150">
        <v>0</v>
      </c>
      <c r="M318" s="150">
        <v>0</v>
      </c>
      <c r="N318" s="150">
        <f>SUM(E318:M318)</f>
        <v>123.3</v>
      </c>
    </row>
    <row r="319" spans="1:14" x14ac:dyDescent="0.15">
      <c r="A319" s="148"/>
      <c r="B319" s="120" t="s">
        <v>39</v>
      </c>
      <c r="C319" s="120"/>
      <c r="D319" s="121"/>
      <c r="E319" s="149">
        <f>E320+E323+E325+E327+E329</f>
        <v>368.7</v>
      </c>
      <c r="F319" s="149">
        <f t="shared" ref="F319:N319" si="176">F320+F323+F325+F327+F329</f>
        <v>403.81</v>
      </c>
      <c r="G319" s="149">
        <f t="shared" si="176"/>
        <v>0</v>
      </c>
      <c r="H319" s="149">
        <f t="shared" si="176"/>
        <v>0</v>
      </c>
      <c r="I319" s="149"/>
      <c r="J319" s="149">
        <f t="shared" si="176"/>
        <v>3</v>
      </c>
      <c r="K319" s="149">
        <f t="shared" si="176"/>
        <v>305.52</v>
      </c>
      <c r="L319" s="149">
        <f t="shared" si="176"/>
        <v>1.8</v>
      </c>
      <c r="M319" s="149">
        <f t="shared" si="176"/>
        <v>0</v>
      </c>
      <c r="N319" s="149">
        <f t="shared" si="176"/>
        <v>1082.83</v>
      </c>
    </row>
    <row r="320" spans="1:14" x14ac:dyDescent="0.15">
      <c r="A320" s="117"/>
      <c r="B320" s="127"/>
      <c r="C320" s="120" t="s">
        <v>297</v>
      </c>
      <c r="D320" s="121"/>
      <c r="E320" s="150">
        <f>SUM(E321:E322)</f>
        <v>0</v>
      </c>
      <c r="F320" s="150">
        <f t="shared" ref="F320:N320" si="177">SUM(F321:F322)</f>
        <v>0</v>
      </c>
      <c r="G320" s="150">
        <f t="shared" si="177"/>
        <v>0</v>
      </c>
      <c r="H320" s="150">
        <f t="shared" si="177"/>
        <v>0</v>
      </c>
      <c r="I320" s="150"/>
      <c r="J320" s="150">
        <f t="shared" si="177"/>
        <v>3</v>
      </c>
      <c r="K320" s="150">
        <f t="shared" si="177"/>
        <v>0</v>
      </c>
      <c r="L320" s="150">
        <f t="shared" si="177"/>
        <v>1.8</v>
      </c>
      <c r="M320" s="150">
        <f t="shared" si="177"/>
        <v>0</v>
      </c>
      <c r="N320" s="150">
        <f t="shared" si="177"/>
        <v>4.8</v>
      </c>
    </row>
    <row r="321" spans="1:14" ht="24" x14ac:dyDescent="0.15">
      <c r="A321" s="117"/>
      <c r="B321" s="151"/>
      <c r="C321" s="117">
        <v>40190</v>
      </c>
      <c r="D321" s="118" t="s">
        <v>287</v>
      </c>
      <c r="E321" s="150">
        <v>0</v>
      </c>
      <c r="F321" s="150">
        <v>0</v>
      </c>
      <c r="G321" s="150">
        <v>0</v>
      </c>
      <c r="H321" s="150">
        <v>0</v>
      </c>
      <c r="I321" s="150"/>
      <c r="J321" s="150">
        <v>0</v>
      </c>
      <c r="K321" s="150">
        <v>0</v>
      </c>
      <c r="L321" s="150">
        <v>1.8</v>
      </c>
      <c r="M321" s="150">
        <v>0</v>
      </c>
      <c r="N321" s="150">
        <f>SUM(E321:M321)</f>
        <v>1.8</v>
      </c>
    </row>
    <row r="322" spans="1:14" x14ac:dyDescent="0.15">
      <c r="A322" s="117"/>
      <c r="B322" s="151"/>
      <c r="C322" s="117">
        <v>50216</v>
      </c>
      <c r="D322" s="118" t="s">
        <v>288</v>
      </c>
      <c r="E322" s="150">
        <v>0</v>
      </c>
      <c r="F322" s="150">
        <v>0</v>
      </c>
      <c r="G322" s="150">
        <v>0</v>
      </c>
      <c r="H322" s="150">
        <v>0</v>
      </c>
      <c r="I322" s="150"/>
      <c r="J322" s="150">
        <v>3</v>
      </c>
      <c r="K322" s="150">
        <v>0</v>
      </c>
      <c r="L322" s="150">
        <v>0</v>
      </c>
      <c r="M322" s="150">
        <v>0</v>
      </c>
      <c r="N322" s="150">
        <f>SUM(E322:M322)</f>
        <v>3</v>
      </c>
    </row>
    <row r="323" spans="1:14" x14ac:dyDescent="0.15">
      <c r="A323" s="117"/>
      <c r="B323" s="127"/>
      <c r="C323" s="120" t="s">
        <v>112</v>
      </c>
      <c r="D323" s="121"/>
      <c r="E323" s="150">
        <f>SUM(E324)</f>
        <v>0</v>
      </c>
      <c r="F323" s="150">
        <f t="shared" ref="F323:N323" si="178">SUM(F324)</f>
        <v>100</v>
      </c>
      <c r="G323" s="150">
        <f t="shared" si="178"/>
        <v>0</v>
      </c>
      <c r="H323" s="150">
        <f t="shared" si="178"/>
        <v>0</v>
      </c>
      <c r="I323" s="150"/>
      <c r="J323" s="150">
        <f t="shared" si="178"/>
        <v>0</v>
      </c>
      <c r="K323" s="150">
        <f t="shared" si="178"/>
        <v>0</v>
      </c>
      <c r="L323" s="150">
        <f t="shared" si="178"/>
        <v>0</v>
      </c>
      <c r="M323" s="150">
        <f t="shared" si="178"/>
        <v>0</v>
      </c>
      <c r="N323" s="150">
        <f t="shared" si="178"/>
        <v>100</v>
      </c>
    </row>
    <row r="324" spans="1:14" ht="24" x14ac:dyDescent="0.15">
      <c r="A324" s="117"/>
      <c r="B324" s="151"/>
      <c r="C324" s="117">
        <v>47140</v>
      </c>
      <c r="D324" s="118" t="s">
        <v>289</v>
      </c>
      <c r="E324" s="150">
        <v>0</v>
      </c>
      <c r="F324" s="150">
        <v>100</v>
      </c>
      <c r="G324" s="150">
        <v>0</v>
      </c>
      <c r="H324" s="150">
        <v>0</v>
      </c>
      <c r="I324" s="150"/>
      <c r="J324" s="150">
        <v>0</v>
      </c>
      <c r="K324" s="150">
        <v>0</v>
      </c>
      <c r="L324" s="150">
        <v>0</v>
      </c>
      <c r="M324" s="150">
        <v>0</v>
      </c>
      <c r="N324" s="150">
        <f>SUM(E324:L324)</f>
        <v>100</v>
      </c>
    </row>
    <row r="325" spans="1:14" x14ac:dyDescent="0.15">
      <c r="A325" s="117"/>
      <c r="B325" s="127"/>
      <c r="C325" s="120" t="s">
        <v>132</v>
      </c>
      <c r="D325" s="121"/>
      <c r="E325" s="150">
        <f t="shared" ref="E325:N325" si="179">SUM(E326:E326)</f>
        <v>0</v>
      </c>
      <c r="F325" s="150">
        <f t="shared" si="179"/>
        <v>80</v>
      </c>
      <c r="G325" s="150">
        <f t="shared" si="179"/>
        <v>0</v>
      </c>
      <c r="H325" s="150">
        <f t="shared" si="179"/>
        <v>0</v>
      </c>
      <c r="I325" s="150"/>
      <c r="J325" s="150">
        <f t="shared" si="179"/>
        <v>0</v>
      </c>
      <c r="K325" s="150">
        <f t="shared" si="179"/>
        <v>0</v>
      </c>
      <c r="L325" s="150">
        <f t="shared" si="179"/>
        <v>0</v>
      </c>
      <c r="M325" s="150">
        <f t="shared" si="179"/>
        <v>0</v>
      </c>
      <c r="N325" s="150">
        <f t="shared" si="179"/>
        <v>80</v>
      </c>
    </row>
    <row r="326" spans="1:14" x14ac:dyDescent="0.15">
      <c r="A326" s="117"/>
      <c r="B326" s="151"/>
      <c r="C326" s="117">
        <v>48118</v>
      </c>
      <c r="D326" s="118" t="s">
        <v>262</v>
      </c>
      <c r="E326" s="150">
        <v>0</v>
      </c>
      <c r="F326" s="150">
        <v>80</v>
      </c>
      <c r="G326" s="150">
        <v>0</v>
      </c>
      <c r="H326" s="150">
        <v>0</v>
      </c>
      <c r="I326" s="150"/>
      <c r="J326" s="150">
        <v>0</v>
      </c>
      <c r="K326" s="150">
        <v>0</v>
      </c>
      <c r="L326" s="150">
        <v>0</v>
      </c>
      <c r="M326" s="150">
        <v>0</v>
      </c>
      <c r="N326" s="150">
        <f>SUM(E326:M326)</f>
        <v>80</v>
      </c>
    </row>
    <row r="327" spans="1:14" x14ac:dyDescent="0.15">
      <c r="A327" s="117"/>
      <c r="B327" s="127"/>
      <c r="C327" s="120" t="s">
        <v>116</v>
      </c>
      <c r="D327" s="121"/>
      <c r="E327" s="150">
        <f>SUM(E328)</f>
        <v>82.7</v>
      </c>
      <c r="F327" s="150">
        <f t="shared" ref="F327:N327" si="180">SUM(F328)</f>
        <v>117.3</v>
      </c>
      <c r="G327" s="150"/>
      <c r="H327" s="150">
        <f t="shared" si="180"/>
        <v>0</v>
      </c>
      <c r="I327" s="150"/>
      <c r="J327" s="150">
        <f t="shared" si="180"/>
        <v>0</v>
      </c>
      <c r="K327" s="150">
        <f t="shared" si="180"/>
        <v>0</v>
      </c>
      <c r="L327" s="150">
        <f t="shared" si="180"/>
        <v>0</v>
      </c>
      <c r="M327" s="150"/>
      <c r="N327" s="150">
        <f t="shared" si="180"/>
        <v>200</v>
      </c>
    </row>
    <row r="328" spans="1:14" ht="24" x14ac:dyDescent="0.15">
      <c r="A328" s="117"/>
      <c r="B328" s="151"/>
      <c r="C328" s="117">
        <v>50051</v>
      </c>
      <c r="D328" s="118" t="s">
        <v>290</v>
      </c>
      <c r="E328" s="150">
        <v>82.7</v>
      </c>
      <c r="F328" s="150">
        <v>117.3</v>
      </c>
      <c r="G328" s="150">
        <v>0</v>
      </c>
      <c r="H328" s="150">
        <v>0</v>
      </c>
      <c r="I328" s="150"/>
      <c r="J328" s="150">
        <v>0</v>
      </c>
      <c r="K328" s="150">
        <v>0</v>
      </c>
      <c r="L328" s="150">
        <v>0</v>
      </c>
      <c r="M328" s="150">
        <v>0</v>
      </c>
      <c r="N328" s="150">
        <f>SUM(E328:L328)</f>
        <v>200</v>
      </c>
    </row>
    <row r="329" spans="1:14" x14ac:dyDescent="0.15">
      <c r="A329" s="117"/>
      <c r="B329" s="127"/>
      <c r="C329" s="120" t="s">
        <v>130</v>
      </c>
      <c r="D329" s="121"/>
      <c r="E329" s="150">
        <f>SUM(E330:E331)</f>
        <v>286</v>
      </c>
      <c r="F329" s="150">
        <f>SUM(F330:F331)</f>
        <v>106.51</v>
      </c>
      <c r="G329" s="150"/>
      <c r="H329" s="150">
        <f>SUM(H330:H331)</f>
        <v>0</v>
      </c>
      <c r="I329" s="150"/>
      <c r="J329" s="150">
        <f>SUM(J330:J331)</f>
        <v>0</v>
      </c>
      <c r="K329" s="150">
        <f>SUM(K330:K331)</f>
        <v>305.52</v>
      </c>
      <c r="L329" s="150">
        <f>SUM(L330:L331)</f>
        <v>0</v>
      </c>
      <c r="M329" s="150"/>
      <c r="N329" s="150">
        <f>SUM(N330:N331)</f>
        <v>698.03</v>
      </c>
    </row>
    <row r="330" spans="1:14" ht="24" x14ac:dyDescent="0.15">
      <c r="A330" s="117"/>
      <c r="B330" s="151"/>
      <c r="C330" s="117">
        <v>41414</v>
      </c>
      <c r="D330" s="118" t="s">
        <v>291</v>
      </c>
      <c r="E330" s="150">
        <v>286</v>
      </c>
      <c r="F330" s="150">
        <v>0</v>
      </c>
      <c r="G330" s="150">
        <v>0</v>
      </c>
      <c r="H330" s="150">
        <v>0</v>
      </c>
      <c r="I330" s="150"/>
      <c r="J330" s="150">
        <v>0</v>
      </c>
      <c r="K330" s="150">
        <v>305.52</v>
      </c>
      <c r="L330" s="150">
        <v>0</v>
      </c>
      <c r="M330" s="150">
        <v>0</v>
      </c>
      <c r="N330" s="150">
        <f>SUM(E330:M330)</f>
        <v>591.52</v>
      </c>
    </row>
    <row r="331" spans="1:14" x14ac:dyDescent="0.15">
      <c r="A331" s="117"/>
      <c r="B331" s="151"/>
      <c r="C331" s="117">
        <v>48189</v>
      </c>
      <c r="D331" s="118" t="s">
        <v>292</v>
      </c>
      <c r="E331" s="150">
        <v>0</v>
      </c>
      <c r="F331" s="150">
        <v>106.51</v>
      </c>
      <c r="G331" s="150">
        <v>0</v>
      </c>
      <c r="H331" s="150">
        <v>0</v>
      </c>
      <c r="I331" s="150"/>
      <c r="J331" s="150">
        <v>0</v>
      </c>
      <c r="K331" s="150">
        <v>0</v>
      </c>
      <c r="L331" s="150">
        <v>0</v>
      </c>
      <c r="M331" s="150">
        <v>0</v>
      </c>
      <c r="N331" s="150">
        <f>SUM(E331:M331)</f>
        <v>106.51</v>
      </c>
    </row>
    <row r="332" spans="1:14" x14ac:dyDescent="0.15">
      <c r="A332" s="148" t="s">
        <v>293</v>
      </c>
      <c r="B332" s="129"/>
      <c r="C332" s="129"/>
      <c r="D332" s="121"/>
      <c r="E332" s="149">
        <f>E333</f>
        <v>0</v>
      </c>
      <c r="F332" s="149">
        <f t="shared" ref="F332:N332" si="181">F333</f>
        <v>15.4</v>
      </c>
      <c r="G332" s="149">
        <f t="shared" si="181"/>
        <v>0</v>
      </c>
      <c r="H332" s="149">
        <f t="shared" si="181"/>
        <v>0</v>
      </c>
      <c r="I332" s="149"/>
      <c r="J332" s="149">
        <f t="shared" si="181"/>
        <v>0</v>
      </c>
      <c r="K332" s="149">
        <f t="shared" si="181"/>
        <v>0</v>
      </c>
      <c r="L332" s="149">
        <f t="shared" si="181"/>
        <v>1.5</v>
      </c>
      <c r="M332" s="149">
        <f t="shared" si="181"/>
        <v>0</v>
      </c>
      <c r="N332" s="149">
        <f t="shared" si="181"/>
        <v>16.899999999999999</v>
      </c>
    </row>
    <row r="333" spans="1:14" x14ac:dyDescent="0.15">
      <c r="A333" s="117"/>
      <c r="B333" s="127"/>
      <c r="C333" s="120" t="s">
        <v>112</v>
      </c>
      <c r="D333" s="121"/>
      <c r="E333" s="150">
        <f>SUM(E334)</f>
        <v>0</v>
      </c>
      <c r="F333" s="150">
        <f t="shared" ref="F333:N333" si="182">SUM(F334)</f>
        <v>15.4</v>
      </c>
      <c r="G333" s="150">
        <f t="shared" si="182"/>
        <v>0</v>
      </c>
      <c r="H333" s="150">
        <f t="shared" si="182"/>
        <v>0</v>
      </c>
      <c r="I333" s="150"/>
      <c r="J333" s="150">
        <f t="shared" si="182"/>
        <v>0</v>
      </c>
      <c r="K333" s="150">
        <f t="shared" si="182"/>
        <v>0</v>
      </c>
      <c r="L333" s="150">
        <f t="shared" si="182"/>
        <v>1.5</v>
      </c>
      <c r="M333" s="150">
        <f t="shared" si="182"/>
        <v>0</v>
      </c>
      <c r="N333" s="150">
        <f t="shared" si="182"/>
        <v>16.899999999999999</v>
      </c>
    </row>
    <row r="334" spans="1:14" ht="24" x14ac:dyDescent="0.15">
      <c r="A334" s="117"/>
      <c r="B334" s="151"/>
      <c r="C334" s="117">
        <v>42291</v>
      </c>
      <c r="D334" s="118" t="s">
        <v>294</v>
      </c>
      <c r="E334" s="150">
        <v>0</v>
      </c>
      <c r="F334" s="150">
        <v>15.4</v>
      </c>
      <c r="G334" s="150">
        <v>0</v>
      </c>
      <c r="H334" s="150">
        <v>0</v>
      </c>
      <c r="I334" s="150"/>
      <c r="J334" s="150">
        <v>0</v>
      </c>
      <c r="K334" s="150">
        <v>0</v>
      </c>
      <c r="L334" s="150">
        <v>1.5</v>
      </c>
      <c r="M334" s="150">
        <v>0</v>
      </c>
      <c r="N334" s="150">
        <f t="shared" ref="N334" si="183">SUM(E334:L334)</f>
        <v>16.899999999999999</v>
      </c>
    </row>
    <row r="335" spans="1:14" x14ac:dyDescent="0.15">
      <c r="A335" s="161" t="s">
        <v>124</v>
      </c>
      <c r="B335" s="162"/>
      <c r="C335" s="162"/>
      <c r="D335" s="163"/>
      <c r="E335" s="164">
        <f>E10+E88+E125+E183+E255+E332</f>
        <v>11387.324000000001</v>
      </c>
      <c r="F335" s="164">
        <f>F10+F88+F125+F183+F255+F332</f>
        <v>2555.56</v>
      </c>
      <c r="G335" s="164">
        <f>G10+G88+G125+G183+G255+G332</f>
        <v>500</v>
      </c>
      <c r="H335" s="164">
        <f>H10+H88+H125+H183+H255+H332</f>
        <v>517.54999999999995</v>
      </c>
      <c r="I335" s="164"/>
      <c r="J335" s="164">
        <f>J10+J88+J125+J183+J255+J332</f>
        <v>9.1999999999999993</v>
      </c>
      <c r="K335" s="164">
        <f>K10+K88+K125+K183+K255+K332</f>
        <v>7124.15</v>
      </c>
      <c r="L335" s="164">
        <f>L10+L88+L125+L183+L255+L332</f>
        <v>803.90331000000015</v>
      </c>
      <c r="M335" s="164">
        <f>M10+M88+M125+M183+M255+M332</f>
        <v>150.69</v>
      </c>
      <c r="N335" s="164">
        <f>N10+N88+N125+N183+N255+N332</f>
        <v>23048.37731</v>
      </c>
    </row>
    <row r="336" spans="1:14" s="110" customFormat="1" ht="3.75" customHeight="1" x14ac:dyDescent="0.2">
      <c r="A336" s="115"/>
      <c r="B336" s="116"/>
      <c r="C336" s="117"/>
      <c r="D336" s="118"/>
      <c r="E336" s="119"/>
      <c r="F336" s="119"/>
      <c r="G336" s="140"/>
      <c r="H336" s="119"/>
      <c r="I336" s="140"/>
      <c r="J336" s="119"/>
      <c r="K336" s="119"/>
      <c r="L336" s="140"/>
      <c r="M336" s="119"/>
      <c r="N336" s="119"/>
    </row>
    <row r="337" spans="1:14" s="123" customFormat="1" ht="11" x14ac:dyDescent="0.15">
      <c r="A337" s="190" t="s">
        <v>142</v>
      </c>
      <c r="B337" s="190"/>
      <c r="C337" s="190"/>
      <c r="D337" s="190"/>
      <c r="E337" s="190"/>
      <c r="F337" s="190"/>
      <c r="G337" s="190"/>
      <c r="H337" s="190"/>
      <c r="I337" s="190"/>
      <c r="J337" s="190"/>
      <c r="K337" s="143"/>
      <c r="L337" s="143"/>
      <c r="M337" s="143"/>
      <c r="N337" s="143"/>
    </row>
    <row r="338" spans="1:14" s="122" customFormat="1" ht="11" x14ac:dyDescent="0.15">
      <c r="A338" s="114" t="s">
        <v>295</v>
      </c>
      <c r="B338" s="123"/>
      <c r="C338" s="128"/>
      <c r="D338" s="133"/>
      <c r="E338" s="141"/>
      <c r="F338" s="141"/>
      <c r="G338" s="141"/>
      <c r="H338" s="141"/>
      <c r="I338" s="142"/>
      <c r="J338" s="142"/>
      <c r="K338" s="143"/>
      <c r="L338" s="143"/>
      <c r="M338" s="143"/>
      <c r="N338" s="143"/>
    </row>
  </sheetData>
  <mergeCells count="14">
    <mergeCell ref="A171:J171"/>
    <mergeCell ref="A227:J227"/>
    <mergeCell ref="A281:J281"/>
    <mergeCell ref="A337:J337"/>
    <mergeCell ref="N8:N9"/>
    <mergeCell ref="A58:J58"/>
    <mergeCell ref="A112:J112"/>
    <mergeCell ref="E7:F7"/>
    <mergeCell ref="K7:M7"/>
    <mergeCell ref="A8:D9"/>
    <mergeCell ref="E8:F8"/>
    <mergeCell ref="H8:J8"/>
    <mergeCell ref="H9:I9"/>
    <mergeCell ref="K8:M8"/>
  </mergeCells>
  <phoneticPr fontId="6" type="noConversion"/>
  <printOptions horizontalCentered="1"/>
  <pageMargins left="0" right="0" top="0.5" bottom="0.25" header="0.3" footer="0.3"/>
  <pageSetup scale="75" orientation="portrait"/>
  <headerFooter differentFirst="1">
    <oddHeader>&amp;L&amp;9&amp;K000000CONTINUED&amp;R&amp;7&amp;KFF0000Click here to view Excel file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FFFF00"/>
    <pageSetUpPr fitToPage="1"/>
  </sheetPr>
  <dimension ref="A1:J41"/>
  <sheetViews>
    <sheetView workbookViewId="0"/>
  </sheetViews>
  <sheetFormatPr baseColWidth="10" defaultColWidth="9" defaultRowHeight="15" x14ac:dyDescent="0.2"/>
  <cols>
    <col min="1" max="1" width="4.5" style="4" customWidth="1"/>
    <col min="2" max="2" width="2.1640625" style="4" customWidth="1"/>
    <col min="3" max="3" width="40.5" style="4" bestFit="1" customWidth="1"/>
    <col min="4" max="4" width="9" style="4"/>
    <col min="5" max="5" width="11.33203125" style="4" bestFit="1" customWidth="1"/>
    <col min="6" max="6" width="14" style="4" customWidth="1"/>
    <col min="7" max="7" width="10.83203125" style="4" customWidth="1"/>
    <col min="8" max="8" width="11.33203125" style="4" bestFit="1" customWidth="1"/>
    <col min="9" max="16384" width="9" style="4"/>
  </cols>
  <sheetData>
    <row r="1" spans="1:9" ht="17" x14ac:dyDescent="0.2">
      <c r="A1" s="3" t="s">
        <v>90</v>
      </c>
      <c r="B1" s="3"/>
    </row>
    <row r="2" spans="1:9" x14ac:dyDescent="0.2">
      <c r="A2" s="4" t="s">
        <v>8</v>
      </c>
    </row>
    <row r="3" spans="1:9" x14ac:dyDescent="0.2">
      <c r="A3" s="17"/>
      <c r="B3" s="17"/>
      <c r="C3" s="17"/>
      <c r="D3" s="17"/>
      <c r="E3" s="17"/>
      <c r="F3" s="17"/>
      <c r="G3" s="17"/>
    </row>
    <row r="4" spans="1:9" x14ac:dyDescent="0.2">
      <c r="A4" s="18"/>
      <c r="B4" s="18"/>
      <c r="C4" s="18"/>
      <c r="D4" s="168" t="s">
        <v>4</v>
      </c>
      <c r="E4" s="168"/>
      <c r="F4" s="168"/>
      <c r="G4" s="169" t="s">
        <v>3</v>
      </c>
      <c r="H4" s="169"/>
      <c r="I4" s="18"/>
    </row>
    <row r="5" spans="1:9" ht="30" x14ac:dyDescent="0.2">
      <c r="A5" s="19" t="s">
        <v>10</v>
      </c>
      <c r="B5" s="19"/>
      <c r="C5" s="17"/>
      <c r="D5" s="20" t="s">
        <v>0</v>
      </c>
      <c r="E5" s="20" t="s">
        <v>2</v>
      </c>
      <c r="F5" s="21" t="s">
        <v>44</v>
      </c>
      <c r="G5" s="20" t="s">
        <v>6</v>
      </c>
      <c r="H5" s="20" t="s">
        <v>45</v>
      </c>
      <c r="I5" s="20" t="s">
        <v>7</v>
      </c>
    </row>
    <row r="6" spans="1:9" x14ac:dyDescent="0.2">
      <c r="A6" s="8"/>
      <c r="B6" s="8"/>
      <c r="C6" s="9"/>
      <c r="D6" s="22"/>
      <c r="E6" s="22"/>
      <c r="F6" s="22"/>
      <c r="G6" s="22"/>
    </row>
    <row r="7" spans="1:9" x14ac:dyDescent="0.2">
      <c r="A7" s="8"/>
      <c r="B7" s="8" t="s">
        <v>76</v>
      </c>
      <c r="C7" s="9"/>
      <c r="D7" s="10">
        <f t="shared" ref="D7:I7" si="0">SUM(D8)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</row>
    <row r="8" spans="1:9" s="3" customFormat="1" x14ac:dyDescent="0.2">
      <c r="B8" s="23"/>
      <c r="C8" s="23"/>
      <c r="D8" s="24"/>
      <c r="E8" s="24"/>
      <c r="F8" s="24"/>
      <c r="G8" s="24"/>
      <c r="H8" s="24"/>
      <c r="I8" s="5">
        <f>SUM(D8:H8)</f>
        <v>0</v>
      </c>
    </row>
    <row r="9" spans="1:9" x14ac:dyDescent="0.2">
      <c r="A9" s="8"/>
      <c r="B9" s="8"/>
      <c r="C9" s="9"/>
      <c r="D9" s="10"/>
      <c r="E9" s="10"/>
      <c r="F9" s="10"/>
      <c r="G9" s="10"/>
      <c r="H9" s="5"/>
      <c r="I9" s="5"/>
    </row>
    <row r="10" spans="1:9" x14ac:dyDescent="0.2">
      <c r="A10" s="8"/>
      <c r="B10" s="8" t="s">
        <v>77</v>
      </c>
      <c r="C10" s="9"/>
      <c r="D10" s="10">
        <f t="shared" ref="D10:I10" si="1">SUM(D11)</f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</row>
    <row r="11" spans="1:9" s="3" customFormat="1" x14ac:dyDescent="0.2">
      <c r="B11" s="25"/>
      <c r="C11" s="25"/>
      <c r="D11" s="26"/>
      <c r="E11" s="26"/>
      <c r="F11" s="26"/>
      <c r="G11" s="26"/>
      <c r="H11" s="26"/>
      <c r="I11" s="5">
        <f>SUM(D11:H11)</f>
        <v>0</v>
      </c>
    </row>
    <row r="12" spans="1:9" x14ac:dyDescent="0.2">
      <c r="A12" s="8"/>
      <c r="B12" s="8"/>
      <c r="C12" s="9"/>
      <c r="D12" s="10"/>
      <c r="E12" s="10"/>
      <c r="F12" s="10"/>
      <c r="G12" s="10"/>
      <c r="H12" s="5"/>
      <c r="I12" s="5"/>
    </row>
    <row r="13" spans="1:9" x14ac:dyDescent="0.2">
      <c r="A13" s="8"/>
      <c r="B13" s="8" t="s">
        <v>78</v>
      </c>
      <c r="C13" s="9"/>
      <c r="D13" s="10">
        <f t="shared" ref="D13:I13" si="2">SUM(D14)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</row>
    <row r="14" spans="1:9" s="3" customFormat="1" x14ac:dyDescent="0.2">
      <c r="B14" s="27"/>
      <c r="C14" s="27"/>
      <c r="D14" s="28"/>
      <c r="E14" s="28"/>
      <c r="F14" s="28"/>
      <c r="G14" s="28"/>
      <c r="H14" s="28"/>
      <c r="I14" s="5">
        <f>SUM(D14:H14)</f>
        <v>0</v>
      </c>
    </row>
    <row r="15" spans="1:9" x14ac:dyDescent="0.2">
      <c r="A15" s="8"/>
      <c r="B15" s="8"/>
      <c r="C15" s="9"/>
      <c r="D15" s="10"/>
      <c r="E15" s="10"/>
      <c r="F15" s="10"/>
      <c r="G15" s="10"/>
      <c r="H15" s="5"/>
      <c r="I15" s="5"/>
    </row>
    <row r="16" spans="1:9" x14ac:dyDescent="0.2">
      <c r="A16" s="8"/>
      <c r="B16" s="8" t="s">
        <v>79</v>
      </c>
      <c r="C16" s="9"/>
      <c r="D16" s="10">
        <f t="shared" ref="D16:I16" si="3">SUM(D17:D17)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</row>
    <row r="17" spans="1:10" s="3" customFormat="1" x14ac:dyDescent="0.2">
      <c r="B17" s="25"/>
      <c r="C17" s="27"/>
      <c r="D17" s="28"/>
      <c r="E17" s="28"/>
      <c r="F17" s="28"/>
      <c r="G17" s="28"/>
      <c r="H17" s="28"/>
      <c r="I17" s="5">
        <f>SUM(D17:H17)</f>
        <v>0</v>
      </c>
    </row>
    <row r="18" spans="1:10" x14ac:dyDescent="0.2">
      <c r="A18" s="8"/>
      <c r="B18" s="8"/>
      <c r="C18" s="9"/>
      <c r="D18" s="10"/>
      <c r="E18" s="10"/>
      <c r="F18" s="10"/>
      <c r="G18" s="10"/>
      <c r="H18" s="5"/>
      <c r="I18" s="5"/>
    </row>
    <row r="19" spans="1:10" x14ac:dyDescent="0.2">
      <c r="A19" s="8"/>
      <c r="B19" s="8" t="s">
        <v>80</v>
      </c>
      <c r="C19" s="9"/>
      <c r="D19" s="10">
        <f t="shared" ref="D19:I19" si="4">SUM(D20:D21)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10">
        <f t="shared" si="4"/>
        <v>0</v>
      </c>
      <c r="I19" s="10">
        <f t="shared" si="4"/>
        <v>0</v>
      </c>
    </row>
    <row r="20" spans="1:10" s="3" customFormat="1" x14ac:dyDescent="0.2">
      <c r="B20" s="27"/>
      <c r="C20" s="27"/>
      <c r="D20" s="28"/>
      <c r="E20" s="28"/>
      <c r="F20" s="28"/>
      <c r="G20" s="28"/>
      <c r="H20" s="28"/>
      <c r="I20" s="5">
        <f>SUM(D20:H20)</f>
        <v>0</v>
      </c>
    </row>
    <row r="21" spans="1:10" s="3" customFormat="1" x14ac:dyDescent="0.2">
      <c r="B21" s="29"/>
      <c r="C21" s="29"/>
      <c r="D21" s="30"/>
      <c r="E21" s="30"/>
      <c r="F21" s="30"/>
      <c r="G21" s="30"/>
      <c r="H21" s="30"/>
      <c r="I21" s="5">
        <f>SUM(D21:H21)</f>
        <v>0</v>
      </c>
    </row>
    <row r="22" spans="1:10" s="3" customFormat="1" x14ac:dyDescent="0.2">
      <c r="D22" s="31"/>
      <c r="E22" s="32"/>
      <c r="F22" s="31"/>
      <c r="G22" s="32"/>
      <c r="H22" s="4"/>
    </row>
    <row r="23" spans="1:10" x14ac:dyDescent="0.2">
      <c r="A23" s="6" t="s">
        <v>7</v>
      </c>
      <c r="B23" s="6"/>
      <c r="C23" s="6"/>
      <c r="D23" s="33">
        <f t="shared" ref="D23:I23" si="5">+D19+D16+D13+D10+D7</f>
        <v>0</v>
      </c>
      <c r="E23" s="33">
        <f t="shared" si="5"/>
        <v>0</v>
      </c>
      <c r="F23" s="33">
        <f t="shared" si="5"/>
        <v>0</v>
      </c>
      <c r="G23" s="33">
        <f t="shared" si="5"/>
        <v>0</v>
      </c>
      <c r="H23" s="33">
        <f t="shared" si="5"/>
        <v>0</v>
      </c>
      <c r="I23" s="33">
        <f t="shared" si="5"/>
        <v>0</v>
      </c>
    </row>
    <row r="24" spans="1:10" x14ac:dyDescent="0.2">
      <c r="A24" s="16" t="s">
        <v>46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s="3" customFormat="1" x14ac:dyDescent="0.2">
      <c r="D25" s="34"/>
      <c r="E25" s="32"/>
      <c r="F25" s="32"/>
      <c r="G25" s="32"/>
      <c r="H25" s="4"/>
    </row>
    <row r="26" spans="1:10" ht="15.75" customHeight="1" x14ac:dyDescent="0.2">
      <c r="D26" s="35"/>
      <c r="E26" s="32"/>
      <c r="F26" s="32"/>
      <c r="G26" s="32"/>
    </row>
    <row r="27" spans="1:10" ht="15.75" customHeight="1" x14ac:dyDescent="0.2">
      <c r="D27" s="35"/>
      <c r="E27" s="32"/>
      <c r="F27" s="32"/>
      <c r="G27" s="32"/>
    </row>
    <row r="28" spans="1:10" x14ac:dyDescent="0.2">
      <c r="D28" s="34"/>
      <c r="E28" s="34"/>
      <c r="F28" s="32"/>
      <c r="G28" s="32"/>
    </row>
    <row r="29" spans="1:10" x14ac:dyDescent="0.2">
      <c r="D29" s="35"/>
      <c r="E29" s="31"/>
      <c r="F29" s="32"/>
      <c r="G29" s="32"/>
    </row>
    <row r="30" spans="1:10" x14ac:dyDescent="0.2">
      <c r="D30" s="35"/>
      <c r="E30" s="35"/>
      <c r="F30" s="32"/>
      <c r="G30" s="32"/>
    </row>
    <row r="31" spans="1:10" x14ac:dyDescent="0.2">
      <c r="D31" s="35"/>
      <c r="E31" s="35"/>
      <c r="F31" s="32"/>
      <c r="G31" s="32"/>
    </row>
    <row r="32" spans="1:10" x14ac:dyDescent="0.2">
      <c r="D32" s="34"/>
      <c r="E32" s="34"/>
      <c r="F32" s="32"/>
      <c r="G32" s="32"/>
    </row>
    <row r="33" spans="2:9" x14ac:dyDescent="0.2">
      <c r="D33" s="35"/>
      <c r="E33" s="35"/>
      <c r="F33" s="36"/>
      <c r="G33" s="32"/>
    </row>
    <row r="34" spans="2:9" x14ac:dyDescent="0.2">
      <c r="B34" s="3"/>
      <c r="D34" s="36"/>
      <c r="E34" s="35"/>
      <c r="F34" s="32"/>
      <c r="G34" s="32"/>
    </row>
    <row r="35" spans="2:9" x14ac:dyDescent="0.2">
      <c r="D35" s="35"/>
      <c r="E35" s="35"/>
      <c r="F35" s="32"/>
      <c r="G35" s="32"/>
    </row>
    <row r="36" spans="2:9" x14ac:dyDescent="0.2">
      <c r="D36" s="35"/>
      <c r="E36" s="35"/>
      <c r="F36" s="32"/>
      <c r="G36" s="32"/>
    </row>
    <row r="37" spans="2:9" x14ac:dyDescent="0.2">
      <c r="D37" s="34"/>
      <c r="E37" s="37"/>
      <c r="F37" s="32"/>
      <c r="G37" s="32"/>
    </row>
    <row r="38" spans="2:9" x14ac:dyDescent="0.2">
      <c r="D38" s="35"/>
      <c r="E38" s="36"/>
      <c r="F38" s="32"/>
      <c r="G38" s="32"/>
    </row>
    <row r="39" spans="2:9" x14ac:dyDescent="0.2">
      <c r="D39" s="35"/>
      <c r="E39" s="36"/>
      <c r="F39" s="32"/>
      <c r="G39" s="32"/>
    </row>
    <row r="40" spans="2:9" x14ac:dyDescent="0.2">
      <c r="D40" s="34"/>
      <c r="E40" s="34"/>
      <c r="F40" s="37"/>
      <c r="G40" s="32"/>
    </row>
    <row r="41" spans="2:9" x14ac:dyDescent="0.2">
      <c r="C41" s="14"/>
      <c r="D41" s="35"/>
      <c r="E41" s="35"/>
      <c r="F41" s="36"/>
      <c r="G41" s="32"/>
      <c r="H41" s="14"/>
      <c r="I41" s="14"/>
    </row>
  </sheetData>
  <mergeCells count="2">
    <mergeCell ref="D4:F4"/>
    <mergeCell ref="G4:H4"/>
  </mergeCells>
  <phoneticPr fontId="6" type="noConversion"/>
  <pageMargins left="0.75" right="0.75" top="1" bottom="1" header="0.5" footer="0.5"/>
  <pageSetup scale="67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FFFF00"/>
    <pageSetUpPr fitToPage="1"/>
  </sheetPr>
  <dimension ref="A1:I38"/>
  <sheetViews>
    <sheetView workbookViewId="0"/>
  </sheetViews>
  <sheetFormatPr baseColWidth="10" defaultColWidth="9" defaultRowHeight="15" x14ac:dyDescent="0.2"/>
  <cols>
    <col min="1" max="1" width="25.1640625" style="59" customWidth="1"/>
    <col min="2" max="2" width="2.5" style="59" customWidth="1"/>
    <col min="3" max="3" width="10.5" style="59" customWidth="1"/>
    <col min="4" max="4" width="15.1640625" style="59" customWidth="1"/>
    <col min="5" max="5" width="12.5" style="59" customWidth="1"/>
    <col min="6" max="6" width="8.6640625" style="59" customWidth="1"/>
    <col min="7" max="16384" width="9" style="59"/>
  </cols>
  <sheetData>
    <row r="1" spans="1:4" x14ac:dyDescent="0.2">
      <c r="A1" s="60" t="s">
        <v>91</v>
      </c>
    </row>
    <row r="2" spans="1:4" ht="17" x14ac:dyDescent="0.2">
      <c r="A2" s="60" t="s">
        <v>85</v>
      </c>
    </row>
    <row r="3" spans="1:4" x14ac:dyDescent="0.2">
      <c r="A3" s="59" t="s">
        <v>8</v>
      </c>
    </row>
    <row r="5" spans="1:4" x14ac:dyDescent="0.2">
      <c r="A5" s="64" t="s">
        <v>10</v>
      </c>
      <c r="B5" s="62"/>
      <c r="C5" s="65" t="s">
        <v>19</v>
      </c>
      <c r="D5" s="65" t="s">
        <v>9</v>
      </c>
    </row>
    <row r="6" spans="1:4" x14ac:dyDescent="0.2">
      <c r="A6" s="59" t="s">
        <v>11</v>
      </c>
      <c r="C6" s="72"/>
      <c r="D6" s="170" t="s">
        <v>64</v>
      </c>
    </row>
    <row r="7" spans="1:4" x14ac:dyDescent="0.2">
      <c r="A7" s="59" t="s">
        <v>12</v>
      </c>
      <c r="C7" s="72"/>
      <c r="D7" s="171"/>
    </row>
    <row r="8" spans="1:4" x14ac:dyDescent="0.2">
      <c r="A8" s="59" t="s">
        <v>13</v>
      </c>
      <c r="C8" s="72"/>
      <c r="D8" s="171"/>
    </row>
    <row r="9" spans="1:4" x14ac:dyDescent="0.2">
      <c r="A9" s="59" t="s">
        <v>14</v>
      </c>
      <c r="C9" s="72"/>
      <c r="D9" s="171"/>
    </row>
    <row r="10" spans="1:4" x14ac:dyDescent="0.2">
      <c r="A10" s="59" t="s">
        <v>15</v>
      </c>
      <c r="C10" s="72"/>
      <c r="D10" s="171"/>
    </row>
    <row r="11" spans="1:4" x14ac:dyDescent="0.2">
      <c r="A11" s="59" t="s">
        <v>16</v>
      </c>
      <c r="C11" s="72"/>
      <c r="D11" s="171"/>
    </row>
    <row r="12" spans="1:4" x14ac:dyDescent="0.2">
      <c r="A12" s="59" t="s">
        <v>17</v>
      </c>
      <c r="C12" s="72"/>
      <c r="D12" s="171"/>
    </row>
    <row r="13" spans="1:4" x14ac:dyDescent="0.2">
      <c r="A13" s="59" t="s">
        <v>54</v>
      </c>
      <c r="C13" s="72"/>
      <c r="D13" s="171"/>
    </row>
    <row r="14" spans="1:4" x14ac:dyDescent="0.2">
      <c r="A14" s="59" t="s">
        <v>18</v>
      </c>
      <c r="C14" s="72"/>
      <c r="D14" s="171"/>
    </row>
    <row r="15" spans="1:4" x14ac:dyDescent="0.2">
      <c r="A15" s="59" t="s">
        <v>28</v>
      </c>
      <c r="C15" s="72"/>
      <c r="D15" s="171"/>
    </row>
    <row r="17" spans="1:9" x14ac:dyDescent="0.2">
      <c r="A17" s="64" t="s">
        <v>7</v>
      </c>
      <c r="B17" s="64"/>
      <c r="C17" s="74">
        <f>SUM(C6:C15)</f>
        <v>0</v>
      </c>
      <c r="D17" s="71">
        <f>SUM(D6:D16)</f>
        <v>0</v>
      </c>
    </row>
    <row r="18" spans="1:9" x14ac:dyDescent="0.2">
      <c r="A18" s="66" t="s">
        <v>52</v>
      </c>
    </row>
    <row r="19" spans="1:9" x14ac:dyDescent="0.2">
      <c r="A19" s="66" t="s">
        <v>53</v>
      </c>
    </row>
    <row r="22" spans="1:9" x14ac:dyDescent="0.2">
      <c r="A22" s="60" t="s">
        <v>92</v>
      </c>
    </row>
    <row r="23" spans="1:9" x14ac:dyDescent="0.2">
      <c r="A23" s="60" t="s">
        <v>86</v>
      </c>
    </row>
    <row r="24" spans="1:9" x14ac:dyDescent="0.2">
      <c r="A24" s="59" t="s">
        <v>8</v>
      </c>
    </row>
    <row r="25" spans="1:9" x14ac:dyDescent="0.2">
      <c r="A25" s="63"/>
      <c r="B25" s="63"/>
      <c r="C25" s="63"/>
      <c r="D25" s="63"/>
      <c r="E25" s="63"/>
      <c r="F25" s="63"/>
    </row>
    <row r="26" spans="1:9" s="68" customFormat="1" ht="16" x14ac:dyDescent="0.2">
      <c r="A26" s="1" t="s">
        <v>10</v>
      </c>
      <c r="B26" s="67"/>
      <c r="C26" s="2" t="s">
        <v>5</v>
      </c>
      <c r="D26" s="2" t="s">
        <v>40</v>
      </c>
      <c r="E26" s="95" t="s">
        <v>69</v>
      </c>
      <c r="F26" s="2" t="s">
        <v>7</v>
      </c>
    </row>
    <row r="27" spans="1:9" x14ac:dyDescent="0.2">
      <c r="A27" s="59" t="s">
        <v>11</v>
      </c>
      <c r="C27" s="72"/>
      <c r="D27" s="72"/>
      <c r="E27" s="72"/>
      <c r="F27" s="72">
        <f>SUM(C27:E27)</f>
        <v>0</v>
      </c>
      <c r="G27" s="73"/>
      <c r="H27" s="77"/>
      <c r="I27" s="77"/>
    </row>
    <row r="28" spans="1:9" x14ac:dyDescent="0.2">
      <c r="A28" s="59" t="s">
        <v>12</v>
      </c>
      <c r="C28" s="72"/>
      <c r="D28" s="72"/>
      <c r="E28" s="72"/>
      <c r="F28" s="72"/>
    </row>
    <row r="29" spans="1:9" x14ac:dyDescent="0.2">
      <c r="A29" s="59" t="s">
        <v>13</v>
      </c>
      <c r="C29" s="72"/>
      <c r="D29" s="72"/>
      <c r="E29" s="72"/>
      <c r="F29" s="72">
        <f t="shared" ref="F29:F36" si="0">SUM(C29:E29)</f>
        <v>0</v>
      </c>
    </row>
    <row r="30" spans="1:9" x14ac:dyDescent="0.2">
      <c r="A30" s="59" t="s">
        <v>14</v>
      </c>
      <c r="C30" s="72"/>
      <c r="D30" s="72"/>
      <c r="E30" s="72"/>
      <c r="F30" s="72"/>
    </row>
    <row r="31" spans="1:9" x14ac:dyDescent="0.2">
      <c r="A31" s="59" t="s">
        <v>15</v>
      </c>
      <c r="C31" s="72"/>
      <c r="D31" s="72"/>
      <c r="E31" s="72"/>
      <c r="F31" s="72"/>
    </row>
    <row r="32" spans="1:9" x14ac:dyDescent="0.2">
      <c r="A32" s="59" t="s">
        <v>16</v>
      </c>
      <c r="C32" s="72"/>
      <c r="D32" s="72"/>
      <c r="E32" s="72"/>
      <c r="F32" s="72">
        <f t="shared" si="0"/>
        <v>0</v>
      </c>
    </row>
    <row r="33" spans="1:6" x14ac:dyDescent="0.2">
      <c r="A33" s="59" t="s">
        <v>17</v>
      </c>
      <c r="C33" s="72"/>
      <c r="D33" s="72"/>
      <c r="E33" s="72"/>
      <c r="F33" s="72">
        <f t="shared" si="0"/>
        <v>0</v>
      </c>
    </row>
    <row r="34" spans="1:6" x14ac:dyDescent="0.2">
      <c r="A34" s="59" t="s">
        <v>54</v>
      </c>
      <c r="C34" s="72"/>
      <c r="D34" s="72"/>
      <c r="E34" s="72"/>
      <c r="F34" s="72">
        <f t="shared" si="0"/>
        <v>0</v>
      </c>
    </row>
    <row r="35" spans="1:6" x14ac:dyDescent="0.2">
      <c r="A35" s="59" t="s">
        <v>18</v>
      </c>
      <c r="C35" s="72"/>
      <c r="D35" s="72"/>
      <c r="E35" s="72"/>
      <c r="F35" s="72">
        <f t="shared" si="0"/>
        <v>0</v>
      </c>
    </row>
    <row r="36" spans="1:6" x14ac:dyDescent="0.2">
      <c r="A36" s="59" t="s">
        <v>28</v>
      </c>
      <c r="C36" s="72"/>
      <c r="D36" s="72"/>
      <c r="E36" s="72"/>
      <c r="F36" s="72">
        <f t="shared" si="0"/>
        <v>0</v>
      </c>
    </row>
    <row r="37" spans="1:6" x14ac:dyDescent="0.2">
      <c r="A37" s="64" t="s">
        <v>7</v>
      </c>
      <c r="B37" s="64"/>
      <c r="C37" s="76">
        <f>SUM(C27:C36)</f>
        <v>0</v>
      </c>
      <c r="D37" s="76">
        <f>SUM(D27:D36)</f>
        <v>0</v>
      </c>
      <c r="E37" s="76">
        <f>SUM(E27:E36)</f>
        <v>0</v>
      </c>
      <c r="F37" s="76">
        <f>SUM(F27:F36)</f>
        <v>0</v>
      </c>
    </row>
    <row r="38" spans="1:6" ht="17" x14ac:dyDescent="0.2">
      <c r="A38" s="96" t="s">
        <v>70</v>
      </c>
      <c r="B38" s="97"/>
      <c r="C38" s="97"/>
    </row>
  </sheetData>
  <mergeCells count="1">
    <mergeCell ref="D6:D15"/>
  </mergeCells>
  <phoneticPr fontId="6" type="noConversion"/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 enableFormatConditionsCalculation="0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 x14ac:dyDescent="0.2"/>
  <cols>
    <col min="1" max="1" width="4.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3.5" style="4" customWidth="1"/>
    <col min="8" max="8" width="9" style="4"/>
    <col min="9" max="9" width="12.33203125" style="4" customWidth="1"/>
    <col min="10" max="16384" width="9" style="4"/>
  </cols>
  <sheetData>
    <row r="1" spans="1:10" ht="17" x14ac:dyDescent="0.2">
      <c r="A1" s="3" t="s">
        <v>93</v>
      </c>
      <c r="B1" s="3"/>
      <c r="C1" s="3"/>
    </row>
    <row r="2" spans="1:10" x14ac:dyDescent="0.2">
      <c r="A2" s="4" t="s">
        <v>8</v>
      </c>
    </row>
    <row r="4" spans="1:10" x14ac:dyDescent="0.2">
      <c r="A4" s="18"/>
      <c r="B4" s="18"/>
      <c r="C4" s="18"/>
      <c r="D4" s="18"/>
      <c r="E4" s="18"/>
      <c r="F4" s="18"/>
      <c r="G4" s="89" t="s">
        <v>65</v>
      </c>
      <c r="H4" s="85" t="s">
        <v>3</v>
      </c>
      <c r="I4" s="88"/>
      <c r="J4" s="18"/>
    </row>
    <row r="5" spans="1:10" s="9" customFormat="1" x14ac:dyDescent="0.2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66</v>
      </c>
      <c r="H5" s="86" t="s">
        <v>67</v>
      </c>
      <c r="I5" s="86" t="s">
        <v>45</v>
      </c>
      <c r="J5" s="20" t="s">
        <v>7</v>
      </c>
    </row>
    <row r="6" spans="1:10" x14ac:dyDescent="0.2">
      <c r="A6" s="8"/>
      <c r="B6" s="8"/>
      <c r="C6" s="8"/>
      <c r="D6" s="9"/>
      <c r="E6" s="22"/>
      <c r="F6" s="22"/>
      <c r="J6" s="22"/>
    </row>
    <row r="7" spans="1:10" s="8" customFormat="1" x14ac:dyDescent="0.2">
      <c r="B7" s="8" t="s">
        <v>76</v>
      </c>
      <c r="E7" s="38">
        <f t="shared" ref="E7:J7" si="0">SUM(E8:E16)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 x14ac:dyDescent="0.2">
      <c r="C8" s="9" t="s">
        <v>0</v>
      </c>
      <c r="E8" s="38"/>
      <c r="F8" s="38"/>
      <c r="G8" s="38"/>
      <c r="H8" s="38"/>
      <c r="I8" s="38"/>
      <c r="J8" s="38"/>
    </row>
    <row r="9" spans="1:10" s="9" customFormat="1" x14ac:dyDescent="0.2">
      <c r="D9" s="39"/>
      <c r="E9" s="40"/>
      <c r="F9" s="40"/>
      <c r="G9" s="40"/>
      <c r="H9" s="40"/>
      <c r="I9" s="40"/>
      <c r="J9" s="40">
        <f t="shared" ref="J9:J12" si="1">SUM(E9:I9)</f>
        <v>0</v>
      </c>
    </row>
    <row r="10" spans="1:10" s="9" customFormat="1" x14ac:dyDescent="0.2">
      <c r="D10" s="39"/>
      <c r="E10" s="40"/>
      <c r="F10" s="40"/>
      <c r="G10" s="40"/>
      <c r="H10" s="40"/>
      <c r="I10" s="40"/>
      <c r="J10" s="40">
        <f t="shared" si="1"/>
        <v>0</v>
      </c>
    </row>
    <row r="11" spans="1:10" s="9" customFormat="1" x14ac:dyDescent="0.2">
      <c r="D11" s="39"/>
      <c r="E11" s="40"/>
      <c r="F11" s="40"/>
      <c r="G11" s="40"/>
      <c r="H11" s="40"/>
      <c r="I11" s="40"/>
      <c r="J11" s="40">
        <f t="shared" si="1"/>
        <v>0</v>
      </c>
    </row>
    <row r="12" spans="1:10" s="9" customFormat="1" x14ac:dyDescent="0.2">
      <c r="D12" s="39"/>
      <c r="E12" s="40"/>
      <c r="F12" s="40"/>
      <c r="G12" s="40"/>
      <c r="H12" s="40"/>
      <c r="I12" s="40"/>
      <c r="J12" s="40">
        <f t="shared" si="1"/>
        <v>0</v>
      </c>
    </row>
    <row r="13" spans="1:10" s="9" customFormat="1" x14ac:dyDescent="0.2">
      <c r="C13" s="9" t="s">
        <v>1</v>
      </c>
      <c r="D13" s="39"/>
      <c r="E13" s="40"/>
      <c r="F13" s="40"/>
      <c r="G13" s="40"/>
      <c r="H13" s="40"/>
      <c r="I13" s="40"/>
      <c r="J13" s="40"/>
    </row>
    <row r="14" spans="1:10" s="9" customFormat="1" x14ac:dyDescent="0.2">
      <c r="D14" s="39"/>
      <c r="E14" s="40"/>
      <c r="F14" s="40"/>
      <c r="G14" s="40"/>
      <c r="H14" s="40"/>
      <c r="I14" s="40"/>
      <c r="J14" s="40">
        <f>SUM(E14:I14)</f>
        <v>0</v>
      </c>
    </row>
    <row r="15" spans="1:10" s="9" customFormat="1" x14ac:dyDescent="0.2">
      <c r="D15" s="39"/>
      <c r="E15" s="40"/>
      <c r="F15" s="40"/>
      <c r="G15" s="40"/>
      <c r="H15" s="40"/>
      <c r="I15" s="40"/>
      <c r="J15" s="40">
        <f>SUM(E15:I15)</f>
        <v>0</v>
      </c>
    </row>
    <row r="16" spans="1:10" s="9" customFormat="1" x14ac:dyDescent="0.2">
      <c r="D16" s="39"/>
      <c r="E16" s="40"/>
      <c r="F16" s="40"/>
      <c r="G16" s="40"/>
      <c r="H16" s="40"/>
      <c r="I16" s="40"/>
      <c r="J16" s="40">
        <f>SUM(E16:I16)</f>
        <v>0</v>
      </c>
    </row>
    <row r="17" spans="1:10" s="9" customFormat="1" x14ac:dyDescent="0.2">
      <c r="D17" s="39"/>
      <c r="E17" s="40"/>
      <c r="F17" s="40"/>
      <c r="G17" s="40"/>
      <c r="H17" s="40"/>
      <c r="I17" s="40"/>
      <c r="J17" s="40"/>
    </row>
    <row r="18" spans="1:10" s="8" customFormat="1" x14ac:dyDescent="0.2">
      <c r="B18" s="8" t="s">
        <v>77</v>
      </c>
      <c r="D18" s="41"/>
      <c r="E18" s="38">
        <f t="shared" ref="E18:J18" si="2">SUM(E19:E28)</f>
        <v>0</v>
      </c>
      <c r="F18" s="38">
        <f t="shared" si="2"/>
        <v>0</v>
      </c>
      <c r="G18" s="38">
        <f t="shared" si="2"/>
        <v>0</v>
      </c>
      <c r="H18" s="38">
        <f t="shared" si="2"/>
        <v>0</v>
      </c>
      <c r="I18" s="38">
        <f t="shared" si="2"/>
        <v>0</v>
      </c>
      <c r="J18" s="38">
        <f t="shared" si="2"/>
        <v>0</v>
      </c>
    </row>
    <row r="19" spans="1:10" s="8" customFormat="1" x14ac:dyDescent="0.2">
      <c r="C19" s="9" t="s">
        <v>0</v>
      </c>
      <c r="D19" s="41"/>
      <c r="E19" s="38"/>
      <c r="F19" s="38"/>
      <c r="G19" s="38"/>
      <c r="H19" s="38"/>
      <c r="I19" s="38"/>
      <c r="J19" s="38"/>
    </row>
    <row r="20" spans="1:10" s="9" customFormat="1" x14ac:dyDescent="0.2">
      <c r="D20" s="39"/>
      <c r="E20" s="40"/>
      <c r="F20" s="40"/>
      <c r="G20" s="40"/>
      <c r="H20" s="40"/>
      <c r="I20" s="40"/>
      <c r="J20" s="40">
        <f>SUM(E20:I20)</f>
        <v>0</v>
      </c>
    </row>
    <row r="21" spans="1:10" s="9" customFormat="1" x14ac:dyDescent="0.2">
      <c r="D21" s="39"/>
      <c r="E21" s="40"/>
      <c r="F21" s="40"/>
      <c r="G21" s="40"/>
      <c r="H21" s="40"/>
      <c r="I21" s="40"/>
      <c r="J21" s="40">
        <f>SUM(E21:I21)</f>
        <v>0</v>
      </c>
    </row>
    <row r="22" spans="1:10" s="9" customFormat="1" x14ac:dyDescent="0.2">
      <c r="C22" s="9" t="s">
        <v>1</v>
      </c>
      <c r="D22" s="39"/>
      <c r="E22" s="40"/>
      <c r="F22" s="40"/>
      <c r="G22" s="40"/>
      <c r="H22" s="40"/>
      <c r="I22" s="40"/>
      <c r="J22" s="40"/>
    </row>
    <row r="23" spans="1:10" s="9" customFormat="1" x14ac:dyDescent="0.2">
      <c r="D23" s="39"/>
      <c r="E23" s="40"/>
      <c r="F23" s="40"/>
      <c r="G23" s="40"/>
      <c r="H23" s="40"/>
      <c r="I23" s="40"/>
      <c r="J23" s="40">
        <f t="shared" ref="J23:J28" si="3">SUM(E23:I23)</f>
        <v>0</v>
      </c>
    </row>
    <row r="24" spans="1:10" s="9" customFormat="1" x14ac:dyDescent="0.2">
      <c r="D24" s="39"/>
      <c r="E24" s="40"/>
      <c r="F24" s="40"/>
      <c r="G24" s="40"/>
      <c r="H24" s="40"/>
      <c r="I24" s="40"/>
      <c r="J24" s="40">
        <f t="shared" si="3"/>
        <v>0</v>
      </c>
    </row>
    <row r="25" spans="1:10" s="9" customFormat="1" x14ac:dyDescent="0.2">
      <c r="D25" s="39"/>
      <c r="E25" s="40"/>
      <c r="F25" s="40"/>
      <c r="G25" s="40"/>
      <c r="H25" s="40"/>
      <c r="I25" s="40"/>
      <c r="J25" s="40">
        <f t="shared" si="3"/>
        <v>0</v>
      </c>
    </row>
    <row r="26" spans="1:10" s="9" customFormat="1" x14ac:dyDescent="0.2">
      <c r="D26" s="39"/>
      <c r="E26" s="40"/>
      <c r="F26" s="40"/>
      <c r="G26" s="40"/>
      <c r="H26" s="40"/>
      <c r="I26" s="40"/>
      <c r="J26" s="40">
        <f t="shared" si="3"/>
        <v>0</v>
      </c>
    </row>
    <row r="27" spans="1:10" s="9" customFormat="1" x14ac:dyDescent="0.2">
      <c r="D27" s="39"/>
      <c r="E27" s="40"/>
      <c r="F27" s="40"/>
      <c r="G27" s="40"/>
      <c r="H27" s="40"/>
      <c r="I27" s="40"/>
      <c r="J27" s="40">
        <f t="shared" si="3"/>
        <v>0</v>
      </c>
    </row>
    <row r="28" spans="1:10" s="9" customFormat="1" x14ac:dyDescent="0.2">
      <c r="D28" s="42"/>
      <c r="E28" s="40"/>
      <c r="F28" s="40"/>
      <c r="G28" s="40"/>
      <c r="H28" s="40"/>
      <c r="I28" s="40"/>
      <c r="J28" s="40">
        <f t="shared" si="3"/>
        <v>0</v>
      </c>
    </row>
    <row r="30" spans="1:10" x14ac:dyDescent="0.2">
      <c r="A30" s="6" t="s">
        <v>7</v>
      </c>
      <c r="B30" s="7"/>
      <c r="C30" s="7"/>
      <c r="D30" s="7"/>
      <c r="E30" s="43">
        <f t="shared" ref="E30:J30" si="4">+E18+E7</f>
        <v>0</v>
      </c>
      <c r="F30" s="43">
        <f t="shared" si="4"/>
        <v>0</v>
      </c>
      <c r="G30" s="43">
        <f t="shared" si="4"/>
        <v>0</v>
      </c>
      <c r="H30" s="43">
        <f t="shared" si="4"/>
        <v>0</v>
      </c>
      <c r="I30" s="43">
        <f t="shared" si="4"/>
        <v>0</v>
      </c>
      <c r="J30" s="43">
        <f t="shared" si="4"/>
        <v>0</v>
      </c>
    </row>
    <row r="31" spans="1:10" x14ac:dyDescent="0.2">
      <c r="A31" s="16" t="s">
        <v>43</v>
      </c>
    </row>
    <row r="32" spans="1:10" x14ac:dyDescent="0.2">
      <c r="H32" s="35"/>
    </row>
  </sheetData>
  <phoneticPr fontId="6" type="noConversion"/>
  <printOptions horizontalCentered="1"/>
  <pageMargins left="0" right="0" top="1" bottom="1" header="0.5" footer="0.5"/>
  <pageSetup scale="83" orientation="portrait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tabColor rgb="FFFFFF00"/>
    <pageSetUpPr fitToPage="1"/>
  </sheetPr>
  <dimension ref="A1:I18"/>
  <sheetViews>
    <sheetView workbookViewId="0"/>
  </sheetViews>
  <sheetFormatPr baseColWidth="10" defaultColWidth="9" defaultRowHeight="15" x14ac:dyDescent="0.2"/>
  <cols>
    <col min="1" max="1" width="3.5" style="4" customWidth="1"/>
    <col min="2" max="2" width="34.5" style="4" customWidth="1"/>
    <col min="3" max="3" width="10.83203125" style="4" customWidth="1"/>
    <col min="4" max="4" width="9" style="4"/>
    <col min="5" max="5" width="11.83203125" style="4" customWidth="1"/>
    <col min="6" max="6" width="14.33203125" style="4" customWidth="1"/>
    <col min="7" max="16384" width="9" style="4"/>
  </cols>
  <sheetData>
    <row r="1" spans="1:8" ht="17" x14ac:dyDescent="0.2">
      <c r="A1" s="3" t="s">
        <v>94</v>
      </c>
      <c r="B1" s="3"/>
    </row>
    <row r="2" spans="1:8" x14ac:dyDescent="0.2">
      <c r="A2" s="4" t="s">
        <v>8</v>
      </c>
    </row>
    <row r="4" spans="1:8" x14ac:dyDescent="0.2">
      <c r="A4" s="17"/>
      <c r="B4" s="17"/>
      <c r="C4" s="17"/>
      <c r="D4" s="17"/>
      <c r="E4" s="17"/>
      <c r="F4" s="17"/>
    </row>
    <row r="5" spans="1:8" x14ac:dyDescent="0.2">
      <c r="A5" s="18"/>
      <c r="B5" s="18"/>
      <c r="C5" s="168" t="s">
        <v>4</v>
      </c>
      <c r="D5" s="168"/>
      <c r="E5" s="168"/>
      <c r="F5" s="169" t="s">
        <v>3</v>
      </c>
      <c r="G5" s="169"/>
      <c r="H5" s="18"/>
    </row>
    <row r="6" spans="1:8" ht="30" x14ac:dyDescent="0.2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 x14ac:dyDescent="0.2">
      <c r="A7" s="8"/>
      <c r="B7" s="9"/>
      <c r="C7" s="22"/>
      <c r="D7" s="22"/>
      <c r="E7" s="22"/>
      <c r="F7" s="22"/>
    </row>
    <row r="8" spans="1:8" x14ac:dyDescent="0.2">
      <c r="A8" s="44" t="s">
        <v>76</v>
      </c>
      <c r="C8" s="45">
        <f t="shared" ref="C8:H8" si="0">SUM(C9:C11)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">
      <c r="C9" s="5"/>
      <c r="D9" s="5"/>
      <c r="E9" s="5"/>
      <c r="F9" s="5"/>
      <c r="G9" s="5"/>
      <c r="H9" s="5"/>
    </row>
    <row r="10" spans="1:8" x14ac:dyDescent="0.2">
      <c r="B10" s="12"/>
      <c r="C10" s="5"/>
      <c r="D10" s="5"/>
      <c r="E10" s="5"/>
      <c r="F10" s="5"/>
      <c r="G10" s="5"/>
      <c r="H10" s="5"/>
    </row>
    <row r="11" spans="1:8" x14ac:dyDescent="0.2">
      <c r="A11" s="44" t="s">
        <v>77</v>
      </c>
      <c r="B11" s="12"/>
      <c r="C11" s="5"/>
      <c r="D11" s="5"/>
      <c r="E11" s="5"/>
      <c r="F11" s="5"/>
      <c r="G11" s="5"/>
      <c r="H11" s="5"/>
    </row>
    <row r="14" spans="1:8" x14ac:dyDescent="0.2">
      <c r="A14" s="44" t="s">
        <v>78</v>
      </c>
    </row>
    <row r="17" spans="1:9" x14ac:dyDescent="0.2">
      <c r="A17" s="6" t="s">
        <v>7</v>
      </c>
      <c r="B17" s="6"/>
      <c r="C17" s="46">
        <f t="shared" ref="C17:H17" si="1">+C8</f>
        <v>0</v>
      </c>
      <c r="D17" s="46">
        <f t="shared" si="1"/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</row>
    <row r="18" spans="1:9" x14ac:dyDescent="0.2">
      <c r="A18" s="16" t="s">
        <v>46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74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 enableFormatConditionsCalculation="0">
    <tabColor rgb="FFFFFF00"/>
    <pageSetUpPr fitToPage="1"/>
  </sheetPr>
  <dimension ref="A1:F24"/>
  <sheetViews>
    <sheetView workbookViewId="0"/>
  </sheetViews>
  <sheetFormatPr baseColWidth="10" defaultColWidth="9" defaultRowHeight="15" x14ac:dyDescent="0.2"/>
  <cols>
    <col min="1" max="1" width="27.5" style="59" customWidth="1"/>
    <col min="2" max="2" width="2.5" style="59" customWidth="1"/>
    <col min="3" max="3" width="10.5" style="59" customWidth="1"/>
    <col min="4" max="4" width="15.1640625" style="59" customWidth="1"/>
    <col min="5" max="5" width="10.5" style="59" customWidth="1"/>
    <col min="6" max="16384" width="9" style="59"/>
  </cols>
  <sheetData>
    <row r="1" spans="1:4" x14ac:dyDescent="0.2">
      <c r="A1" s="60" t="s">
        <v>95</v>
      </c>
    </row>
    <row r="2" spans="1:4" ht="17" x14ac:dyDescent="0.2">
      <c r="A2" s="60" t="s">
        <v>85</v>
      </c>
    </row>
    <row r="3" spans="1:4" x14ac:dyDescent="0.2">
      <c r="A3" s="59" t="s">
        <v>8</v>
      </c>
    </row>
    <row r="5" spans="1:4" x14ac:dyDescent="0.2">
      <c r="A5" s="64" t="s">
        <v>10</v>
      </c>
      <c r="B5" s="62"/>
      <c r="C5" s="65" t="s">
        <v>19</v>
      </c>
      <c r="D5" s="65" t="s">
        <v>9</v>
      </c>
    </row>
    <row r="6" spans="1:4" ht="15" customHeight="1" x14ac:dyDescent="0.2">
      <c r="A6" s="59" t="s">
        <v>76</v>
      </c>
      <c r="C6" s="72"/>
      <c r="D6" s="172" t="s">
        <v>64</v>
      </c>
    </row>
    <row r="7" spans="1:4" ht="15" customHeight="1" x14ac:dyDescent="0.2">
      <c r="A7" s="59" t="s">
        <v>77</v>
      </c>
      <c r="C7" s="72"/>
      <c r="D7" s="173"/>
    </row>
    <row r="9" spans="1:4" ht="15" customHeight="1" x14ac:dyDescent="0.2">
      <c r="A9" s="64" t="s">
        <v>7</v>
      </c>
      <c r="B9" s="64"/>
      <c r="C9" s="74">
        <f>SUM(C6:C8)</f>
        <v>0</v>
      </c>
      <c r="D9" s="64"/>
    </row>
    <row r="10" spans="1:4" ht="15" customHeight="1" x14ac:dyDescent="0.2">
      <c r="A10" s="66" t="s">
        <v>52</v>
      </c>
    </row>
    <row r="11" spans="1:4" ht="15" customHeight="1" x14ac:dyDescent="0.2">
      <c r="A11" s="66" t="s">
        <v>53</v>
      </c>
    </row>
    <row r="16" spans="1:4" x14ac:dyDescent="0.2">
      <c r="A16" s="60" t="s">
        <v>96</v>
      </c>
    </row>
    <row r="17" spans="1:6" x14ac:dyDescent="0.2">
      <c r="A17" s="60" t="s">
        <v>86</v>
      </c>
    </row>
    <row r="18" spans="1:6" x14ac:dyDescent="0.2">
      <c r="A18" s="59" t="s">
        <v>8</v>
      </c>
    </row>
    <row r="19" spans="1:6" x14ac:dyDescent="0.2">
      <c r="A19" s="63"/>
      <c r="B19" s="63"/>
      <c r="C19" s="63"/>
      <c r="D19" s="63"/>
      <c r="E19" s="63"/>
      <c r="F19" s="63"/>
    </row>
    <row r="20" spans="1:6" s="69" customFormat="1" ht="16" x14ac:dyDescent="0.2">
      <c r="A20" s="1" t="s">
        <v>10</v>
      </c>
      <c r="B20" s="67"/>
      <c r="C20" s="2" t="s">
        <v>5</v>
      </c>
      <c r="D20" s="2" t="s">
        <v>40</v>
      </c>
      <c r="E20" s="2" t="s">
        <v>69</v>
      </c>
      <c r="F20" s="2" t="s">
        <v>7</v>
      </c>
    </row>
    <row r="21" spans="1:6" x14ac:dyDescent="0.2">
      <c r="A21" s="59" t="s">
        <v>76</v>
      </c>
      <c r="C21" s="79"/>
      <c r="D21" s="79"/>
      <c r="E21" s="79"/>
      <c r="F21" s="79">
        <f>SUM(C21:E21)</f>
        <v>0</v>
      </c>
    </row>
    <row r="22" spans="1:6" x14ac:dyDescent="0.2">
      <c r="A22" s="59" t="s">
        <v>77</v>
      </c>
      <c r="C22" s="79"/>
      <c r="D22" s="79"/>
      <c r="E22" s="79"/>
      <c r="F22" s="79">
        <f>SUM(C22:E22)</f>
        <v>0</v>
      </c>
    </row>
    <row r="23" spans="1:6" x14ac:dyDescent="0.2">
      <c r="A23" s="64" t="s">
        <v>7</v>
      </c>
      <c r="B23" s="64"/>
      <c r="C23" s="80">
        <f>SUM(C21:C22)</f>
        <v>0</v>
      </c>
      <c r="D23" s="80">
        <f>SUM(D21:D22)</f>
        <v>0</v>
      </c>
      <c r="E23" s="80">
        <f>SUM(E21:E22)</f>
        <v>0</v>
      </c>
      <c r="F23" s="80">
        <f>SUM(F21:F22)</f>
        <v>0</v>
      </c>
    </row>
    <row r="24" spans="1:6" ht="17" x14ac:dyDescent="0.2">
      <c r="A24" s="96" t="s">
        <v>70</v>
      </c>
      <c r="B24" s="97"/>
      <c r="C24" s="97"/>
    </row>
  </sheetData>
  <mergeCells count="1">
    <mergeCell ref="D6:D7"/>
  </mergeCells>
  <phoneticPr fontId="6" type="noConversion"/>
  <pageMargins left="0.75" right="0.75" top="1" bottom="1" header="0.5" footer="0.5"/>
  <pageSetup orientation="portrait"/>
  <headerFooter alignWithMargins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rgb="FFFFFF00"/>
    <pageSetUpPr fitToPage="1"/>
  </sheetPr>
  <dimension ref="A1:L49"/>
  <sheetViews>
    <sheetView workbookViewId="0"/>
  </sheetViews>
  <sheetFormatPr baseColWidth="10" defaultColWidth="9" defaultRowHeight="15" x14ac:dyDescent="0.2"/>
  <cols>
    <col min="1" max="1" width="3.1640625" style="4" customWidth="1"/>
    <col min="2" max="2" width="2.1640625" style="4" customWidth="1"/>
    <col min="3" max="3" width="3.1640625" style="4" customWidth="1"/>
    <col min="4" max="4" width="42.83203125" style="4" customWidth="1"/>
    <col min="5" max="6" width="9" style="5"/>
    <col min="7" max="7" width="13.5" style="5" customWidth="1"/>
    <col min="8" max="8" width="13.1640625" style="5" customWidth="1"/>
    <col min="9" max="9" width="11.83203125" style="5" customWidth="1"/>
    <col min="10" max="10" width="9" style="5"/>
    <col min="11" max="16384" width="9" style="4"/>
  </cols>
  <sheetData>
    <row r="1" spans="1:10" ht="17" x14ac:dyDescent="0.2">
      <c r="A1" s="3" t="s">
        <v>97</v>
      </c>
      <c r="B1" s="3"/>
      <c r="C1" s="3"/>
    </row>
    <row r="2" spans="1:10" x14ac:dyDescent="0.2">
      <c r="A2" s="4" t="s">
        <v>8</v>
      </c>
    </row>
    <row r="4" spans="1:10" x14ac:dyDescent="0.2">
      <c r="A4" s="18"/>
      <c r="B4" s="18"/>
      <c r="C4" s="18"/>
      <c r="D4" s="18"/>
      <c r="E4" s="87"/>
      <c r="F4" s="87"/>
      <c r="G4" s="89" t="s">
        <v>65</v>
      </c>
      <c r="H4" s="85" t="s">
        <v>3</v>
      </c>
      <c r="I4" s="88"/>
      <c r="J4" s="87"/>
    </row>
    <row r="5" spans="1:10" x14ac:dyDescent="0.2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66</v>
      </c>
      <c r="H5" s="86" t="s">
        <v>67</v>
      </c>
      <c r="I5" s="86" t="s">
        <v>45</v>
      </c>
      <c r="J5" s="86" t="s">
        <v>7</v>
      </c>
    </row>
    <row r="6" spans="1:10" s="3" customFormat="1" x14ac:dyDescent="0.2">
      <c r="B6" s="3" t="s">
        <v>76</v>
      </c>
      <c r="E6" s="11">
        <f t="shared" ref="E6:J6" si="0">SUM(E10:E10)</f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</row>
    <row r="7" spans="1:10" ht="12.75" customHeight="1" x14ac:dyDescent="0.2">
      <c r="C7" s="4" t="s">
        <v>0</v>
      </c>
    </row>
    <row r="8" spans="1:10" x14ac:dyDescent="0.2">
      <c r="E8" s="5">
        <v>0</v>
      </c>
      <c r="J8" s="5">
        <f>SUM(E8:I8)</f>
        <v>0</v>
      </c>
    </row>
    <row r="9" spans="1:10" x14ac:dyDescent="0.2">
      <c r="C9" s="4" t="s">
        <v>1</v>
      </c>
    </row>
    <row r="10" spans="1:10" x14ac:dyDescent="0.2">
      <c r="E10" s="5">
        <v>0</v>
      </c>
      <c r="J10" s="5">
        <f>SUM(E10:I10)</f>
        <v>0</v>
      </c>
    </row>
    <row r="11" spans="1:10" ht="12.75" customHeight="1" x14ac:dyDescent="0.2">
      <c r="A11" s="8"/>
      <c r="B11" s="8"/>
      <c r="C11" s="8"/>
      <c r="D11" s="9"/>
      <c r="E11" s="10"/>
      <c r="F11" s="10"/>
      <c r="G11" s="10"/>
      <c r="I11" s="10"/>
      <c r="J11" s="10"/>
    </row>
    <row r="12" spans="1:10" s="3" customFormat="1" ht="12.75" customHeight="1" x14ac:dyDescent="0.2">
      <c r="B12" s="3" t="s">
        <v>77</v>
      </c>
      <c r="E12" s="11">
        <f t="shared" ref="E12:J12" si="1">SUM(E13:E16)</f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</row>
    <row r="13" spans="1:10" ht="12.75" customHeight="1" x14ac:dyDescent="0.2">
      <c r="C13" s="4" t="s">
        <v>0</v>
      </c>
    </row>
    <row r="14" spans="1:10" x14ac:dyDescent="0.2">
      <c r="E14" s="5">
        <v>0</v>
      </c>
      <c r="J14" s="5">
        <f>SUM(E14:I14)</f>
        <v>0</v>
      </c>
    </row>
    <row r="15" spans="1:10" x14ac:dyDescent="0.2">
      <c r="C15" s="4" t="s">
        <v>1</v>
      </c>
    </row>
    <row r="16" spans="1:10" x14ac:dyDescent="0.2">
      <c r="E16" s="5">
        <v>0</v>
      </c>
      <c r="J16" s="5">
        <f>SUM(E16:I16)</f>
        <v>0</v>
      </c>
    </row>
    <row r="17" spans="1:10" ht="12.75" customHeight="1" x14ac:dyDescent="0.2">
      <c r="A17" s="8"/>
      <c r="B17" s="8"/>
      <c r="C17" s="8"/>
      <c r="D17" s="9"/>
      <c r="E17" s="10"/>
      <c r="F17" s="10"/>
      <c r="G17" s="10"/>
      <c r="H17" s="10"/>
      <c r="I17" s="10"/>
      <c r="J17" s="10"/>
    </row>
    <row r="18" spans="1:10" s="3" customFormat="1" ht="12.75" customHeight="1" x14ac:dyDescent="0.2">
      <c r="B18" s="3" t="s">
        <v>78</v>
      </c>
      <c r="E18" s="11">
        <f t="shared" ref="E18:J18" si="2">SUM(E22:E22)</f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</row>
    <row r="19" spans="1:10" ht="12.75" customHeight="1" x14ac:dyDescent="0.2">
      <c r="C19" s="4" t="s">
        <v>0</v>
      </c>
    </row>
    <row r="20" spans="1:10" x14ac:dyDescent="0.2">
      <c r="E20" s="5">
        <v>0</v>
      </c>
      <c r="J20" s="5">
        <f>SUM(E20:I20)</f>
        <v>0</v>
      </c>
    </row>
    <row r="21" spans="1:10" x14ac:dyDescent="0.2">
      <c r="C21" s="4" t="s">
        <v>1</v>
      </c>
    </row>
    <row r="22" spans="1:10" ht="12.75" customHeight="1" x14ac:dyDescent="0.2">
      <c r="J22" s="5">
        <f>SUM(E22:I22)</f>
        <v>0</v>
      </c>
    </row>
    <row r="23" spans="1:10" ht="12.75" customHeight="1" x14ac:dyDescent="0.2">
      <c r="A23" s="8"/>
      <c r="B23" s="8"/>
      <c r="C23" s="8"/>
      <c r="D23" s="9"/>
      <c r="E23" s="10"/>
      <c r="F23" s="10"/>
      <c r="G23" s="10"/>
      <c r="H23" s="10"/>
      <c r="I23" s="10"/>
      <c r="J23" s="10"/>
    </row>
    <row r="24" spans="1:10" s="3" customFormat="1" ht="12.75" customHeight="1" x14ac:dyDescent="0.2">
      <c r="B24" s="3" t="s">
        <v>79</v>
      </c>
      <c r="E24" s="11">
        <f t="shared" ref="E24:J24" si="3">SUM(E28:E29)</f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</row>
    <row r="25" spans="1:10" ht="12.75" customHeight="1" x14ac:dyDescent="0.2">
      <c r="C25" s="4" t="s">
        <v>0</v>
      </c>
    </row>
    <row r="26" spans="1:10" x14ac:dyDescent="0.2">
      <c r="E26" s="5">
        <v>0</v>
      </c>
      <c r="J26" s="5">
        <f>SUM(E26:I26)</f>
        <v>0</v>
      </c>
    </row>
    <row r="27" spans="1:10" x14ac:dyDescent="0.2">
      <c r="C27" s="4" t="s">
        <v>1</v>
      </c>
    </row>
    <row r="28" spans="1:10" x14ac:dyDescent="0.2">
      <c r="J28" s="5">
        <f>SUM(E28:I28)</f>
        <v>0</v>
      </c>
    </row>
    <row r="29" spans="1:10" x14ac:dyDescent="0.2">
      <c r="J29" s="5">
        <f>SUM(E29:I29)</f>
        <v>0</v>
      </c>
    </row>
    <row r="30" spans="1:10" s="3" customFormat="1" ht="12.75" customHeight="1" x14ac:dyDescent="0.2">
      <c r="B30" s="3" t="s">
        <v>80</v>
      </c>
      <c r="E30" s="11">
        <f t="shared" ref="E30:J30" si="4">SUM(E34:E34)</f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</row>
    <row r="31" spans="1:10" ht="12.75" customHeight="1" x14ac:dyDescent="0.2">
      <c r="C31" s="4" t="s">
        <v>0</v>
      </c>
    </row>
    <row r="32" spans="1:10" x14ac:dyDescent="0.2">
      <c r="E32" s="5">
        <v>0</v>
      </c>
      <c r="J32" s="5">
        <f>SUM(E32:I32)</f>
        <v>0</v>
      </c>
    </row>
    <row r="33" spans="1:12" x14ac:dyDescent="0.2">
      <c r="C33" s="4" t="s">
        <v>1</v>
      </c>
    </row>
    <row r="34" spans="1:12" x14ac:dyDescent="0.2">
      <c r="J34" s="5">
        <f>SUM(E34:I34)</f>
        <v>0</v>
      </c>
    </row>
    <row r="35" spans="1:12" ht="12.75" customHeight="1" x14ac:dyDescent="0.2">
      <c r="A35" s="8"/>
      <c r="B35" s="8"/>
      <c r="C35" s="8"/>
      <c r="D35" s="9"/>
      <c r="E35" s="10"/>
      <c r="F35" s="10"/>
      <c r="G35" s="10"/>
      <c r="H35" s="10"/>
      <c r="I35" s="10"/>
      <c r="J35" s="10"/>
    </row>
    <row r="36" spans="1:12" s="3" customFormat="1" ht="12.75" customHeight="1" x14ac:dyDescent="0.2">
      <c r="B36" s="3" t="s">
        <v>81</v>
      </c>
      <c r="E36" s="11">
        <f t="shared" ref="E36:J36" si="5">SUM(E40:E40)</f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</row>
    <row r="37" spans="1:12" ht="12.75" customHeight="1" x14ac:dyDescent="0.2">
      <c r="C37" s="4" t="s">
        <v>0</v>
      </c>
    </row>
    <row r="38" spans="1:12" x14ac:dyDescent="0.2">
      <c r="E38" s="5">
        <v>0</v>
      </c>
      <c r="J38" s="5">
        <f>SUM(E38:I38)</f>
        <v>0</v>
      </c>
    </row>
    <row r="39" spans="1:12" x14ac:dyDescent="0.2">
      <c r="C39" s="4" t="s">
        <v>1</v>
      </c>
    </row>
    <row r="40" spans="1:12" x14ac:dyDescent="0.2">
      <c r="J40" s="5">
        <f>SUM(E40:I40)</f>
        <v>0</v>
      </c>
      <c r="L40" s="47"/>
    </row>
    <row r="42" spans="1:12" s="3" customFormat="1" ht="12.75" customHeight="1" x14ac:dyDescent="0.2">
      <c r="B42" s="3" t="s">
        <v>42</v>
      </c>
      <c r="E42" s="11">
        <f t="shared" ref="E42:J42" si="6">SUM(E46:E46)</f>
        <v>0</v>
      </c>
      <c r="F42" s="11">
        <f t="shared" si="6"/>
        <v>0</v>
      </c>
      <c r="G42" s="11">
        <f t="shared" si="6"/>
        <v>0</v>
      </c>
      <c r="H42" s="11">
        <f t="shared" si="6"/>
        <v>0</v>
      </c>
      <c r="I42" s="11">
        <f t="shared" si="6"/>
        <v>0</v>
      </c>
      <c r="J42" s="11">
        <f t="shared" si="6"/>
        <v>0</v>
      </c>
    </row>
    <row r="43" spans="1:12" ht="12.75" customHeight="1" x14ac:dyDescent="0.2">
      <c r="C43" s="4" t="s">
        <v>0</v>
      </c>
    </row>
    <row r="44" spans="1:12" x14ac:dyDescent="0.2">
      <c r="E44" s="5">
        <v>0</v>
      </c>
      <c r="J44" s="5">
        <f>SUM(E44:I44)</f>
        <v>0</v>
      </c>
    </row>
    <row r="45" spans="1:12" x14ac:dyDescent="0.2">
      <c r="C45" s="4" t="s">
        <v>1</v>
      </c>
    </row>
    <row r="46" spans="1:12" x14ac:dyDescent="0.2">
      <c r="D46" s="12"/>
      <c r="I46" s="5">
        <v>0</v>
      </c>
      <c r="J46" s="5">
        <f>SUM(E46:I46)</f>
        <v>0</v>
      </c>
    </row>
    <row r="47" spans="1:12" ht="12.75" customHeight="1" x14ac:dyDescent="0.2">
      <c r="A47" s="8"/>
      <c r="B47" s="8"/>
      <c r="C47" s="8"/>
      <c r="D47" s="9"/>
      <c r="E47" s="10"/>
      <c r="F47" s="10"/>
      <c r="G47" s="10"/>
      <c r="H47" s="10"/>
      <c r="I47" s="10"/>
      <c r="J47" s="10"/>
    </row>
    <row r="48" spans="1:12" x14ac:dyDescent="0.2">
      <c r="A48" s="6" t="s">
        <v>7</v>
      </c>
      <c r="B48" s="6"/>
      <c r="C48" s="6"/>
      <c r="D48" s="7"/>
      <c r="E48" s="15">
        <f t="shared" ref="E48:J48" si="7">+E6+E12+E18+E24+E30+E36+E42</f>
        <v>0</v>
      </c>
      <c r="F48" s="15">
        <f t="shared" si="7"/>
        <v>0</v>
      </c>
      <c r="G48" s="15">
        <f t="shared" si="7"/>
        <v>0</v>
      </c>
      <c r="H48" s="15">
        <f t="shared" si="7"/>
        <v>0</v>
      </c>
      <c r="I48" s="15">
        <f t="shared" si="7"/>
        <v>0</v>
      </c>
      <c r="J48" s="15">
        <f t="shared" si="7"/>
        <v>0</v>
      </c>
    </row>
    <row r="49" spans="1:12" x14ac:dyDescent="0.2">
      <c r="A49" s="16" t="s">
        <v>43</v>
      </c>
      <c r="B49" s="14"/>
      <c r="C49" s="14"/>
      <c r="D49" s="14"/>
      <c r="E49" s="48"/>
      <c r="F49" s="48"/>
      <c r="G49" s="48"/>
      <c r="H49" s="48"/>
      <c r="I49" s="48"/>
      <c r="J49" s="48"/>
      <c r="K49" s="14"/>
      <c r="L49" s="14"/>
    </row>
  </sheetData>
  <phoneticPr fontId="6" type="noConversion"/>
  <printOptions horizontalCentered="1"/>
  <pageMargins left="0" right="0" top="1" bottom="1" header="0.5" footer="0.5"/>
  <pageSetup scale="7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rgb="FFFFFF00"/>
    <pageSetUpPr fitToPage="1"/>
  </sheetPr>
  <dimension ref="A1:I18"/>
  <sheetViews>
    <sheetView workbookViewId="0"/>
  </sheetViews>
  <sheetFormatPr baseColWidth="10" defaultColWidth="9" defaultRowHeight="15" x14ac:dyDescent="0.2"/>
  <cols>
    <col min="1" max="1" width="3.5" style="4" customWidth="1"/>
    <col min="2" max="2" width="34.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 x14ac:dyDescent="0.2">
      <c r="A1" s="3" t="s">
        <v>87</v>
      </c>
      <c r="B1" s="3"/>
    </row>
    <row r="2" spans="1:8" x14ac:dyDescent="0.2">
      <c r="A2" s="4" t="s">
        <v>8</v>
      </c>
    </row>
    <row r="4" spans="1:8" x14ac:dyDescent="0.2">
      <c r="A4" s="17"/>
      <c r="B4" s="17"/>
      <c r="C4" s="17"/>
      <c r="D4" s="17"/>
      <c r="E4" s="17"/>
      <c r="F4" s="17"/>
    </row>
    <row r="5" spans="1:8" x14ac:dyDescent="0.2">
      <c r="A5" s="18"/>
      <c r="B5" s="18"/>
      <c r="C5" s="168" t="s">
        <v>4</v>
      </c>
      <c r="D5" s="168"/>
      <c r="E5" s="168"/>
      <c r="F5" s="169" t="s">
        <v>3</v>
      </c>
      <c r="G5" s="169"/>
      <c r="H5" s="18"/>
    </row>
    <row r="6" spans="1:8" ht="30" x14ac:dyDescent="0.2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 x14ac:dyDescent="0.2">
      <c r="A7" s="8"/>
      <c r="B7" s="9"/>
      <c r="C7" s="22"/>
      <c r="D7" s="22"/>
      <c r="E7" s="22"/>
      <c r="F7" s="22"/>
    </row>
    <row r="8" spans="1:8" x14ac:dyDescent="0.2">
      <c r="A8" s="44"/>
      <c r="B8" s="49"/>
      <c r="C8" s="45"/>
      <c r="D8" s="45"/>
      <c r="E8" s="45"/>
      <c r="F8" s="45"/>
      <c r="G8" s="45"/>
      <c r="H8" s="45"/>
    </row>
    <row r="9" spans="1:8" x14ac:dyDescent="0.2">
      <c r="C9" s="5"/>
      <c r="D9" s="5"/>
      <c r="E9" s="5"/>
      <c r="F9" s="5"/>
      <c r="G9" s="5"/>
      <c r="H9" s="5"/>
    </row>
    <row r="10" spans="1:8" x14ac:dyDescent="0.2">
      <c r="C10" s="5"/>
      <c r="D10" s="5"/>
      <c r="E10" s="5"/>
      <c r="F10" s="5"/>
      <c r="G10" s="5"/>
      <c r="H10" s="5"/>
    </row>
    <row r="11" spans="1:8" x14ac:dyDescent="0.2">
      <c r="C11" s="5"/>
      <c r="D11" s="5"/>
      <c r="E11" s="5"/>
      <c r="F11" s="5"/>
      <c r="G11" s="5"/>
      <c r="H11" s="5"/>
    </row>
    <row r="17" spans="1:9" x14ac:dyDescent="0.2">
      <c r="A17" s="6" t="s">
        <v>7</v>
      </c>
      <c r="B17" s="6"/>
      <c r="C17" s="46">
        <f t="shared" ref="C17:H17" si="0">+C8</f>
        <v>0</v>
      </c>
      <c r="D17" s="46">
        <f t="shared" si="0"/>
        <v>0</v>
      </c>
      <c r="E17" s="46">
        <f t="shared" si="0"/>
        <v>0</v>
      </c>
      <c r="F17" s="46">
        <f t="shared" si="0"/>
        <v>0</v>
      </c>
      <c r="G17" s="46">
        <f t="shared" si="0"/>
        <v>0</v>
      </c>
      <c r="H17" s="46">
        <f t="shared" si="0"/>
        <v>0</v>
      </c>
    </row>
    <row r="18" spans="1:9" x14ac:dyDescent="0.2">
      <c r="A18" s="16" t="s">
        <v>46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77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rgb="FFFFFF00"/>
    <pageSetUpPr fitToPage="1"/>
  </sheetPr>
  <dimension ref="A1:K46"/>
  <sheetViews>
    <sheetView workbookViewId="0"/>
  </sheetViews>
  <sheetFormatPr baseColWidth="10" defaultColWidth="9" defaultRowHeight="15" x14ac:dyDescent="0.2"/>
  <cols>
    <col min="1" max="1" width="26" style="59" customWidth="1"/>
    <col min="2" max="2" width="2.5" style="59" customWidth="1"/>
    <col min="3" max="3" width="10.5" style="59" customWidth="1"/>
    <col min="4" max="4" width="15.1640625" style="59" customWidth="1"/>
    <col min="5" max="5" width="12.5" style="59" customWidth="1"/>
    <col min="6" max="16384" width="9" style="59"/>
  </cols>
  <sheetData>
    <row r="1" spans="1:8" x14ac:dyDescent="0.2">
      <c r="A1" s="60" t="s">
        <v>98</v>
      </c>
    </row>
    <row r="2" spans="1:8" ht="17" x14ac:dyDescent="0.2">
      <c r="A2" s="60" t="s">
        <v>88</v>
      </c>
    </row>
    <row r="3" spans="1:8" x14ac:dyDescent="0.2">
      <c r="A3" s="59" t="s">
        <v>8</v>
      </c>
    </row>
    <row r="5" spans="1:8" x14ac:dyDescent="0.2">
      <c r="A5" s="64" t="s">
        <v>10</v>
      </c>
      <c r="B5" s="62"/>
      <c r="C5" s="65" t="s">
        <v>19</v>
      </c>
      <c r="D5" s="65" t="s">
        <v>9</v>
      </c>
    </row>
    <row r="6" spans="1:8" x14ac:dyDescent="0.2">
      <c r="A6" s="59" t="s">
        <v>20</v>
      </c>
      <c r="C6" s="70"/>
      <c r="D6" s="174" t="s">
        <v>64</v>
      </c>
    </row>
    <row r="7" spans="1:8" x14ac:dyDescent="0.2">
      <c r="A7" s="59" t="s">
        <v>21</v>
      </c>
      <c r="C7" s="70"/>
      <c r="D7" s="175"/>
    </row>
    <row r="8" spans="1:8" x14ac:dyDescent="0.2">
      <c r="A8" s="59" t="s">
        <v>24</v>
      </c>
      <c r="C8" s="70"/>
      <c r="D8" s="175"/>
    </row>
    <row r="9" spans="1:8" x14ac:dyDescent="0.2">
      <c r="A9" s="78" t="s">
        <v>22</v>
      </c>
      <c r="C9" s="70"/>
      <c r="D9" s="175"/>
      <c r="H9" s="78"/>
    </row>
    <row r="10" spans="1:8" x14ac:dyDescent="0.2">
      <c r="A10" s="59" t="s">
        <v>55</v>
      </c>
      <c r="C10" s="70"/>
      <c r="D10" s="175"/>
      <c r="H10" s="78"/>
    </row>
    <row r="11" spans="1:8" x14ac:dyDescent="0.2">
      <c r="A11" s="59" t="s">
        <v>47</v>
      </c>
      <c r="C11" s="70"/>
      <c r="D11" s="175"/>
    </row>
    <row r="12" spans="1:8" x14ac:dyDescent="0.2">
      <c r="A12" s="78" t="s">
        <v>25</v>
      </c>
      <c r="C12" s="70"/>
      <c r="D12" s="175"/>
      <c r="H12" s="78"/>
    </row>
    <row r="13" spans="1:8" x14ac:dyDescent="0.2">
      <c r="A13" s="59" t="s">
        <v>23</v>
      </c>
      <c r="C13" s="70"/>
      <c r="D13" s="175"/>
      <c r="H13" s="78"/>
    </row>
    <row r="14" spans="1:8" x14ac:dyDescent="0.2">
      <c r="A14" s="59" t="s">
        <v>26</v>
      </c>
      <c r="C14" s="70"/>
      <c r="D14" s="175"/>
    </row>
    <row r="15" spans="1:8" x14ac:dyDescent="0.2">
      <c r="A15" s="59" t="s">
        <v>56</v>
      </c>
      <c r="C15" s="70"/>
      <c r="D15" s="175"/>
    </row>
    <row r="16" spans="1:8" x14ac:dyDescent="0.2">
      <c r="A16" s="59" t="s">
        <v>57</v>
      </c>
      <c r="C16" s="70"/>
      <c r="D16" s="175"/>
    </row>
    <row r="17" spans="1:11" x14ac:dyDescent="0.2">
      <c r="A17" s="59" t="s">
        <v>27</v>
      </c>
      <c r="C17" s="70"/>
      <c r="D17" s="175"/>
    </row>
    <row r="18" spans="1:11" x14ac:dyDescent="0.2">
      <c r="A18" s="59" t="s">
        <v>58</v>
      </c>
      <c r="C18" s="70"/>
      <c r="D18" s="175"/>
    </row>
    <row r="19" spans="1:11" x14ac:dyDescent="0.2">
      <c r="A19" s="59" t="s">
        <v>28</v>
      </c>
      <c r="C19" s="70"/>
      <c r="D19" s="176"/>
      <c r="H19" s="78"/>
    </row>
    <row r="20" spans="1:11" x14ac:dyDescent="0.2">
      <c r="A20" s="64" t="s">
        <v>7</v>
      </c>
      <c r="B20" s="64"/>
      <c r="C20" s="75">
        <f>SUM(C6:C19)</f>
        <v>0</v>
      </c>
      <c r="D20" s="75"/>
    </row>
    <row r="21" spans="1:11" x14ac:dyDescent="0.2">
      <c r="A21" s="66" t="s">
        <v>52</v>
      </c>
    </row>
    <row r="22" spans="1:11" x14ac:dyDescent="0.2">
      <c r="A22" s="66" t="s">
        <v>53</v>
      </c>
    </row>
    <row r="25" spans="1:11" x14ac:dyDescent="0.2">
      <c r="A25" s="60" t="s">
        <v>99</v>
      </c>
    </row>
    <row r="26" spans="1:11" x14ac:dyDescent="0.2">
      <c r="A26" s="60" t="s">
        <v>86</v>
      </c>
    </row>
    <row r="27" spans="1:11" x14ac:dyDescent="0.2">
      <c r="A27" s="59" t="s">
        <v>8</v>
      </c>
    </row>
    <row r="28" spans="1:11" x14ac:dyDescent="0.2">
      <c r="A28" s="63"/>
      <c r="B28" s="63"/>
      <c r="C28" s="63"/>
      <c r="D28" s="63"/>
      <c r="E28" s="63"/>
      <c r="F28" s="63"/>
    </row>
    <row r="29" spans="1:11" s="69" customFormat="1" ht="16" x14ac:dyDescent="0.2">
      <c r="A29" s="1" t="s">
        <v>10</v>
      </c>
      <c r="B29" s="67"/>
      <c r="C29" s="2" t="s">
        <v>5</v>
      </c>
      <c r="D29" s="2" t="s">
        <v>40</v>
      </c>
      <c r="E29" s="95" t="s">
        <v>68</v>
      </c>
      <c r="F29" s="2" t="s">
        <v>7</v>
      </c>
      <c r="G29" s="59"/>
      <c r="H29" s="59"/>
      <c r="J29" s="59"/>
      <c r="K29" s="59"/>
    </row>
    <row r="30" spans="1:11" s="68" customFormat="1" x14ac:dyDescent="0.2">
      <c r="A30" s="59" t="s">
        <v>20</v>
      </c>
      <c r="B30" s="59"/>
      <c r="C30" s="79"/>
      <c r="D30" s="79"/>
      <c r="E30" s="79"/>
      <c r="F30" s="79"/>
      <c r="G30" s="59"/>
      <c r="H30" s="59"/>
      <c r="J30" s="59"/>
      <c r="K30" s="59"/>
    </row>
    <row r="31" spans="1:11" x14ac:dyDescent="0.2">
      <c r="A31" s="59" t="s">
        <v>21</v>
      </c>
      <c r="C31" s="79"/>
      <c r="D31" s="79"/>
      <c r="E31" s="79"/>
      <c r="F31" s="79"/>
      <c r="J31" s="69"/>
      <c r="K31" s="69"/>
    </row>
    <row r="32" spans="1:11" x14ac:dyDescent="0.2">
      <c r="A32" s="59" t="s">
        <v>24</v>
      </c>
      <c r="C32" s="79"/>
      <c r="D32" s="79"/>
      <c r="E32" s="79"/>
      <c r="F32" s="79">
        <f>+C32+D32+E32</f>
        <v>0</v>
      </c>
      <c r="G32" s="69"/>
      <c r="H32" s="69"/>
      <c r="J32" s="68"/>
      <c r="K32" s="68"/>
    </row>
    <row r="33" spans="1:8" x14ac:dyDescent="0.2">
      <c r="A33" s="78" t="s">
        <v>22</v>
      </c>
      <c r="C33" s="79"/>
      <c r="D33" s="79"/>
      <c r="E33" s="79"/>
      <c r="F33" s="79">
        <f>+C33+D33+E33</f>
        <v>0</v>
      </c>
      <c r="G33" s="68"/>
      <c r="H33" s="68"/>
    </row>
    <row r="34" spans="1:8" x14ac:dyDescent="0.2">
      <c r="A34" s="59" t="s">
        <v>55</v>
      </c>
      <c r="C34" s="79"/>
      <c r="D34" s="79"/>
      <c r="E34" s="79"/>
      <c r="F34" s="79"/>
    </row>
    <row r="35" spans="1:8" x14ac:dyDescent="0.2">
      <c r="A35" s="59" t="s">
        <v>47</v>
      </c>
      <c r="C35" s="79"/>
      <c r="D35" s="79"/>
      <c r="E35" s="79"/>
      <c r="F35" s="79"/>
    </row>
    <row r="36" spans="1:8" x14ac:dyDescent="0.2">
      <c r="A36" s="78" t="s">
        <v>25</v>
      </c>
      <c r="C36" s="79"/>
      <c r="D36" s="79"/>
      <c r="E36" s="79"/>
      <c r="F36" s="79">
        <f t="shared" ref="F36:F44" si="0">+C36+D36+E36</f>
        <v>0</v>
      </c>
    </row>
    <row r="37" spans="1:8" x14ac:dyDescent="0.2">
      <c r="A37" s="59" t="s">
        <v>23</v>
      </c>
      <c r="C37" s="79"/>
      <c r="D37" s="79"/>
      <c r="E37" s="79"/>
      <c r="F37" s="79">
        <f t="shared" si="0"/>
        <v>0</v>
      </c>
    </row>
    <row r="38" spans="1:8" x14ac:dyDescent="0.2">
      <c r="A38" s="59" t="s">
        <v>26</v>
      </c>
      <c r="C38" s="79"/>
      <c r="D38" s="79"/>
      <c r="E38" s="79"/>
      <c r="F38" s="79">
        <f t="shared" si="0"/>
        <v>0</v>
      </c>
    </row>
    <row r="39" spans="1:8" x14ac:dyDescent="0.2">
      <c r="A39" s="59" t="s">
        <v>56</v>
      </c>
      <c r="C39" s="79"/>
      <c r="D39" s="79"/>
      <c r="E39" s="79"/>
      <c r="F39" s="79">
        <f t="shared" si="0"/>
        <v>0</v>
      </c>
    </row>
    <row r="40" spans="1:8" x14ac:dyDescent="0.2">
      <c r="A40" s="59" t="s">
        <v>63</v>
      </c>
      <c r="C40" s="79"/>
      <c r="D40" s="79"/>
      <c r="E40" s="79"/>
      <c r="F40" s="79">
        <f t="shared" si="0"/>
        <v>0</v>
      </c>
    </row>
    <row r="41" spans="1:8" x14ac:dyDescent="0.2">
      <c r="A41" s="59" t="s">
        <v>57</v>
      </c>
      <c r="C41" s="79"/>
      <c r="D41" s="79"/>
      <c r="E41" s="79"/>
      <c r="F41" s="79">
        <f t="shared" si="0"/>
        <v>0</v>
      </c>
    </row>
    <row r="42" spans="1:8" x14ac:dyDescent="0.2">
      <c r="A42" s="59" t="s">
        <v>27</v>
      </c>
      <c r="C42" s="79"/>
      <c r="D42" s="79"/>
      <c r="E42" s="79"/>
      <c r="F42" s="79">
        <f t="shared" si="0"/>
        <v>0</v>
      </c>
    </row>
    <row r="43" spans="1:8" x14ac:dyDescent="0.2">
      <c r="A43" s="59" t="s">
        <v>58</v>
      </c>
      <c r="C43" s="79"/>
      <c r="D43" s="79"/>
      <c r="E43" s="79"/>
      <c r="F43" s="79"/>
    </row>
    <row r="44" spans="1:8" x14ac:dyDescent="0.2">
      <c r="A44" s="59" t="s">
        <v>28</v>
      </c>
      <c r="C44" s="79"/>
      <c r="D44" s="79"/>
      <c r="E44" s="79"/>
      <c r="F44" s="79">
        <f t="shared" si="0"/>
        <v>0</v>
      </c>
    </row>
    <row r="45" spans="1:8" x14ac:dyDescent="0.2">
      <c r="A45" s="64" t="s">
        <v>7</v>
      </c>
      <c r="B45" s="64"/>
      <c r="C45" s="80">
        <f>SUM(C30:C44)</f>
        <v>0</v>
      </c>
      <c r="D45" s="80">
        <f>SUM(D30:D44)</f>
        <v>0</v>
      </c>
      <c r="E45" s="80">
        <f>SUM(E30:E44)</f>
        <v>0</v>
      </c>
      <c r="F45" s="80">
        <f>SUM(F30:F44)</f>
        <v>0</v>
      </c>
    </row>
    <row r="46" spans="1:8" ht="17" x14ac:dyDescent="0.2">
      <c r="A46" s="96" t="s">
        <v>70</v>
      </c>
      <c r="B46" s="97"/>
      <c r="C46" s="97"/>
    </row>
  </sheetData>
  <mergeCells count="1">
    <mergeCell ref="D6:D19"/>
  </mergeCells>
  <phoneticPr fontId="6" type="noConversion"/>
  <pageMargins left="0.75" right="0.75" top="1" bottom="1" header="0.5" footer="0.5"/>
  <pageSetup scale="97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Sov Approvals</vt:lpstr>
    </vt:vector>
  </TitlesOfParts>
  <Manager/>
  <Company>Asian Development Bank</Company>
  <LinksUpToDate>false</LinksUpToDate>
  <SharedDoc>false</SharedDoc>
  <HyperlinkBase>www.adb.org/ar2016</HyperlinkBase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2016: Sovereign Approvals, 2016</dc:title>
  <dc:subject>ADB Annual Report 2016 - Operational Data</dc:subject>
  <dc:creator>Asian Development Bank</dc:creator>
  <cp:keywords>asian development bank, adb, adb annual report 2016, asian development bank annual report 2016, operational data, sovereign, approvals, loans, public sector</cp:keywords>
  <dc:description/>
  <cp:lastModifiedBy>Microsoft Office User</cp:lastModifiedBy>
  <cp:lastPrinted>2017-03-12T19:26:06Z</cp:lastPrinted>
  <dcterms:created xsi:type="dcterms:W3CDTF">2010-12-13T09:40:53Z</dcterms:created>
  <dcterms:modified xsi:type="dcterms:W3CDTF">2017-11-20T12:11:13Z</dcterms:modified>
  <cp:category/>
</cp:coreProperties>
</file>