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gelojacinto/Desktop/data lib/"/>
    </mc:Choice>
  </mc:AlternateContent>
  <xr:revisionPtr revIDLastSave="0" documentId="13_ncr:1_{82D2AA5A-A38D-F848-AB9B-8CAF8320A4CE}" xr6:coauthVersionLast="45" xr6:coauthVersionMax="45" xr10:uidLastSave="{00000000-0000-0000-0000-000000000000}"/>
  <bookViews>
    <workbookView xWindow="0" yWindow="460" windowWidth="21840" windowHeight="13140" tabRatio="824" xr2:uid="{6E6CB8C9-5873-4EC4-B643-6BF22172A1BB}"/>
  </bookViews>
  <sheets>
    <sheet name="Part1-q1.1" sheetId="53" r:id="rId1"/>
    <sheet name="Part1-q1.2" sheetId="44" r:id="rId2"/>
    <sheet name="Part1-q1.3" sheetId="31" r:id="rId3"/>
    <sheet name="Part1-q1.5" sheetId="32" r:id="rId4"/>
    <sheet name="Part1-q1.6" sheetId="33" r:id="rId5"/>
    <sheet name="Part1-q1.7" sheetId="56" r:id="rId6"/>
    <sheet name="Part1-q1.8" sheetId="35" r:id="rId7"/>
    <sheet name="Part1-q1.10" sheetId="36" r:id="rId8"/>
    <sheet name="Part1-q1.12" sheetId="37" r:id="rId9"/>
    <sheet name="Part1-q1.13" sheetId="38" r:id="rId10"/>
    <sheet name="Part1-q1.13.1" sheetId="39" r:id="rId11"/>
    <sheet name="Part1-q1.13.2" sheetId="49" r:id="rId12"/>
    <sheet name="Part1-q1.14" sheetId="40" r:id="rId13"/>
    <sheet name="Part1-q1.14.1" sheetId="41" r:id="rId14"/>
    <sheet name="Part1-q1.14.2" sheetId="50" r:id="rId15"/>
    <sheet name="Part1-q1.14.3" sheetId="42" r:id="rId16"/>
    <sheet name="Part1-q1.14.4" sheetId="52" r:id="rId17"/>
    <sheet name="Part1-q1.14.5" sheetId="54" r:id="rId18"/>
    <sheet name="Part1-q1.14.6" sheetId="43" r:id="rId19"/>
  </sheets>
  <externalReferences>
    <externalReference r:id="rId2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8" i="56" l="1"/>
  <c r="G48" i="56"/>
  <c r="L47" i="56"/>
  <c r="G47" i="56"/>
  <c r="L46" i="56"/>
  <c r="G46" i="56"/>
  <c r="L45" i="56"/>
  <c r="G45" i="56"/>
  <c r="L44" i="56"/>
  <c r="G44" i="56"/>
  <c r="L43" i="56"/>
  <c r="G43" i="56"/>
  <c r="L42" i="56"/>
  <c r="G42" i="56"/>
  <c r="L41" i="56"/>
  <c r="G41" i="56"/>
  <c r="L40" i="56"/>
  <c r="G40" i="56"/>
  <c r="L39" i="56"/>
  <c r="G39" i="56"/>
  <c r="L38" i="56"/>
  <c r="G38" i="56"/>
  <c r="L37" i="56"/>
  <c r="G37" i="56"/>
  <c r="L36" i="56"/>
  <c r="G36" i="56"/>
  <c r="L35" i="56"/>
  <c r="G35" i="56"/>
  <c r="L34" i="56"/>
  <c r="G34" i="56"/>
  <c r="L33" i="56"/>
  <c r="L49" i="56" s="1"/>
  <c r="G33" i="56"/>
  <c r="L32" i="56"/>
  <c r="G32" i="56"/>
  <c r="G49" i="56" s="1"/>
  <c r="L30" i="56"/>
  <c r="G30" i="56"/>
  <c r="L29" i="56"/>
  <c r="G29" i="56"/>
  <c r="L28" i="56"/>
  <c r="G28" i="56"/>
  <c r="L27" i="56"/>
  <c r="G27" i="56"/>
  <c r="L26" i="56"/>
  <c r="G26" i="56"/>
  <c r="L25" i="56"/>
  <c r="G25" i="56"/>
  <c r="L24" i="56"/>
  <c r="G24" i="56"/>
  <c r="L23" i="56"/>
  <c r="G23" i="56"/>
  <c r="L22" i="56"/>
  <c r="G22" i="56"/>
  <c r="L21" i="56"/>
  <c r="G21" i="56"/>
  <c r="L20" i="56"/>
  <c r="G20" i="56"/>
  <c r="L19" i="56"/>
  <c r="G19" i="56"/>
  <c r="L18" i="56"/>
  <c r="G18" i="56"/>
  <c r="L17" i="56"/>
  <c r="G17" i="56"/>
  <c r="L16" i="56"/>
  <c r="G16" i="56"/>
  <c r="L15" i="56"/>
  <c r="G15" i="56"/>
  <c r="L14" i="56"/>
  <c r="G14" i="56"/>
  <c r="L13" i="56"/>
  <c r="L31" i="56" s="1"/>
  <c r="G13" i="56"/>
  <c r="G31" i="56" s="1"/>
  <c r="L11" i="56"/>
  <c r="G11" i="56"/>
  <c r="L10" i="56"/>
  <c r="G10" i="56"/>
  <c r="L9" i="56"/>
  <c r="G9" i="56"/>
  <c r="L8" i="56"/>
  <c r="L12" i="56" s="1"/>
  <c r="G8" i="56"/>
  <c r="G12" i="56" s="1"/>
  <c r="R71" i="32" l="1"/>
  <c r="R72" i="32"/>
  <c r="R73" i="32"/>
  <c r="R74" i="32"/>
  <c r="R75" i="32"/>
  <c r="R76" i="32"/>
  <c r="R77" i="32"/>
  <c r="R78" i="32"/>
  <c r="R79" i="32"/>
  <c r="R80" i="32"/>
  <c r="R81" i="32"/>
  <c r="R82" i="32"/>
  <c r="R83" i="32"/>
  <c r="R84" i="32"/>
  <c r="R85" i="32"/>
  <c r="R86" i="32"/>
  <c r="R87" i="32"/>
  <c r="R70" i="32"/>
  <c r="N70" i="32" s="1"/>
  <c r="R88" i="32" l="1"/>
  <c r="T41" i="32"/>
  <c r="Q70" i="32"/>
  <c r="Q41" i="32"/>
  <c r="Q12" i="32"/>
  <c r="T12" i="32"/>
  <c r="H70" i="32"/>
  <c r="E41" i="32"/>
  <c r="K70" i="32"/>
  <c r="K41" i="32"/>
  <c r="H12" i="32"/>
  <c r="N41" i="32"/>
  <c r="K12" i="32"/>
  <c r="N12" i="32"/>
  <c r="E70" i="32"/>
  <c r="H41" i="32"/>
  <c r="N85" i="31" l="1"/>
  <c r="K85" i="31"/>
  <c r="H85" i="31"/>
  <c r="E85" i="31"/>
  <c r="W57" i="31"/>
  <c r="T57" i="31"/>
  <c r="Q57" i="31"/>
  <c r="N57" i="31"/>
  <c r="K57" i="31"/>
  <c r="H57" i="31"/>
  <c r="E57" i="31"/>
  <c r="W29" i="31"/>
  <c r="T29" i="31"/>
  <c r="Q29" i="31"/>
  <c r="N29" i="31"/>
  <c r="K29" i="31"/>
  <c r="H29" i="31"/>
  <c r="E29" i="31"/>
  <c r="N84" i="31"/>
  <c r="K84" i="31"/>
  <c r="H84" i="31"/>
  <c r="E84" i="31"/>
  <c r="W56" i="31"/>
  <c r="T56" i="31"/>
  <c r="Q56" i="31"/>
  <c r="N56" i="31"/>
  <c r="K56" i="31"/>
  <c r="H56" i="31"/>
  <c r="E56" i="31"/>
  <c r="W28" i="31"/>
  <c r="T28" i="31"/>
  <c r="Q28" i="31"/>
  <c r="N28" i="31"/>
  <c r="K28" i="31"/>
  <c r="H28" i="31"/>
  <c r="E28" i="31"/>
  <c r="N83" i="31"/>
  <c r="K83" i="31"/>
  <c r="H83" i="31"/>
  <c r="E83" i="31"/>
  <c r="W55" i="31"/>
  <c r="T55" i="31"/>
  <c r="Q55" i="31"/>
  <c r="N55" i="31"/>
  <c r="K55" i="31"/>
  <c r="H55" i="31"/>
  <c r="E55" i="31"/>
  <c r="W27" i="31"/>
  <c r="T27" i="31"/>
  <c r="Q27" i="31"/>
  <c r="N27" i="31"/>
  <c r="K27" i="31"/>
  <c r="H27" i="31"/>
  <c r="E27" i="31"/>
  <c r="N82" i="31"/>
  <c r="K82" i="31"/>
  <c r="H82" i="31"/>
  <c r="E82" i="31"/>
  <c r="W54" i="31"/>
  <c r="T54" i="31"/>
  <c r="Q54" i="31"/>
  <c r="N54" i="31"/>
  <c r="K54" i="31"/>
  <c r="H54" i="31"/>
  <c r="E54" i="31"/>
  <c r="W26" i="31"/>
  <c r="T26" i="31"/>
  <c r="Q26" i="31"/>
  <c r="N26" i="31"/>
  <c r="K26" i="31"/>
  <c r="H26" i="31"/>
  <c r="E26" i="31"/>
  <c r="N81" i="31"/>
  <c r="K81" i="31"/>
  <c r="H81" i="31"/>
  <c r="E81" i="31"/>
  <c r="W53" i="31"/>
  <c r="T53" i="31"/>
  <c r="Q53" i="31"/>
  <c r="N53" i="31"/>
  <c r="K53" i="31"/>
  <c r="H53" i="31"/>
  <c r="E53" i="31"/>
  <c r="W25" i="31"/>
  <c r="T25" i="31"/>
  <c r="Q25" i="31"/>
  <c r="N25" i="31"/>
  <c r="K25" i="31"/>
  <c r="H25" i="31"/>
  <c r="E25" i="31"/>
  <c r="N80" i="31"/>
  <c r="K80" i="31"/>
  <c r="H80" i="31"/>
  <c r="E80" i="31"/>
  <c r="W52" i="31"/>
  <c r="T52" i="31"/>
  <c r="Q52" i="31"/>
  <c r="N52" i="31"/>
  <c r="K52" i="31"/>
  <c r="H52" i="31"/>
  <c r="E52" i="31"/>
  <c r="W24" i="31"/>
  <c r="T24" i="31"/>
  <c r="Q24" i="31"/>
  <c r="N24" i="31"/>
  <c r="K24" i="31"/>
  <c r="H24" i="31"/>
  <c r="E24" i="31"/>
  <c r="N79" i="31"/>
  <c r="K79" i="31"/>
  <c r="H79" i="31"/>
  <c r="E79" i="31"/>
  <c r="W51" i="31"/>
  <c r="T51" i="31"/>
  <c r="Q51" i="31"/>
  <c r="N51" i="31"/>
  <c r="K51" i="31"/>
  <c r="H51" i="31"/>
  <c r="E51" i="31"/>
  <c r="W23" i="31"/>
  <c r="T23" i="31"/>
  <c r="Q23" i="31"/>
  <c r="N23" i="31"/>
  <c r="K23" i="31"/>
  <c r="H23" i="31"/>
  <c r="E23" i="31"/>
  <c r="N78" i="31"/>
  <c r="K78" i="31"/>
  <c r="H78" i="31"/>
  <c r="E78" i="31"/>
  <c r="W50" i="31"/>
  <c r="T50" i="31"/>
  <c r="Q50" i="31"/>
  <c r="N50" i="31"/>
  <c r="K50" i="31"/>
  <c r="H50" i="31"/>
  <c r="E50" i="31"/>
  <c r="W22" i="31"/>
  <c r="T22" i="31"/>
  <c r="Q22" i="31"/>
  <c r="N22" i="31"/>
  <c r="K22" i="31"/>
  <c r="H22" i="31"/>
  <c r="E22" i="31"/>
  <c r="N77" i="31"/>
  <c r="K77" i="31"/>
  <c r="H77" i="31"/>
  <c r="E77" i="31"/>
  <c r="W49" i="31"/>
  <c r="T49" i="31"/>
  <c r="Q49" i="31"/>
  <c r="N49" i="31"/>
  <c r="K49" i="31"/>
  <c r="H49" i="31"/>
  <c r="E49" i="31"/>
  <c r="W21" i="31"/>
  <c r="T21" i="31"/>
  <c r="Q21" i="31"/>
  <c r="N21" i="31"/>
  <c r="K21" i="31"/>
  <c r="H21" i="31"/>
  <c r="E21" i="31"/>
  <c r="N76" i="31"/>
  <c r="K76" i="31"/>
  <c r="H76" i="31"/>
  <c r="E76" i="31"/>
  <c r="W48" i="31"/>
  <c r="T48" i="31"/>
  <c r="Q48" i="31"/>
  <c r="N48" i="31"/>
  <c r="K48" i="31"/>
  <c r="H48" i="31"/>
  <c r="E48" i="31"/>
  <c r="W20" i="31"/>
  <c r="T20" i="31"/>
  <c r="Q20" i="31"/>
  <c r="N20" i="31"/>
  <c r="K20" i="31"/>
  <c r="H20" i="31"/>
  <c r="E20" i="31"/>
  <c r="N75" i="31"/>
  <c r="K75" i="31"/>
  <c r="H75" i="31"/>
  <c r="E75" i="31"/>
  <c r="W47" i="31"/>
  <c r="T47" i="31"/>
  <c r="Q47" i="31"/>
  <c r="N47" i="31"/>
  <c r="K47" i="31"/>
  <c r="H47" i="31"/>
  <c r="E47" i="31"/>
  <c r="W19" i="31"/>
  <c r="T19" i="31"/>
  <c r="Q19" i="31"/>
  <c r="N19" i="31"/>
  <c r="K19" i="31"/>
  <c r="H19" i="31"/>
  <c r="E19" i="31"/>
  <c r="N74" i="31"/>
  <c r="K74" i="31"/>
  <c r="H74" i="31"/>
  <c r="E74" i="31"/>
  <c r="W46" i="31"/>
  <c r="T46" i="31"/>
  <c r="Q46" i="31"/>
  <c r="N46" i="31"/>
  <c r="K46" i="31"/>
  <c r="H46" i="31"/>
  <c r="E46" i="31"/>
  <c r="W18" i="31"/>
  <c r="T18" i="31"/>
  <c r="Q18" i="31"/>
  <c r="N18" i="31"/>
  <c r="K18" i="31"/>
  <c r="H18" i="31"/>
  <c r="E18" i="31"/>
  <c r="N73" i="31"/>
  <c r="K73" i="31"/>
  <c r="H73" i="31"/>
  <c r="E73" i="31"/>
  <c r="W45" i="31"/>
  <c r="T45" i="31"/>
  <c r="Q45" i="31"/>
  <c r="N45" i="31"/>
  <c r="K45" i="31"/>
  <c r="H45" i="31"/>
  <c r="E45" i="31"/>
  <c r="W17" i="31"/>
  <c r="T17" i="31"/>
  <c r="Q17" i="31"/>
  <c r="N17" i="31"/>
  <c r="K17" i="31"/>
  <c r="H17" i="31"/>
  <c r="E17" i="31"/>
  <c r="N72" i="31"/>
  <c r="K72" i="31"/>
  <c r="H72" i="31"/>
  <c r="E72" i="31"/>
  <c r="W44" i="31"/>
  <c r="T44" i="31"/>
  <c r="Q44" i="31"/>
  <c r="N44" i="31"/>
  <c r="K44" i="31"/>
  <c r="H44" i="31"/>
  <c r="E44" i="31"/>
  <c r="W16" i="31"/>
  <c r="T16" i="31"/>
  <c r="Q16" i="31"/>
  <c r="N16" i="31"/>
  <c r="K16" i="31"/>
  <c r="H16" i="31"/>
  <c r="E16" i="31"/>
  <c r="Q72" i="31" s="1"/>
  <c r="N71" i="31"/>
  <c r="K71" i="31"/>
  <c r="H71" i="31"/>
  <c r="E71" i="31"/>
  <c r="W43" i="31"/>
  <c r="T43" i="31"/>
  <c r="Q43" i="31"/>
  <c r="N43" i="31"/>
  <c r="K43" i="31"/>
  <c r="H43" i="31"/>
  <c r="E43" i="31"/>
  <c r="W15" i="31"/>
  <c r="T15" i="31"/>
  <c r="Q15" i="31"/>
  <c r="N15" i="31"/>
  <c r="K15" i="31"/>
  <c r="H15" i="31"/>
  <c r="E15" i="31"/>
  <c r="N70" i="31"/>
  <c r="K70" i="31"/>
  <c r="H70" i="31"/>
  <c r="E70" i="31"/>
  <c r="W42" i="31"/>
  <c r="T42" i="31"/>
  <c r="Q42" i="31"/>
  <c r="N42" i="31"/>
  <c r="K42" i="31"/>
  <c r="H42" i="31"/>
  <c r="E42" i="31"/>
  <c r="W14" i="31"/>
  <c r="T14" i="31"/>
  <c r="Q14" i="31"/>
  <c r="N14" i="31"/>
  <c r="K14" i="31"/>
  <c r="H14" i="31"/>
  <c r="E14" i="31"/>
  <c r="Q70" i="31" s="1"/>
  <c r="N69" i="31"/>
  <c r="K69" i="31"/>
  <c r="H69" i="31"/>
  <c r="E69" i="31"/>
  <c r="W41" i="31"/>
  <c r="T41" i="31"/>
  <c r="Q41" i="31"/>
  <c r="N41" i="31"/>
  <c r="K41" i="31"/>
  <c r="H41" i="31"/>
  <c r="E41" i="31"/>
  <c r="W13" i="31"/>
  <c r="T13" i="31"/>
  <c r="Q13" i="31"/>
  <c r="N13" i="31"/>
  <c r="K13" i="31"/>
  <c r="H13" i="31"/>
  <c r="E13" i="31"/>
  <c r="N68" i="31"/>
  <c r="K68" i="31"/>
  <c r="H68" i="31"/>
  <c r="E68" i="31"/>
  <c r="W40" i="31"/>
  <c r="T40" i="31"/>
  <c r="Q40" i="31"/>
  <c r="N40" i="31"/>
  <c r="K40" i="31"/>
  <c r="H40" i="31"/>
  <c r="E40" i="31"/>
  <c r="W12" i="31"/>
  <c r="T12" i="31"/>
  <c r="Q12" i="31"/>
  <c r="N12" i="31"/>
  <c r="K12" i="31"/>
  <c r="H12" i="31"/>
  <c r="E12" i="31"/>
  <c r="N67" i="31"/>
  <c r="K67" i="31"/>
  <c r="H67" i="31"/>
  <c r="E67" i="31"/>
  <c r="W39" i="31"/>
  <c r="T39" i="31"/>
  <c r="Q39" i="31"/>
  <c r="N39" i="31"/>
  <c r="K39" i="31"/>
  <c r="H39" i="31"/>
  <c r="E39" i="31"/>
  <c r="W11" i="31"/>
  <c r="T11" i="31"/>
  <c r="Q11" i="31"/>
  <c r="N11" i="31"/>
  <c r="K11" i="31"/>
  <c r="H11" i="31"/>
  <c r="E11" i="31"/>
  <c r="N66" i="31"/>
  <c r="K66" i="31"/>
  <c r="H66" i="31"/>
  <c r="E66" i="31"/>
  <c r="W38" i="31"/>
  <c r="T38" i="31"/>
  <c r="Q38" i="31"/>
  <c r="N38" i="31"/>
  <c r="K38" i="31"/>
  <c r="H38" i="31"/>
  <c r="E38" i="31"/>
  <c r="W10" i="31"/>
  <c r="T10" i="31"/>
  <c r="Q10" i="31"/>
  <c r="N10" i="31"/>
  <c r="K10" i="31"/>
  <c r="H10" i="31"/>
  <c r="E10" i="31"/>
  <c r="N65" i="31"/>
  <c r="K65" i="31"/>
  <c r="H65" i="31"/>
  <c r="E65" i="31"/>
  <c r="W37" i="31"/>
  <c r="T37" i="31"/>
  <c r="Q37" i="31"/>
  <c r="N37" i="31"/>
  <c r="K37" i="31"/>
  <c r="H37" i="31"/>
  <c r="E37" i="31"/>
  <c r="W9" i="31"/>
  <c r="T9" i="31"/>
  <c r="Q9" i="31"/>
  <c r="N9" i="31"/>
  <c r="K9" i="31"/>
  <c r="H9" i="31"/>
  <c r="E9" i="31"/>
  <c r="N64" i="31"/>
  <c r="K64" i="31"/>
  <c r="H64" i="31"/>
  <c r="E64" i="31"/>
  <c r="W36" i="31"/>
  <c r="T36" i="31"/>
  <c r="Q36" i="31"/>
  <c r="N36" i="31"/>
  <c r="K36" i="31"/>
  <c r="H36" i="31"/>
  <c r="E36" i="31"/>
  <c r="W8" i="31"/>
  <c r="T8" i="31"/>
  <c r="Q8" i="31"/>
  <c r="N8" i="31"/>
  <c r="K8" i="31"/>
  <c r="H8" i="31"/>
  <c r="E8" i="31"/>
  <c r="Q64" i="31" s="1"/>
  <c r="N63" i="31"/>
  <c r="K63" i="31"/>
  <c r="H63" i="31"/>
  <c r="E63" i="31"/>
  <c r="W35" i="31"/>
  <c r="T35" i="31"/>
  <c r="Q35" i="31"/>
  <c r="N35" i="31"/>
  <c r="K35" i="31"/>
  <c r="H35" i="31"/>
  <c r="E35" i="31"/>
  <c r="W7" i="31"/>
  <c r="T7" i="31"/>
  <c r="Q7" i="31"/>
  <c r="N7" i="31"/>
  <c r="K7" i="31"/>
  <c r="H7" i="31"/>
  <c r="E7" i="31"/>
  <c r="Q74" i="31" l="1"/>
  <c r="Q77" i="31"/>
  <c r="Q79" i="31"/>
  <c r="Q78" i="31"/>
  <c r="Q80" i="31"/>
  <c r="Q65" i="31"/>
  <c r="Q66" i="31"/>
  <c r="Q67" i="31"/>
  <c r="Q68" i="31"/>
  <c r="Q73" i="31"/>
  <c r="Q63" i="31"/>
  <c r="Q69" i="31"/>
  <c r="Q71" i="31"/>
  <c r="Q75" i="31"/>
  <c r="Q76" i="31"/>
  <c r="Q81" i="31"/>
  <c r="Q82" i="31"/>
  <c r="Q83" i="31"/>
  <c r="Q84" i="31"/>
  <c r="L30" i="43"/>
  <c r="M30" i="43"/>
  <c r="E12" i="32"/>
  <c r="T70" i="32" s="1"/>
  <c r="E13" i="32"/>
  <c r="E14" i="32"/>
  <c r="E15" i="32"/>
  <c r="E16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30" i="32"/>
  <c r="E13" i="53" l="1"/>
  <c r="Q87" i="32"/>
  <c r="Q86" i="32"/>
  <c r="Q85" i="32"/>
  <c r="Q84" i="32"/>
  <c r="Q83" i="32"/>
  <c r="Q82" i="32"/>
  <c r="Q81" i="32"/>
  <c r="Q80" i="32"/>
  <c r="Q79" i="32"/>
  <c r="Q78" i="32"/>
  <c r="Q77" i="32"/>
  <c r="Q76" i="32"/>
  <c r="Q75" i="32"/>
  <c r="Q74" i="32"/>
  <c r="Q73" i="32"/>
  <c r="Q72" i="32"/>
  <c r="Q71" i="32"/>
  <c r="N87" i="32"/>
  <c r="N86" i="32"/>
  <c r="N85" i="32"/>
  <c r="N84" i="32"/>
  <c r="N83" i="32"/>
  <c r="N82" i="32"/>
  <c r="N81" i="32"/>
  <c r="N80" i="32"/>
  <c r="N79" i="32"/>
  <c r="N78" i="32"/>
  <c r="N77" i="32"/>
  <c r="N76" i="32"/>
  <c r="N75" i="32"/>
  <c r="N74" i="32"/>
  <c r="N73" i="32"/>
  <c r="N72" i="32"/>
  <c r="N71" i="32"/>
  <c r="K87" i="32"/>
  <c r="K86" i="32"/>
  <c r="K85" i="32"/>
  <c r="K84" i="32"/>
  <c r="K83" i="32"/>
  <c r="K82" i="32"/>
  <c r="K81" i="32"/>
  <c r="K80" i="32"/>
  <c r="K79" i="32"/>
  <c r="K78" i="32"/>
  <c r="K77" i="32"/>
  <c r="K76" i="32"/>
  <c r="K75" i="32"/>
  <c r="K74" i="32"/>
  <c r="K73" i="32"/>
  <c r="K72" i="32"/>
  <c r="K71" i="32"/>
  <c r="H87" i="32"/>
  <c r="H86" i="32"/>
  <c r="H85" i="32"/>
  <c r="H84" i="32"/>
  <c r="H83" i="32"/>
  <c r="H82" i="32"/>
  <c r="H81" i="32"/>
  <c r="H80" i="32"/>
  <c r="H79" i="32"/>
  <c r="H78" i="32"/>
  <c r="H77" i="32"/>
  <c r="H76" i="32"/>
  <c r="H75" i="32"/>
  <c r="H74" i="32"/>
  <c r="H73" i="32"/>
  <c r="H72" i="32"/>
  <c r="H71" i="32"/>
  <c r="T58" i="32"/>
  <c r="T57" i="32"/>
  <c r="T56" i="32"/>
  <c r="T55" i="32"/>
  <c r="T54" i="32"/>
  <c r="T53" i="32"/>
  <c r="T52" i="32"/>
  <c r="T51" i="32"/>
  <c r="T50" i="32"/>
  <c r="T49" i="32"/>
  <c r="T48" i="32"/>
  <c r="T47" i="32"/>
  <c r="T46" i="32"/>
  <c r="T45" i="32"/>
  <c r="T44" i="32"/>
  <c r="T43" i="32"/>
  <c r="T42" i="32"/>
  <c r="Q58" i="32"/>
  <c r="Q57" i="32"/>
  <c r="Q56" i="32"/>
  <c r="Q55" i="32"/>
  <c r="Q54" i="32"/>
  <c r="Q53" i="32"/>
  <c r="Q52" i="32"/>
  <c r="Q51" i="32"/>
  <c r="Q50" i="32"/>
  <c r="Q49" i="32"/>
  <c r="Q48" i="32"/>
  <c r="Q47" i="32"/>
  <c r="Q46" i="32"/>
  <c r="Q45" i="32"/>
  <c r="Q44" i="32"/>
  <c r="Q43" i="32"/>
  <c r="Q42" i="32"/>
  <c r="N58" i="32"/>
  <c r="N57" i="32"/>
  <c r="N56" i="32"/>
  <c r="N55" i="32"/>
  <c r="N54" i="32"/>
  <c r="N53" i="32"/>
  <c r="N52" i="32"/>
  <c r="N51" i="32"/>
  <c r="N50" i="32"/>
  <c r="N49" i="32"/>
  <c r="N48" i="32"/>
  <c r="N47" i="32"/>
  <c r="N46" i="32"/>
  <c r="N45" i="32"/>
  <c r="N44" i="32"/>
  <c r="N43" i="32"/>
  <c r="N42" i="32"/>
  <c r="K58" i="32"/>
  <c r="K57" i="32"/>
  <c r="K56" i="32"/>
  <c r="K55" i="32"/>
  <c r="K54" i="32"/>
  <c r="K53" i="32"/>
  <c r="K52" i="32"/>
  <c r="K51" i="32"/>
  <c r="K50" i="32"/>
  <c r="K49" i="32"/>
  <c r="K48" i="32"/>
  <c r="K47" i="32"/>
  <c r="K46" i="32"/>
  <c r="K45" i="32"/>
  <c r="K44" i="32"/>
  <c r="K43" i="32"/>
  <c r="K42" i="32"/>
  <c r="H58" i="32"/>
  <c r="H57" i="32"/>
  <c r="H56" i="32"/>
  <c r="H55" i="32"/>
  <c r="H54" i="32"/>
  <c r="H53" i="32"/>
  <c r="H52" i="32"/>
  <c r="H51" i="32"/>
  <c r="H50" i="32"/>
  <c r="H49" i="32"/>
  <c r="H48" i="32"/>
  <c r="H47" i="32"/>
  <c r="H46" i="32"/>
  <c r="H45" i="32"/>
  <c r="H44" i="32"/>
  <c r="H43" i="32"/>
  <c r="H42" i="32"/>
  <c r="E58" i="32"/>
  <c r="E57" i="32"/>
  <c r="E56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T29" i="32"/>
  <c r="T28" i="32"/>
  <c r="T27" i="32"/>
  <c r="T26" i="32"/>
  <c r="T25" i="32"/>
  <c r="T24" i="32"/>
  <c r="T23" i="32"/>
  <c r="T22" i="32"/>
  <c r="T21" i="32"/>
  <c r="T20" i="32"/>
  <c r="T19" i="32"/>
  <c r="T18" i="32"/>
  <c r="T17" i="32"/>
  <c r="T16" i="32"/>
  <c r="T15" i="32"/>
  <c r="T14" i="32"/>
  <c r="T13" i="32"/>
  <c r="Q29" i="32"/>
  <c r="Q28" i="32"/>
  <c r="Q27" i="32"/>
  <c r="Q26" i="32"/>
  <c r="Q25" i="32"/>
  <c r="Q24" i="32"/>
  <c r="Q23" i="32"/>
  <c r="Q22" i="32"/>
  <c r="Q21" i="32"/>
  <c r="Q20" i="32"/>
  <c r="Q19" i="32"/>
  <c r="Q18" i="32"/>
  <c r="Q17" i="32"/>
  <c r="Q16" i="32"/>
  <c r="Q15" i="32"/>
  <c r="Q14" i="32"/>
  <c r="Q13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N16" i="32"/>
  <c r="N15" i="32"/>
  <c r="N14" i="32"/>
  <c r="N13" i="32"/>
  <c r="K29" i="32"/>
  <c r="K28" i="32"/>
  <c r="K27" i="32"/>
  <c r="K26" i="32"/>
  <c r="K25" i="32"/>
  <c r="K24" i="32"/>
  <c r="K23" i="32"/>
  <c r="K22" i="32"/>
  <c r="K21" i="32"/>
  <c r="K20" i="32"/>
  <c r="K19" i="32"/>
  <c r="K18" i="32"/>
  <c r="K17" i="32"/>
  <c r="K16" i="32"/>
  <c r="K15" i="32"/>
  <c r="K14" i="32"/>
  <c r="K13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30" i="32"/>
  <c r="Q88" i="32"/>
  <c r="N12" i="53" l="1"/>
  <c r="N49" i="53"/>
  <c r="K49" i="53"/>
  <c r="H49" i="53"/>
  <c r="E49" i="53"/>
  <c r="N48" i="53"/>
  <c r="K48" i="53"/>
  <c r="H48" i="53"/>
  <c r="E48" i="53"/>
  <c r="N47" i="53"/>
  <c r="K47" i="53"/>
  <c r="H47" i="53"/>
  <c r="E47" i="53"/>
  <c r="N46" i="53"/>
  <c r="K46" i="53"/>
  <c r="H46" i="53"/>
  <c r="E46" i="53"/>
  <c r="N45" i="53"/>
  <c r="K45" i="53"/>
  <c r="H45" i="53"/>
  <c r="E45" i="53"/>
  <c r="N44" i="53"/>
  <c r="K44" i="53"/>
  <c r="H44" i="53"/>
  <c r="E44" i="53"/>
  <c r="N43" i="53"/>
  <c r="K43" i="53"/>
  <c r="H43" i="53"/>
  <c r="E43" i="53"/>
  <c r="N42" i="53"/>
  <c r="K42" i="53"/>
  <c r="H42" i="53"/>
  <c r="E42" i="53"/>
  <c r="N41" i="53"/>
  <c r="K41" i="53"/>
  <c r="H41" i="53"/>
  <c r="E41" i="53"/>
  <c r="N40" i="53"/>
  <c r="K40" i="53"/>
  <c r="H40" i="53"/>
  <c r="E40" i="53"/>
  <c r="N39" i="53"/>
  <c r="K39" i="53"/>
  <c r="H39" i="53"/>
  <c r="E39" i="53"/>
  <c r="N38" i="53"/>
  <c r="K38" i="53"/>
  <c r="H38" i="53"/>
  <c r="E38" i="53"/>
  <c r="N37" i="53"/>
  <c r="K37" i="53"/>
  <c r="H37" i="53"/>
  <c r="E37" i="53"/>
  <c r="N36" i="53"/>
  <c r="K36" i="53"/>
  <c r="H36" i="53"/>
  <c r="E36" i="53"/>
  <c r="N35" i="53"/>
  <c r="K35" i="53"/>
  <c r="H35" i="53"/>
  <c r="E35" i="53"/>
  <c r="N34" i="53"/>
  <c r="K34" i="53"/>
  <c r="H34" i="53"/>
  <c r="E34" i="53"/>
  <c r="N33" i="53"/>
  <c r="K33" i="53"/>
  <c r="H33" i="53"/>
  <c r="E33" i="53"/>
  <c r="N32" i="53"/>
  <c r="K32" i="53"/>
  <c r="H32" i="53"/>
  <c r="E32" i="53"/>
  <c r="N31" i="53"/>
  <c r="K31" i="53"/>
  <c r="H31" i="53"/>
  <c r="E31" i="53"/>
  <c r="N30" i="53"/>
  <c r="K30" i="53"/>
  <c r="H30" i="53"/>
  <c r="E30" i="53"/>
  <c r="N29" i="53"/>
  <c r="K29" i="53"/>
  <c r="H29" i="53"/>
  <c r="E29" i="53"/>
  <c r="N28" i="53"/>
  <c r="K28" i="53"/>
  <c r="H28" i="53"/>
  <c r="E28" i="53"/>
  <c r="N27" i="53"/>
  <c r="K27" i="53"/>
  <c r="H27" i="53"/>
  <c r="E27" i="53"/>
  <c r="N26" i="53"/>
  <c r="K26" i="53"/>
  <c r="H26" i="53"/>
  <c r="E26" i="53"/>
  <c r="N25" i="53"/>
  <c r="K25" i="53"/>
  <c r="H25" i="53"/>
  <c r="E25" i="53"/>
  <c r="N24" i="53"/>
  <c r="K24" i="53"/>
  <c r="H24" i="53"/>
  <c r="E24" i="53"/>
  <c r="N23" i="53"/>
  <c r="K23" i="53"/>
  <c r="H23" i="53"/>
  <c r="E23" i="53"/>
  <c r="N22" i="53"/>
  <c r="K22" i="53"/>
  <c r="H22" i="53"/>
  <c r="E22" i="53"/>
  <c r="N21" i="53"/>
  <c r="K21" i="53"/>
  <c r="H21" i="53"/>
  <c r="E21" i="53"/>
  <c r="N20" i="53"/>
  <c r="K20" i="53"/>
  <c r="H20" i="53"/>
  <c r="E20" i="53"/>
  <c r="N19" i="53"/>
  <c r="K19" i="53"/>
  <c r="H19" i="53"/>
  <c r="E19" i="53"/>
  <c r="N18" i="53"/>
  <c r="K18" i="53"/>
  <c r="H18" i="53"/>
  <c r="E18" i="53"/>
  <c r="N17" i="53"/>
  <c r="K17" i="53"/>
  <c r="H17" i="53"/>
  <c r="E17" i="53"/>
  <c r="N16" i="53"/>
  <c r="K16" i="53"/>
  <c r="H16" i="53"/>
  <c r="E16" i="53"/>
  <c r="N15" i="53"/>
  <c r="K15" i="53"/>
  <c r="H15" i="53"/>
  <c r="E15" i="53"/>
  <c r="N14" i="53"/>
  <c r="K14" i="53"/>
  <c r="H14" i="53"/>
  <c r="E14" i="53"/>
  <c r="N13" i="53"/>
  <c r="K13" i="53"/>
  <c r="H13" i="53"/>
  <c r="N11" i="53"/>
  <c r="K11" i="53"/>
  <c r="H11" i="53"/>
  <c r="E11" i="53"/>
  <c r="N10" i="53"/>
  <c r="K10" i="53"/>
  <c r="H10" i="53"/>
  <c r="E10" i="53"/>
  <c r="N9" i="53"/>
  <c r="K9" i="53"/>
  <c r="H9" i="53"/>
  <c r="E9" i="53"/>
  <c r="N8" i="53"/>
  <c r="K8" i="53"/>
  <c r="H8" i="53"/>
  <c r="E8" i="53"/>
  <c r="Q33" i="53" l="1"/>
  <c r="Q48" i="53"/>
  <c r="Q46" i="53"/>
  <c r="Q34" i="53"/>
  <c r="Q36" i="53"/>
  <c r="Q38" i="53"/>
  <c r="Q41" i="53"/>
  <c r="Q43" i="53"/>
  <c r="Q45" i="53"/>
  <c r="Q26" i="53"/>
  <c r="Q28" i="53"/>
  <c r="Q13" i="53"/>
  <c r="Q30" i="53"/>
  <c r="Q19" i="53"/>
  <c r="Q17" i="53"/>
  <c r="Q21" i="53"/>
  <c r="Q25" i="53"/>
  <c r="E12" i="53"/>
  <c r="H12" i="53"/>
  <c r="K12" i="53"/>
  <c r="Q11" i="53"/>
  <c r="Q9" i="53"/>
  <c r="Q22" i="53"/>
  <c r="Q16" i="53"/>
  <c r="Q14" i="53"/>
  <c r="Q23" i="53"/>
  <c r="Q39" i="53"/>
  <c r="Q15" i="53"/>
  <c r="Q47" i="53"/>
  <c r="Q32" i="53"/>
  <c r="Q49" i="53"/>
  <c r="Q10" i="53"/>
  <c r="Q29" i="53"/>
  <c r="Q42" i="53"/>
  <c r="Q8" i="53"/>
  <c r="Q40" i="53"/>
  <c r="Q24" i="53"/>
  <c r="Q27" i="53"/>
  <c r="Q44" i="53"/>
  <c r="Q18" i="53"/>
  <c r="Q20" i="53"/>
  <c r="Q31" i="53"/>
  <c r="Q35" i="53"/>
  <c r="Q37" i="53"/>
  <c r="Q8" i="43"/>
  <c r="Q9" i="43"/>
  <c r="Q10" i="43"/>
  <c r="Q11" i="43"/>
  <c r="Q31" i="43"/>
  <c r="Q32" i="43"/>
  <c r="Q33" i="43"/>
  <c r="Q34" i="43"/>
  <c r="Q35" i="43"/>
  <c r="Q36" i="43"/>
  <c r="Q37" i="43"/>
  <c r="Q38" i="43"/>
  <c r="Q39" i="43"/>
  <c r="Q40" i="43"/>
  <c r="Q41" i="43"/>
  <c r="Q42" i="43"/>
  <c r="Q43" i="43"/>
  <c r="Q44" i="43"/>
  <c r="Q45" i="43"/>
  <c r="Q46" i="43"/>
  <c r="Q47" i="43"/>
  <c r="Q48" i="43"/>
  <c r="Q7" i="43"/>
  <c r="N8" i="43"/>
  <c r="N9" i="43"/>
  <c r="N10" i="43"/>
  <c r="N11" i="43"/>
  <c r="N12" i="43"/>
  <c r="N13" i="43"/>
  <c r="N14" i="43"/>
  <c r="N15" i="43"/>
  <c r="N16" i="43"/>
  <c r="N17" i="43"/>
  <c r="N18" i="43"/>
  <c r="N19" i="43"/>
  <c r="N20" i="43"/>
  <c r="N21" i="43"/>
  <c r="N22" i="43"/>
  <c r="N23" i="43"/>
  <c r="N24" i="43"/>
  <c r="N28" i="43"/>
  <c r="N29" i="43"/>
  <c r="N30" i="43"/>
  <c r="N31" i="43"/>
  <c r="N32" i="43"/>
  <c r="N33" i="43"/>
  <c r="N34" i="43"/>
  <c r="N35" i="43"/>
  <c r="N36" i="43"/>
  <c r="N37" i="43"/>
  <c r="N38" i="43"/>
  <c r="N39" i="43"/>
  <c r="N40" i="43"/>
  <c r="N41" i="43"/>
  <c r="N42" i="43"/>
  <c r="N43" i="43"/>
  <c r="N44" i="43"/>
  <c r="N48" i="43"/>
  <c r="K8" i="43"/>
  <c r="K9" i="43"/>
  <c r="K10" i="43"/>
  <c r="K11" i="43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K28" i="43"/>
  <c r="K29" i="43"/>
  <c r="K30" i="43"/>
  <c r="K31" i="43"/>
  <c r="K32" i="43"/>
  <c r="K33" i="43"/>
  <c r="K34" i="43"/>
  <c r="K35" i="43"/>
  <c r="K36" i="43"/>
  <c r="K37" i="43"/>
  <c r="K38" i="43"/>
  <c r="K39" i="43"/>
  <c r="K40" i="43"/>
  <c r="K41" i="43"/>
  <c r="K42" i="43"/>
  <c r="K43" i="43"/>
  <c r="K44" i="43"/>
  <c r="K48" i="43"/>
  <c r="K7" i="43"/>
  <c r="H7" i="43"/>
  <c r="E7" i="43"/>
  <c r="H8" i="43"/>
  <c r="H9" i="43"/>
  <c r="H10" i="43"/>
  <c r="H11" i="43"/>
  <c r="H12" i="43"/>
  <c r="H13" i="43"/>
  <c r="H14" i="43"/>
  <c r="H15" i="43"/>
  <c r="H16" i="43"/>
  <c r="H17" i="43"/>
  <c r="H18" i="43"/>
  <c r="H19" i="43"/>
  <c r="H20" i="43"/>
  <c r="H21" i="43"/>
  <c r="H22" i="43"/>
  <c r="H23" i="43"/>
  <c r="H24" i="43"/>
  <c r="H28" i="43"/>
  <c r="H29" i="43"/>
  <c r="H30" i="43"/>
  <c r="H31" i="43"/>
  <c r="H32" i="43"/>
  <c r="H33" i="43"/>
  <c r="H34" i="43"/>
  <c r="H35" i="43"/>
  <c r="H36" i="43"/>
  <c r="H37" i="43"/>
  <c r="H38" i="43"/>
  <c r="H39" i="43"/>
  <c r="H40" i="43"/>
  <c r="H41" i="43"/>
  <c r="H42" i="43"/>
  <c r="H43" i="43"/>
  <c r="H44" i="43"/>
  <c r="H48" i="43"/>
  <c r="N7" i="43"/>
  <c r="E48" i="43"/>
  <c r="E44" i="43"/>
  <c r="E43" i="43"/>
  <c r="E42" i="43"/>
  <c r="E41" i="43"/>
  <c r="E40" i="43"/>
  <c r="E39" i="43"/>
  <c r="E38" i="43"/>
  <c r="E37" i="43"/>
  <c r="E36" i="43"/>
  <c r="E35" i="43"/>
  <c r="E34" i="43"/>
  <c r="E33" i="43"/>
  <c r="E32" i="43"/>
  <c r="E31" i="43"/>
  <c r="E30" i="43"/>
  <c r="E29" i="43"/>
  <c r="E28" i="43"/>
  <c r="E24" i="43"/>
  <c r="E23" i="43"/>
  <c r="E22" i="43"/>
  <c r="E21" i="43"/>
  <c r="E20" i="43"/>
  <c r="E19" i="43"/>
  <c r="E18" i="43"/>
  <c r="E17" i="43"/>
  <c r="E16" i="43"/>
  <c r="E15" i="43"/>
  <c r="E14" i="43"/>
  <c r="E13" i="43"/>
  <c r="E12" i="43"/>
  <c r="E11" i="43"/>
  <c r="E10" i="43"/>
  <c r="E9" i="43"/>
  <c r="E8" i="43"/>
  <c r="T47" i="42"/>
  <c r="T46" i="42"/>
  <c r="T45" i="42"/>
  <c r="Q8" i="42"/>
  <c r="Q9" i="42"/>
  <c r="Q10" i="42"/>
  <c r="Q11" i="42"/>
  <c r="Q12" i="42"/>
  <c r="Q13" i="42"/>
  <c r="Q14" i="42"/>
  <c r="Q15" i="42"/>
  <c r="Q16" i="42"/>
  <c r="Q17" i="42"/>
  <c r="Q18" i="42"/>
  <c r="Q19" i="42"/>
  <c r="Q20" i="42"/>
  <c r="Q21" i="42"/>
  <c r="Q22" i="42"/>
  <c r="Q23" i="42"/>
  <c r="Q24" i="42"/>
  <c r="Q28" i="42"/>
  <c r="Q29" i="42"/>
  <c r="Q30" i="42"/>
  <c r="Q31" i="42"/>
  <c r="Q32" i="42"/>
  <c r="Q33" i="42"/>
  <c r="Q34" i="42"/>
  <c r="Q35" i="42"/>
  <c r="Q36" i="42"/>
  <c r="Q37" i="42"/>
  <c r="Q38" i="42"/>
  <c r="Q39" i="42"/>
  <c r="Q40" i="42"/>
  <c r="Q41" i="42"/>
  <c r="Q42" i="42"/>
  <c r="Q43" i="42"/>
  <c r="Q44" i="42"/>
  <c r="Q48" i="42"/>
  <c r="Q7" i="42"/>
  <c r="N8" i="42"/>
  <c r="N9" i="42"/>
  <c r="N10" i="42"/>
  <c r="N11" i="42"/>
  <c r="N12" i="42"/>
  <c r="N13" i="42"/>
  <c r="N14" i="42"/>
  <c r="N15" i="42"/>
  <c r="N16" i="42"/>
  <c r="N17" i="42"/>
  <c r="N18" i="42"/>
  <c r="N19" i="42"/>
  <c r="N20" i="42"/>
  <c r="N21" i="42"/>
  <c r="N22" i="42"/>
  <c r="N23" i="42"/>
  <c r="N24" i="42"/>
  <c r="N28" i="42"/>
  <c r="N29" i="42"/>
  <c r="N30" i="42"/>
  <c r="N31" i="42"/>
  <c r="N32" i="42"/>
  <c r="N33" i="42"/>
  <c r="N34" i="42"/>
  <c r="N35" i="42"/>
  <c r="N36" i="42"/>
  <c r="N37" i="42"/>
  <c r="N38" i="42"/>
  <c r="N39" i="42"/>
  <c r="N40" i="42"/>
  <c r="N41" i="42"/>
  <c r="N42" i="42"/>
  <c r="N43" i="42"/>
  <c r="N44" i="42"/>
  <c r="N48" i="42"/>
  <c r="N7" i="42"/>
  <c r="K8" i="42"/>
  <c r="K9" i="42"/>
  <c r="K10" i="42"/>
  <c r="K11" i="42"/>
  <c r="K12" i="42"/>
  <c r="K13" i="42"/>
  <c r="K14" i="42"/>
  <c r="K15" i="42"/>
  <c r="K16" i="42"/>
  <c r="K17" i="42"/>
  <c r="K18" i="42"/>
  <c r="K19" i="42"/>
  <c r="K20" i="42"/>
  <c r="K21" i="42"/>
  <c r="K22" i="42"/>
  <c r="K23" i="42"/>
  <c r="K24" i="42"/>
  <c r="K28" i="42"/>
  <c r="K29" i="42"/>
  <c r="K30" i="42"/>
  <c r="K31" i="42"/>
  <c r="K32" i="42"/>
  <c r="K33" i="42"/>
  <c r="K34" i="42"/>
  <c r="K35" i="42"/>
  <c r="K36" i="42"/>
  <c r="K37" i="42"/>
  <c r="K38" i="42"/>
  <c r="K39" i="42"/>
  <c r="K40" i="42"/>
  <c r="K41" i="42"/>
  <c r="K42" i="42"/>
  <c r="K43" i="42"/>
  <c r="K44" i="42"/>
  <c r="K48" i="42"/>
  <c r="K7" i="42"/>
  <c r="H48" i="42"/>
  <c r="H44" i="42"/>
  <c r="H43" i="42"/>
  <c r="H42" i="42"/>
  <c r="H41" i="42"/>
  <c r="H40" i="42"/>
  <c r="H39" i="42"/>
  <c r="H38" i="42"/>
  <c r="H37" i="42"/>
  <c r="H36" i="42"/>
  <c r="H35" i="42"/>
  <c r="H34" i="42"/>
  <c r="H33" i="42"/>
  <c r="H32" i="42"/>
  <c r="H31" i="42"/>
  <c r="H30" i="42"/>
  <c r="H29" i="42"/>
  <c r="H28" i="42"/>
  <c r="H24" i="42"/>
  <c r="H23" i="42"/>
  <c r="H22" i="42"/>
  <c r="H21" i="42"/>
  <c r="H20" i="42"/>
  <c r="H19" i="42"/>
  <c r="H18" i="42"/>
  <c r="H17" i="42"/>
  <c r="H16" i="42"/>
  <c r="H15" i="42"/>
  <c r="H14" i="42"/>
  <c r="H13" i="42"/>
  <c r="H12" i="42"/>
  <c r="H11" i="42"/>
  <c r="H10" i="42"/>
  <c r="H9" i="42"/>
  <c r="H8" i="42"/>
  <c r="H7" i="42"/>
  <c r="E48" i="42"/>
  <c r="T48" i="42" s="1"/>
  <c r="E44" i="42"/>
  <c r="T44" i="42" s="1"/>
  <c r="E43" i="42"/>
  <c r="T43" i="42" s="1"/>
  <c r="E42" i="42"/>
  <c r="T42" i="42" s="1"/>
  <c r="E41" i="42"/>
  <c r="T41" i="42" s="1"/>
  <c r="E40" i="42"/>
  <c r="T40" i="42" s="1"/>
  <c r="E39" i="42"/>
  <c r="T39" i="42" s="1"/>
  <c r="E38" i="42"/>
  <c r="T38" i="42" s="1"/>
  <c r="E37" i="42"/>
  <c r="T37" i="42" s="1"/>
  <c r="E36" i="42"/>
  <c r="T36" i="42" s="1"/>
  <c r="E35" i="42"/>
  <c r="T35" i="42" s="1"/>
  <c r="E34" i="42"/>
  <c r="T34" i="42" s="1"/>
  <c r="E33" i="42"/>
  <c r="T33" i="42" s="1"/>
  <c r="E32" i="42"/>
  <c r="T32" i="42" s="1"/>
  <c r="E31" i="42"/>
  <c r="T31" i="42" s="1"/>
  <c r="E30" i="42"/>
  <c r="E29" i="42"/>
  <c r="E28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11" i="42"/>
  <c r="T11" i="42" s="1"/>
  <c r="E10" i="42"/>
  <c r="T10" i="42" s="1"/>
  <c r="E9" i="42"/>
  <c r="T9" i="42" s="1"/>
  <c r="E8" i="42"/>
  <c r="T8" i="42" s="1"/>
  <c r="E7" i="42"/>
  <c r="T7" i="42" s="1"/>
  <c r="Q19" i="43" l="1"/>
  <c r="Q24" i="43"/>
  <c r="Q16" i="43"/>
  <c r="Q27" i="43"/>
  <c r="Q22" i="43"/>
  <c r="Q23" i="43"/>
  <c r="Q30" i="43"/>
  <c r="Q15" i="43"/>
  <c r="Q14" i="43"/>
  <c r="Q18" i="43"/>
  <c r="Q26" i="43"/>
  <c r="Q20" i="43"/>
  <c r="Q28" i="43"/>
  <c r="Q13" i="43"/>
  <c r="Q21" i="43"/>
  <c r="Q29" i="43"/>
  <c r="Q17" i="43"/>
  <c r="Q25" i="43"/>
  <c r="Q12" i="43"/>
  <c r="T15" i="42"/>
  <c r="T18" i="42"/>
  <c r="T26" i="42"/>
  <c r="T19" i="42"/>
  <c r="T23" i="42"/>
  <c r="T16" i="42"/>
  <c r="T27" i="42"/>
  <c r="T24" i="42"/>
  <c r="T21" i="42"/>
  <c r="T22" i="42"/>
  <c r="T30" i="42"/>
  <c r="T20" i="42"/>
  <c r="T28" i="42"/>
  <c r="T13" i="42"/>
  <c r="T14" i="42"/>
  <c r="T17" i="42"/>
  <c r="T25" i="42"/>
  <c r="T29" i="42"/>
  <c r="T12" i="42"/>
  <c r="Q12" i="53"/>
  <c r="W8" i="41"/>
  <c r="W9" i="41"/>
  <c r="W10" i="41"/>
  <c r="W11" i="41"/>
  <c r="W31" i="41"/>
  <c r="W32" i="41"/>
  <c r="W33" i="41"/>
  <c r="W34" i="41"/>
  <c r="W35" i="41"/>
  <c r="W36" i="41"/>
  <c r="W37" i="41"/>
  <c r="W38" i="41"/>
  <c r="W39" i="41"/>
  <c r="W40" i="41"/>
  <c r="W41" i="41"/>
  <c r="W42" i="41"/>
  <c r="W43" i="41"/>
  <c r="W44" i="41"/>
  <c r="W45" i="41"/>
  <c r="W46" i="41"/>
  <c r="W47" i="41"/>
  <c r="W48" i="41"/>
  <c r="W7" i="41"/>
  <c r="T48" i="41"/>
  <c r="T44" i="41"/>
  <c r="T43" i="41"/>
  <c r="T42" i="41"/>
  <c r="T41" i="41"/>
  <c r="T40" i="41"/>
  <c r="T39" i="41"/>
  <c r="T38" i="41"/>
  <c r="T37" i="41"/>
  <c r="T36" i="41"/>
  <c r="T35" i="41"/>
  <c r="T34" i="41"/>
  <c r="T33" i="41"/>
  <c r="T32" i="41"/>
  <c r="T31" i="41"/>
  <c r="T30" i="41"/>
  <c r="T29" i="41"/>
  <c r="T28" i="41"/>
  <c r="T24" i="41"/>
  <c r="T23" i="41"/>
  <c r="T22" i="41"/>
  <c r="T21" i="41"/>
  <c r="T20" i="41"/>
  <c r="T19" i="41"/>
  <c r="T18" i="41"/>
  <c r="T17" i="41"/>
  <c r="T16" i="41"/>
  <c r="T15" i="41"/>
  <c r="T14" i="41"/>
  <c r="T13" i="41"/>
  <c r="T12" i="41"/>
  <c r="T11" i="41"/>
  <c r="T10" i="41"/>
  <c r="T9" i="41"/>
  <c r="T8" i="41"/>
  <c r="T7" i="41"/>
  <c r="Q48" i="41"/>
  <c r="Q43" i="41"/>
  <c r="Q42" i="41"/>
  <c r="Q41" i="41"/>
  <c r="Q40" i="41"/>
  <c r="Q39" i="41"/>
  <c r="Q38" i="41"/>
  <c r="Q37" i="41"/>
  <c r="Q36" i="41"/>
  <c r="Q35" i="41"/>
  <c r="Q34" i="41"/>
  <c r="Q33" i="41"/>
  <c r="Q32" i="41"/>
  <c r="Q31" i="41"/>
  <c r="Q30" i="41"/>
  <c r="Q29" i="41"/>
  <c r="Q28" i="41"/>
  <c r="Q24" i="41"/>
  <c r="Q23" i="41"/>
  <c r="Q22" i="41"/>
  <c r="Q21" i="41"/>
  <c r="Q20" i="41"/>
  <c r="Q19" i="41"/>
  <c r="Q18" i="41"/>
  <c r="Q17" i="41"/>
  <c r="Q16" i="41"/>
  <c r="Q15" i="41"/>
  <c r="Q14" i="41"/>
  <c r="Q13" i="41"/>
  <c r="Q12" i="41"/>
  <c r="Q11" i="41"/>
  <c r="Q10" i="41"/>
  <c r="Q9" i="41"/>
  <c r="Q8" i="41"/>
  <c r="Q7" i="41"/>
  <c r="N48" i="41"/>
  <c r="N44" i="41"/>
  <c r="N43" i="41"/>
  <c r="N42" i="41"/>
  <c r="N41" i="41"/>
  <c r="N40" i="41"/>
  <c r="N39" i="41"/>
  <c r="N38" i="41"/>
  <c r="N37" i="41"/>
  <c r="N36" i="41"/>
  <c r="N35" i="41"/>
  <c r="N34" i="41"/>
  <c r="N33" i="41"/>
  <c r="N32" i="41"/>
  <c r="N31" i="41"/>
  <c r="N30" i="41"/>
  <c r="N29" i="41"/>
  <c r="N28" i="41"/>
  <c r="N24" i="41"/>
  <c r="N23" i="41"/>
  <c r="N22" i="41"/>
  <c r="N21" i="41"/>
  <c r="N20" i="41"/>
  <c r="N19" i="41"/>
  <c r="N18" i="41"/>
  <c r="N17" i="41"/>
  <c r="N16" i="41"/>
  <c r="N15" i="41"/>
  <c r="N14" i="41"/>
  <c r="N13" i="41"/>
  <c r="N12" i="41"/>
  <c r="N11" i="41"/>
  <c r="N10" i="41"/>
  <c r="N9" i="41"/>
  <c r="N8" i="41"/>
  <c r="N7" i="41"/>
  <c r="K48" i="41"/>
  <c r="K44" i="41"/>
  <c r="K43" i="41"/>
  <c r="K42" i="41"/>
  <c r="K41" i="41"/>
  <c r="K40" i="41"/>
  <c r="K39" i="41"/>
  <c r="K38" i="41"/>
  <c r="K37" i="41"/>
  <c r="K36" i="41"/>
  <c r="K35" i="41"/>
  <c r="K34" i="41"/>
  <c r="K33" i="41"/>
  <c r="K32" i="41"/>
  <c r="K31" i="41"/>
  <c r="K30" i="41"/>
  <c r="K29" i="41"/>
  <c r="K28" i="41"/>
  <c r="K24" i="41"/>
  <c r="K23" i="41"/>
  <c r="K22" i="41"/>
  <c r="K21" i="41"/>
  <c r="K20" i="41"/>
  <c r="K19" i="41"/>
  <c r="K18" i="41"/>
  <c r="K17" i="41"/>
  <c r="K16" i="41"/>
  <c r="K15" i="41"/>
  <c r="K14" i="41"/>
  <c r="K13" i="41"/>
  <c r="K12" i="41"/>
  <c r="K11" i="41"/>
  <c r="K10" i="41"/>
  <c r="K9" i="41"/>
  <c r="K8" i="41"/>
  <c r="K7" i="41"/>
  <c r="H8" i="41"/>
  <c r="H9" i="41"/>
  <c r="H10" i="41"/>
  <c r="H11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H28" i="41"/>
  <c r="H29" i="41"/>
  <c r="H30" i="41"/>
  <c r="H31" i="41"/>
  <c r="H32" i="41"/>
  <c r="H33" i="41"/>
  <c r="H34" i="41"/>
  <c r="H35" i="41"/>
  <c r="H36" i="41"/>
  <c r="H37" i="41"/>
  <c r="H38" i="41"/>
  <c r="H39" i="41"/>
  <c r="H40" i="41"/>
  <c r="H41" i="41"/>
  <c r="H42" i="41"/>
  <c r="H43" i="41"/>
  <c r="H44" i="41"/>
  <c r="H48" i="41"/>
  <c r="H7" i="41"/>
  <c r="E8" i="41"/>
  <c r="E9" i="41"/>
  <c r="E10" i="41"/>
  <c r="E11" i="41"/>
  <c r="E12" i="41"/>
  <c r="E13" i="41"/>
  <c r="E14" i="41"/>
  <c r="E15" i="41"/>
  <c r="E16" i="41"/>
  <c r="E17" i="41"/>
  <c r="E18" i="41"/>
  <c r="E19" i="41"/>
  <c r="E20" i="41"/>
  <c r="E21" i="41"/>
  <c r="E22" i="41"/>
  <c r="E23" i="41"/>
  <c r="E24" i="41"/>
  <c r="E28" i="41"/>
  <c r="E29" i="41"/>
  <c r="E30" i="41"/>
  <c r="E31" i="41"/>
  <c r="E32" i="41"/>
  <c r="E33" i="41"/>
  <c r="E34" i="41"/>
  <c r="E35" i="41"/>
  <c r="E36" i="41"/>
  <c r="E37" i="41"/>
  <c r="E38" i="41"/>
  <c r="E39" i="41"/>
  <c r="E40" i="41"/>
  <c r="E41" i="41"/>
  <c r="E42" i="41"/>
  <c r="E43" i="41"/>
  <c r="E44" i="41"/>
  <c r="E48" i="41"/>
  <c r="E7" i="41"/>
  <c r="K11" i="40"/>
  <c r="K31" i="40"/>
  <c r="K32" i="40"/>
  <c r="K33" i="40"/>
  <c r="K34" i="40"/>
  <c r="K35" i="40"/>
  <c r="K36" i="40"/>
  <c r="K37" i="40"/>
  <c r="K38" i="40"/>
  <c r="K39" i="40"/>
  <c r="K40" i="40"/>
  <c r="K41" i="40"/>
  <c r="K42" i="40"/>
  <c r="K43" i="40"/>
  <c r="K44" i="40"/>
  <c r="K45" i="40"/>
  <c r="K46" i="40"/>
  <c r="K47" i="40"/>
  <c r="K48" i="40"/>
  <c r="H12" i="40"/>
  <c r="H13" i="40"/>
  <c r="H14" i="40"/>
  <c r="H15" i="40"/>
  <c r="H16" i="40"/>
  <c r="H17" i="40"/>
  <c r="H18" i="40"/>
  <c r="H19" i="40"/>
  <c r="H20" i="40"/>
  <c r="H21" i="40"/>
  <c r="H22" i="40"/>
  <c r="H23" i="40"/>
  <c r="H24" i="40"/>
  <c r="H25" i="40"/>
  <c r="H26" i="40"/>
  <c r="H27" i="40"/>
  <c r="H28" i="40"/>
  <c r="H29" i="40"/>
  <c r="H30" i="40"/>
  <c r="H31" i="40"/>
  <c r="H32" i="40"/>
  <c r="H33" i="40"/>
  <c r="H34" i="40"/>
  <c r="H35" i="40"/>
  <c r="H36" i="40"/>
  <c r="H37" i="40"/>
  <c r="H38" i="40"/>
  <c r="H39" i="40"/>
  <c r="H40" i="40"/>
  <c r="H41" i="40"/>
  <c r="H42" i="40"/>
  <c r="H43" i="40"/>
  <c r="H44" i="40"/>
  <c r="H45" i="40"/>
  <c r="H46" i="40"/>
  <c r="H47" i="40"/>
  <c r="H48" i="40"/>
  <c r="E12" i="40"/>
  <c r="E13" i="40"/>
  <c r="E14" i="40"/>
  <c r="E15" i="40"/>
  <c r="E16" i="40"/>
  <c r="E17" i="40"/>
  <c r="E18" i="40"/>
  <c r="E19" i="40"/>
  <c r="E20" i="40"/>
  <c r="E21" i="40"/>
  <c r="E22" i="40"/>
  <c r="E23" i="40"/>
  <c r="E24" i="40"/>
  <c r="E25" i="40"/>
  <c r="E26" i="40"/>
  <c r="E27" i="40"/>
  <c r="E28" i="40"/>
  <c r="E29" i="40"/>
  <c r="E30" i="40"/>
  <c r="E31" i="40"/>
  <c r="E32" i="40"/>
  <c r="E33" i="40"/>
  <c r="E34" i="40"/>
  <c r="E35" i="40"/>
  <c r="E36" i="40"/>
  <c r="E37" i="40"/>
  <c r="E38" i="40"/>
  <c r="E39" i="40"/>
  <c r="E40" i="40"/>
  <c r="E41" i="40"/>
  <c r="E42" i="40"/>
  <c r="E43" i="40"/>
  <c r="E44" i="40"/>
  <c r="E45" i="40"/>
  <c r="E46" i="40"/>
  <c r="E47" i="40"/>
  <c r="E48" i="40"/>
  <c r="K8" i="40"/>
  <c r="K9" i="40"/>
  <c r="K10" i="40"/>
  <c r="H8" i="40"/>
  <c r="H9" i="40"/>
  <c r="H10" i="40"/>
  <c r="H11" i="40"/>
  <c r="E8" i="40"/>
  <c r="E9" i="40"/>
  <c r="E10" i="40"/>
  <c r="E11" i="40"/>
  <c r="K7" i="40"/>
  <c r="H7" i="40"/>
  <c r="E7" i="40"/>
  <c r="W17" i="39"/>
  <c r="W20" i="39"/>
  <c r="W33" i="39"/>
  <c r="W37" i="39"/>
  <c r="W41" i="39"/>
  <c r="W45" i="39"/>
  <c r="W46" i="39"/>
  <c r="W47" i="39"/>
  <c r="T8" i="39"/>
  <c r="T9" i="39"/>
  <c r="T10" i="39"/>
  <c r="T11" i="39"/>
  <c r="T12" i="39"/>
  <c r="T13" i="39"/>
  <c r="T16" i="39"/>
  <c r="T18" i="39"/>
  <c r="T19" i="39"/>
  <c r="T21" i="39"/>
  <c r="T22" i="39"/>
  <c r="T23" i="39"/>
  <c r="T24" i="39"/>
  <c r="T28" i="39"/>
  <c r="T29" i="39"/>
  <c r="T30" i="39"/>
  <c r="T31" i="39"/>
  <c r="T32" i="39"/>
  <c r="T34" i="39"/>
  <c r="T35" i="39"/>
  <c r="T36" i="39"/>
  <c r="T38" i="39"/>
  <c r="T39" i="39"/>
  <c r="T40" i="39"/>
  <c r="T42" i="39"/>
  <c r="T43" i="39"/>
  <c r="T44" i="39"/>
  <c r="T48" i="39"/>
  <c r="T7" i="39"/>
  <c r="Q8" i="39"/>
  <c r="Q9" i="39"/>
  <c r="Q10" i="39"/>
  <c r="Q11" i="39"/>
  <c r="Q12" i="39"/>
  <c r="Q13" i="39"/>
  <c r="Q16" i="39"/>
  <c r="Q18" i="39"/>
  <c r="Q19" i="39"/>
  <c r="Q21" i="39"/>
  <c r="Q22" i="39"/>
  <c r="Q23" i="39"/>
  <c r="Q24" i="39"/>
  <c r="Q28" i="39"/>
  <c r="Q29" i="39"/>
  <c r="Q30" i="39"/>
  <c r="Q31" i="39"/>
  <c r="Q32" i="39"/>
  <c r="Q34" i="39"/>
  <c r="Q35" i="39"/>
  <c r="Q36" i="39"/>
  <c r="Q38" i="39"/>
  <c r="Q39" i="39"/>
  <c r="Q40" i="39"/>
  <c r="Q42" i="39"/>
  <c r="Q43" i="39"/>
  <c r="Q44" i="39"/>
  <c r="Q48" i="39"/>
  <c r="N7" i="39"/>
  <c r="N9" i="39"/>
  <c r="N10" i="39"/>
  <c r="N11" i="39"/>
  <c r="N12" i="39"/>
  <c r="N13" i="39"/>
  <c r="N16" i="39"/>
  <c r="N18" i="39"/>
  <c r="N19" i="39"/>
  <c r="N21" i="39"/>
  <c r="N22" i="39"/>
  <c r="N23" i="39"/>
  <c r="N24" i="39"/>
  <c r="N28" i="39"/>
  <c r="N29" i="39"/>
  <c r="N30" i="39"/>
  <c r="N31" i="39"/>
  <c r="N32" i="39"/>
  <c r="N34" i="39"/>
  <c r="N35" i="39"/>
  <c r="N36" i="39"/>
  <c r="N38" i="39"/>
  <c r="N39" i="39"/>
  <c r="N40" i="39"/>
  <c r="N42" i="39"/>
  <c r="N43" i="39"/>
  <c r="N44" i="39"/>
  <c r="N48" i="39"/>
  <c r="K9" i="39"/>
  <c r="K10" i="39"/>
  <c r="K11" i="39"/>
  <c r="K12" i="39"/>
  <c r="K13" i="39"/>
  <c r="K16" i="39"/>
  <c r="K18" i="39"/>
  <c r="K19" i="39"/>
  <c r="K21" i="39"/>
  <c r="K22" i="39"/>
  <c r="K23" i="39"/>
  <c r="K24" i="39"/>
  <c r="K28" i="39"/>
  <c r="K29" i="39"/>
  <c r="K30" i="39"/>
  <c r="K31" i="39"/>
  <c r="K32" i="39"/>
  <c r="K34" i="39"/>
  <c r="K35" i="39"/>
  <c r="K36" i="39"/>
  <c r="K38" i="39"/>
  <c r="K39" i="39"/>
  <c r="K40" i="39"/>
  <c r="K42" i="39"/>
  <c r="K43" i="39"/>
  <c r="K44" i="39"/>
  <c r="K48" i="39"/>
  <c r="H9" i="39"/>
  <c r="H10" i="39"/>
  <c r="H11" i="39"/>
  <c r="H12" i="39"/>
  <c r="H13" i="39"/>
  <c r="H16" i="39"/>
  <c r="H18" i="39"/>
  <c r="H19" i="39"/>
  <c r="H21" i="39"/>
  <c r="H22" i="39"/>
  <c r="H23" i="39"/>
  <c r="H24" i="39"/>
  <c r="H28" i="39"/>
  <c r="H29" i="39"/>
  <c r="H30" i="39"/>
  <c r="H31" i="39"/>
  <c r="H32" i="39"/>
  <c r="H34" i="39"/>
  <c r="H35" i="39"/>
  <c r="H36" i="39"/>
  <c r="H38" i="39"/>
  <c r="H39" i="39"/>
  <c r="H40" i="39"/>
  <c r="H42" i="39"/>
  <c r="H43" i="39"/>
  <c r="H44" i="39"/>
  <c r="H48" i="39"/>
  <c r="E8" i="39"/>
  <c r="E9" i="39"/>
  <c r="E10" i="39"/>
  <c r="E11" i="39"/>
  <c r="E12" i="39"/>
  <c r="E13" i="39"/>
  <c r="E16" i="39"/>
  <c r="E18" i="39"/>
  <c r="E19" i="39"/>
  <c r="E21" i="39"/>
  <c r="E22" i="39"/>
  <c r="E23" i="39"/>
  <c r="E24" i="39"/>
  <c r="E28" i="39"/>
  <c r="E29" i="39"/>
  <c r="E30" i="39"/>
  <c r="E31" i="39"/>
  <c r="E32" i="39"/>
  <c r="E34" i="39"/>
  <c r="E35" i="39"/>
  <c r="E36" i="39"/>
  <c r="E38" i="39"/>
  <c r="E39" i="39"/>
  <c r="E40" i="39"/>
  <c r="E42" i="39"/>
  <c r="E43" i="39"/>
  <c r="E44" i="39"/>
  <c r="E48" i="39"/>
  <c r="H8" i="39"/>
  <c r="H7" i="39"/>
  <c r="E7" i="39"/>
  <c r="W7" i="39" s="1"/>
  <c r="Q7" i="39"/>
  <c r="N8" i="39"/>
  <c r="K8" i="39"/>
  <c r="K7" i="39"/>
  <c r="K7" i="38"/>
  <c r="H12" i="38"/>
  <c r="W8" i="39" l="1"/>
  <c r="W10" i="39"/>
  <c r="W48" i="39"/>
  <c r="W35" i="39"/>
  <c r="W11" i="39"/>
  <c r="W39" i="39"/>
  <c r="W34" i="39"/>
  <c r="W42" i="39"/>
  <c r="K25" i="40"/>
  <c r="K17" i="40"/>
  <c r="K24" i="40"/>
  <c r="K16" i="40"/>
  <c r="K23" i="40"/>
  <c r="K15" i="40"/>
  <c r="K22" i="40"/>
  <c r="K29" i="40"/>
  <c r="K21" i="40"/>
  <c r="K13" i="40"/>
  <c r="K14" i="40"/>
  <c r="W18" i="39"/>
  <c r="W31" i="39"/>
  <c r="W29" i="41"/>
  <c r="W21" i="41"/>
  <c r="W13" i="41"/>
  <c r="W23" i="41"/>
  <c r="W15" i="41"/>
  <c r="W30" i="41"/>
  <c r="W22" i="41"/>
  <c r="W14" i="41"/>
  <c r="W17" i="41"/>
  <c r="W27" i="41"/>
  <c r="W19" i="41"/>
  <c r="W26" i="41"/>
  <c r="W18" i="41"/>
  <c r="W25" i="41"/>
  <c r="W24" i="41"/>
  <c r="W16" i="41"/>
  <c r="W28" i="41"/>
  <c r="W20" i="41"/>
  <c r="W12" i="41"/>
  <c r="K30" i="40"/>
  <c r="K28" i="40"/>
  <c r="K20" i="40"/>
  <c r="K27" i="40"/>
  <c r="K19" i="40"/>
  <c r="K26" i="40"/>
  <c r="K18" i="40"/>
  <c r="K12" i="40"/>
  <c r="W26" i="39"/>
  <c r="W16" i="39"/>
  <c r="W25" i="39"/>
  <c r="W15" i="39"/>
  <c r="W21" i="39"/>
  <c r="W29" i="39"/>
  <c r="W23" i="39"/>
  <c r="W38" i="39"/>
  <c r="W28" i="39"/>
  <c r="W19" i="39"/>
  <c r="W36" i="39"/>
  <c r="W27" i="39"/>
  <c r="W9" i="39"/>
  <c r="W44" i="39"/>
  <c r="W43" i="39"/>
  <c r="W32" i="39"/>
  <c r="W24" i="39"/>
  <c r="W14" i="39"/>
  <c r="W13" i="39"/>
  <c r="W40" i="39"/>
  <c r="W30" i="39"/>
  <c r="W22" i="39"/>
  <c r="W12" i="39"/>
  <c r="K8" i="38"/>
  <c r="K9" i="38"/>
  <c r="K10" i="38"/>
  <c r="K11" i="38"/>
  <c r="K31" i="38"/>
  <c r="K32" i="38"/>
  <c r="K33" i="38"/>
  <c r="K34" i="38"/>
  <c r="K35" i="38"/>
  <c r="K36" i="38"/>
  <c r="K37" i="38"/>
  <c r="K38" i="38"/>
  <c r="K39" i="38"/>
  <c r="K40" i="38"/>
  <c r="K41" i="38"/>
  <c r="K42" i="38"/>
  <c r="K43" i="38"/>
  <c r="K44" i="38"/>
  <c r="K45" i="38"/>
  <c r="K46" i="38"/>
  <c r="K47" i="38"/>
  <c r="K48" i="38"/>
  <c r="H48" i="38"/>
  <c r="H47" i="38"/>
  <c r="H46" i="38"/>
  <c r="H45" i="38"/>
  <c r="H44" i="38"/>
  <c r="H43" i="38"/>
  <c r="H42" i="38"/>
  <c r="H41" i="38"/>
  <c r="H40" i="38"/>
  <c r="H39" i="38"/>
  <c r="H38" i="38"/>
  <c r="H37" i="38"/>
  <c r="H36" i="38"/>
  <c r="H35" i="38"/>
  <c r="H34" i="38"/>
  <c r="H33" i="38"/>
  <c r="H32" i="38"/>
  <c r="H31" i="38"/>
  <c r="H30" i="38"/>
  <c r="H29" i="38"/>
  <c r="H28" i="38"/>
  <c r="H27" i="38"/>
  <c r="K27" i="38" s="1"/>
  <c r="H26" i="38"/>
  <c r="K26" i="38" s="1"/>
  <c r="H25" i="38"/>
  <c r="H24" i="38"/>
  <c r="H23" i="38"/>
  <c r="H22" i="38"/>
  <c r="H21" i="38"/>
  <c r="H20" i="38"/>
  <c r="H19" i="38"/>
  <c r="K19" i="38" s="1"/>
  <c r="H18" i="38"/>
  <c r="K18" i="38" s="1"/>
  <c r="H17" i="38"/>
  <c r="H16" i="38"/>
  <c r="H15" i="38"/>
  <c r="H14" i="38"/>
  <c r="H13" i="38"/>
  <c r="H11" i="38"/>
  <c r="H10" i="38"/>
  <c r="H9" i="38"/>
  <c r="H8" i="38"/>
  <c r="H7" i="38"/>
  <c r="E8" i="38"/>
  <c r="E9" i="38"/>
  <c r="E10" i="38"/>
  <c r="E11" i="38"/>
  <c r="E12" i="38"/>
  <c r="K12" i="38" s="1"/>
  <c r="E13" i="38"/>
  <c r="E14" i="38"/>
  <c r="K14" i="38" s="1"/>
  <c r="E15" i="38"/>
  <c r="E16" i="38"/>
  <c r="E17" i="38"/>
  <c r="E18" i="38"/>
  <c r="E19" i="38"/>
  <c r="E20" i="38"/>
  <c r="K20" i="38" s="1"/>
  <c r="E21" i="38"/>
  <c r="E22" i="38"/>
  <c r="K22" i="38" s="1"/>
  <c r="E23" i="38"/>
  <c r="E24" i="38"/>
  <c r="E25" i="38"/>
  <c r="E26" i="38"/>
  <c r="E27" i="38"/>
  <c r="E28" i="38"/>
  <c r="K28" i="38" s="1"/>
  <c r="E29" i="38"/>
  <c r="E30" i="38"/>
  <c r="K30" i="38" s="1"/>
  <c r="E31" i="38"/>
  <c r="E32" i="38"/>
  <c r="E33" i="38"/>
  <c r="E34" i="38"/>
  <c r="E35" i="38"/>
  <c r="E36" i="38"/>
  <c r="E37" i="38"/>
  <c r="E38" i="38"/>
  <c r="E39" i="38"/>
  <c r="E40" i="38"/>
  <c r="E41" i="38"/>
  <c r="E42" i="38"/>
  <c r="E43" i="38"/>
  <c r="E44" i="38"/>
  <c r="E45" i="38"/>
  <c r="E46" i="38"/>
  <c r="E47" i="38"/>
  <c r="E48" i="38"/>
  <c r="E7" i="38"/>
  <c r="K8" i="37"/>
  <c r="K9" i="37"/>
  <c r="K10" i="37"/>
  <c r="K11" i="37"/>
  <c r="K31" i="37"/>
  <c r="K32" i="37"/>
  <c r="K33" i="37"/>
  <c r="K34" i="37"/>
  <c r="K35" i="37"/>
  <c r="K36" i="37"/>
  <c r="K37" i="37"/>
  <c r="K38" i="37"/>
  <c r="K39" i="37"/>
  <c r="K40" i="37"/>
  <c r="K41" i="37"/>
  <c r="K42" i="37"/>
  <c r="K43" i="37"/>
  <c r="K44" i="37"/>
  <c r="K45" i="37"/>
  <c r="K46" i="37"/>
  <c r="K47" i="37"/>
  <c r="K48" i="37"/>
  <c r="K7" i="37"/>
  <c r="H48" i="37"/>
  <c r="H47" i="37"/>
  <c r="H46" i="37"/>
  <c r="H45" i="37"/>
  <c r="H44" i="37"/>
  <c r="H43" i="37"/>
  <c r="H42" i="37"/>
  <c r="H41" i="37"/>
  <c r="H40" i="37"/>
  <c r="H39" i="37"/>
  <c r="H38" i="37"/>
  <c r="H37" i="37"/>
  <c r="H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23" i="37"/>
  <c r="H22" i="37"/>
  <c r="H21" i="37"/>
  <c r="H20" i="37"/>
  <c r="H19" i="37"/>
  <c r="H18" i="37"/>
  <c r="H17" i="37"/>
  <c r="H16" i="37"/>
  <c r="H15" i="37"/>
  <c r="H14" i="37"/>
  <c r="H13" i="37"/>
  <c r="H12" i="37"/>
  <c r="K12" i="37" s="1"/>
  <c r="H11" i="37"/>
  <c r="H10" i="37"/>
  <c r="H9" i="37"/>
  <c r="H8" i="37"/>
  <c r="H7" i="37"/>
  <c r="E8" i="37"/>
  <c r="E9" i="37"/>
  <c r="E10" i="37"/>
  <c r="E11" i="37"/>
  <c r="E12" i="37"/>
  <c r="E13" i="37"/>
  <c r="E14" i="37"/>
  <c r="E15" i="37"/>
  <c r="K15" i="37" s="1"/>
  <c r="E16" i="37"/>
  <c r="E17" i="37"/>
  <c r="E18" i="37"/>
  <c r="E19" i="37"/>
  <c r="E20" i="37"/>
  <c r="E21" i="37"/>
  <c r="E22" i="37"/>
  <c r="E23" i="37"/>
  <c r="K23" i="37" s="1"/>
  <c r="E24" i="37"/>
  <c r="E25" i="37"/>
  <c r="E26" i="37"/>
  <c r="E27" i="37"/>
  <c r="E28" i="37"/>
  <c r="E29" i="37"/>
  <c r="E30" i="37"/>
  <c r="E31" i="37"/>
  <c r="E32" i="37"/>
  <c r="E33" i="37"/>
  <c r="E34" i="37"/>
  <c r="E35" i="37"/>
  <c r="E36" i="37"/>
  <c r="E37" i="37"/>
  <c r="E38" i="37"/>
  <c r="E39" i="37"/>
  <c r="E40" i="37"/>
  <c r="E41" i="37"/>
  <c r="E42" i="37"/>
  <c r="E43" i="37"/>
  <c r="E44" i="37"/>
  <c r="E45" i="37"/>
  <c r="E46" i="37"/>
  <c r="E47" i="37"/>
  <c r="E48" i="37"/>
  <c r="E7" i="37"/>
  <c r="Q8" i="36"/>
  <c r="Q9" i="36"/>
  <c r="Q10" i="36"/>
  <c r="Q11" i="36"/>
  <c r="Q31" i="36"/>
  <c r="Q32" i="36"/>
  <c r="Q33" i="36"/>
  <c r="Q34" i="36"/>
  <c r="Q35" i="36"/>
  <c r="Q36" i="36"/>
  <c r="Q37" i="36"/>
  <c r="Q38" i="36"/>
  <c r="Q39" i="36"/>
  <c r="Q40" i="36"/>
  <c r="Q41" i="36"/>
  <c r="Q42" i="36"/>
  <c r="Q43" i="36"/>
  <c r="Q44" i="36"/>
  <c r="Q45" i="36"/>
  <c r="Q46" i="36"/>
  <c r="Q47" i="36"/>
  <c r="Q48" i="36"/>
  <c r="Q7" i="36"/>
  <c r="N48" i="36"/>
  <c r="N47" i="36"/>
  <c r="N46" i="36"/>
  <c r="N45" i="36"/>
  <c r="N44" i="36"/>
  <c r="N43" i="36"/>
  <c r="N42" i="36"/>
  <c r="N41" i="36"/>
  <c r="N40" i="36"/>
  <c r="N39" i="36"/>
  <c r="N38" i="36"/>
  <c r="N37" i="36"/>
  <c r="N36" i="36"/>
  <c r="N35" i="36"/>
  <c r="N34" i="36"/>
  <c r="N33" i="36"/>
  <c r="N32" i="36"/>
  <c r="N31" i="36"/>
  <c r="N30" i="36"/>
  <c r="N29" i="36"/>
  <c r="N28" i="36"/>
  <c r="N27" i="36"/>
  <c r="N26" i="36"/>
  <c r="N25" i="36"/>
  <c r="N24" i="36"/>
  <c r="N23" i="36"/>
  <c r="N22" i="36"/>
  <c r="N21" i="36"/>
  <c r="N20" i="36"/>
  <c r="N19" i="36"/>
  <c r="N18" i="36"/>
  <c r="N17" i="36"/>
  <c r="N16" i="36"/>
  <c r="N15" i="36"/>
  <c r="N14" i="36"/>
  <c r="N13" i="36"/>
  <c r="N12" i="36"/>
  <c r="N11" i="36"/>
  <c r="N10" i="36"/>
  <c r="N9" i="36"/>
  <c r="N8" i="36"/>
  <c r="N7" i="36"/>
  <c r="K48" i="36"/>
  <c r="K47" i="36"/>
  <c r="K46" i="36"/>
  <c r="K45" i="36"/>
  <c r="K44" i="36"/>
  <c r="K43" i="36"/>
  <c r="K42" i="36"/>
  <c r="K41" i="36"/>
  <c r="K40" i="36"/>
  <c r="K39" i="36"/>
  <c r="K38" i="36"/>
  <c r="K37" i="36"/>
  <c r="K36" i="36"/>
  <c r="K35" i="36"/>
  <c r="K34" i="36"/>
  <c r="K33" i="36"/>
  <c r="K32" i="36"/>
  <c r="K31" i="36"/>
  <c r="K30" i="36"/>
  <c r="K29" i="36"/>
  <c r="K28" i="36"/>
  <c r="K27" i="36"/>
  <c r="K26" i="36"/>
  <c r="K25" i="36"/>
  <c r="K24" i="36"/>
  <c r="K23" i="36"/>
  <c r="K22" i="36"/>
  <c r="K21" i="36"/>
  <c r="K20" i="36"/>
  <c r="K19" i="36"/>
  <c r="K18" i="36"/>
  <c r="K17" i="36"/>
  <c r="K16" i="36"/>
  <c r="K15" i="36"/>
  <c r="K14" i="36"/>
  <c r="K13" i="36"/>
  <c r="K12" i="36"/>
  <c r="K11" i="36"/>
  <c r="K10" i="36"/>
  <c r="K9" i="36"/>
  <c r="K8" i="36"/>
  <c r="K7" i="36"/>
  <c r="H48" i="36"/>
  <c r="H47" i="36"/>
  <c r="H46" i="36"/>
  <c r="H45" i="36"/>
  <c r="H44" i="36"/>
  <c r="H43" i="36"/>
  <c r="H42" i="36"/>
  <c r="H41" i="36"/>
  <c r="H40" i="36"/>
  <c r="H39" i="36"/>
  <c r="H38" i="36"/>
  <c r="H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H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H9" i="36"/>
  <c r="H8" i="36"/>
  <c r="H7" i="36"/>
  <c r="E11" i="36"/>
  <c r="E8" i="36"/>
  <c r="E9" i="36"/>
  <c r="E10" i="36"/>
  <c r="E12" i="36"/>
  <c r="E13" i="36"/>
  <c r="E14" i="36"/>
  <c r="E15" i="36"/>
  <c r="E16" i="36"/>
  <c r="E17" i="36"/>
  <c r="E18" i="36"/>
  <c r="E19" i="36"/>
  <c r="E20" i="36"/>
  <c r="Q20" i="36" s="1"/>
  <c r="E21" i="36"/>
  <c r="E22" i="36"/>
  <c r="E23" i="36"/>
  <c r="E24" i="36"/>
  <c r="E25" i="36"/>
  <c r="E26" i="36"/>
  <c r="E27" i="36"/>
  <c r="E28" i="36"/>
  <c r="Q28" i="36" s="1"/>
  <c r="E29" i="36"/>
  <c r="E30" i="36"/>
  <c r="E31" i="36"/>
  <c r="E32" i="36"/>
  <c r="E33" i="36"/>
  <c r="E34" i="36"/>
  <c r="E35" i="36"/>
  <c r="E36" i="36"/>
  <c r="E37" i="36"/>
  <c r="E38" i="36"/>
  <c r="E39" i="36"/>
  <c r="E40" i="36"/>
  <c r="E41" i="36"/>
  <c r="E42" i="36"/>
  <c r="E43" i="36"/>
  <c r="E44" i="36"/>
  <c r="E45" i="36"/>
  <c r="E46" i="36"/>
  <c r="E47" i="36"/>
  <c r="E48" i="36"/>
  <c r="E7" i="36"/>
  <c r="T8" i="35"/>
  <c r="T9" i="35"/>
  <c r="T10" i="35"/>
  <c r="T11" i="35"/>
  <c r="T31" i="35"/>
  <c r="T32" i="35"/>
  <c r="T33" i="35"/>
  <c r="T34" i="35"/>
  <c r="T35" i="35"/>
  <c r="T36" i="35"/>
  <c r="T37" i="35"/>
  <c r="T38" i="35"/>
  <c r="T39" i="35"/>
  <c r="T40" i="35"/>
  <c r="T41" i="35"/>
  <c r="T42" i="35"/>
  <c r="T43" i="35"/>
  <c r="T44" i="35"/>
  <c r="T45" i="35"/>
  <c r="T46" i="35"/>
  <c r="T47" i="35"/>
  <c r="T48" i="35"/>
  <c r="T7" i="35"/>
  <c r="Q48" i="35"/>
  <c r="Q47" i="35"/>
  <c r="Q46" i="35"/>
  <c r="Q45" i="35"/>
  <c r="Q44" i="35"/>
  <c r="Q43" i="35"/>
  <c r="Q42" i="35"/>
  <c r="Q41" i="35"/>
  <c r="Q40" i="35"/>
  <c r="Q39" i="35"/>
  <c r="Q38" i="35"/>
  <c r="Q37" i="35"/>
  <c r="Q36" i="35"/>
  <c r="Q35" i="35"/>
  <c r="Q34" i="35"/>
  <c r="Q33" i="35"/>
  <c r="Q32" i="35"/>
  <c r="Q31" i="35"/>
  <c r="Q30" i="35"/>
  <c r="Q29" i="35"/>
  <c r="Q28" i="35"/>
  <c r="Q27" i="35"/>
  <c r="Q26" i="35"/>
  <c r="Q25" i="35"/>
  <c r="Q24" i="35"/>
  <c r="Q23" i="35"/>
  <c r="Q22" i="35"/>
  <c r="Q21" i="35"/>
  <c r="Q20" i="35"/>
  <c r="Q19" i="35"/>
  <c r="Q18" i="35"/>
  <c r="Q17" i="35"/>
  <c r="Q16" i="35"/>
  <c r="Q15" i="35"/>
  <c r="Q14" i="35"/>
  <c r="Q13" i="35"/>
  <c r="Q12" i="35"/>
  <c r="Q11" i="35"/>
  <c r="Q10" i="35"/>
  <c r="Q9" i="35"/>
  <c r="Q8" i="35"/>
  <c r="Q7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35" i="35"/>
  <c r="N34" i="35"/>
  <c r="N33" i="35"/>
  <c r="N32" i="35"/>
  <c r="N31" i="35"/>
  <c r="N30" i="35"/>
  <c r="N29" i="35"/>
  <c r="N28" i="35"/>
  <c r="N27" i="35"/>
  <c r="N26" i="35"/>
  <c r="N25" i="35"/>
  <c r="N24" i="35"/>
  <c r="N23" i="35"/>
  <c r="N22" i="35"/>
  <c r="N21" i="35"/>
  <c r="N20" i="35"/>
  <c r="N19" i="35"/>
  <c r="N18" i="35"/>
  <c r="N17" i="35"/>
  <c r="N16" i="35"/>
  <c r="N15" i="35"/>
  <c r="N14" i="35"/>
  <c r="N13" i="35"/>
  <c r="N12" i="35"/>
  <c r="N11" i="35"/>
  <c r="N10" i="35"/>
  <c r="N9" i="35"/>
  <c r="N8" i="35"/>
  <c r="N7" i="35"/>
  <c r="K48" i="35"/>
  <c r="K47" i="35"/>
  <c r="K46" i="35"/>
  <c r="K45" i="35"/>
  <c r="K44" i="35"/>
  <c r="K43" i="35"/>
  <c r="K42" i="35"/>
  <c r="K41" i="35"/>
  <c r="K40" i="35"/>
  <c r="K39" i="35"/>
  <c r="K38" i="35"/>
  <c r="K37" i="35"/>
  <c r="K36" i="35"/>
  <c r="K35" i="35"/>
  <c r="K34" i="35"/>
  <c r="K33" i="35"/>
  <c r="K32" i="35"/>
  <c r="K31" i="35"/>
  <c r="K30" i="35"/>
  <c r="K29" i="35"/>
  <c r="K28" i="35"/>
  <c r="K27" i="35"/>
  <c r="K26" i="35"/>
  <c r="K25" i="35"/>
  <c r="K24" i="35"/>
  <c r="K23" i="35"/>
  <c r="K22" i="35"/>
  <c r="K21" i="35"/>
  <c r="K20" i="35"/>
  <c r="K19" i="35"/>
  <c r="K18" i="35"/>
  <c r="K17" i="35"/>
  <c r="K16" i="35"/>
  <c r="K15" i="35"/>
  <c r="K14" i="35"/>
  <c r="K13" i="35"/>
  <c r="K12" i="35"/>
  <c r="K11" i="35"/>
  <c r="K10" i="35"/>
  <c r="K9" i="35"/>
  <c r="K8" i="35"/>
  <c r="K7" i="35"/>
  <c r="H48" i="35"/>
  <c r="H47" i="35"/>
  <c r="H46" i="35"/>
  <c r="H45" i="35"/>
  <c r="H44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5" i="35"/>
  <c r="H14" i="35"/>
  <c r="H13" i="35"/>
  <c r="H12" i="35"/>
  <c r="H11" i="35"/>
  <c r="H10" i="35"/>
  <c r="H9" i="35"/>
  <c r="H8" i="35"/>
  <c r="H7" i="35"/>
  <c r="E11" i="35"/>
  <c r="E30" i="35"/>
  <c r="E8" i="35"/>
  <c r="E9" i="35"/>
  <c r="E10" i="35"/>
  <c r="E12" i="35"/>
  <c r="E13" i="35"/>
  <c r="E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1" i="35"/>
  <c r="E32" i="35"/>
  <c r="E33" i="35"/>
  <c r="E34" i="35"/>
  <c r="E35" i="35"/>
  <c r="E36" i="35"/>
  <c r="E37" i="35"/>
  <c r="E38" i="35"/>
  <c r="E39" i="35"/>
  <c r="E40" i="35"/>
  <c r="E41" i="35"/>
  <c r="E42" i="35"/>
  <c r="E43" i="35"/>
  <c r="E44" i="35"/>
  <c r="E45" i="35"/>
  <c r="E46" i="35"/>
  <c r="E47" i="35"/>
  <c r="E48" i="35"/>
  <c r="E7" i="35"/>
  <c r="T31" i="33"/>
  <c r="T32" i="33"/>
  <c r="T33" i="33"/>
  <c r="T34" i="33"/>
  <c r="T35" i="33"/>
  <c r="T36" i="33"/>
  <c r="T37" i="33"/>
  <c r="T38" i="33"/>
  <c r="T39" i="33"/>
  <c r="T40" i="33"/>
  <c r="T41" i="33"/>
  <c r="T42" i="33"/>
  <c r="T43" i="33"/>
  <c r="T44" i="33"/>
  <c r="T45" i="33"/>
  <c r="T46" i="33"/>
  <c r="T47" i="33"/>
  <c r="T48" i="33"/>
  <c r="T8" i="33"/>
  <c r="T9" i="33"/>
  <c r="T10" i="33"/>
  <c r="T11" i="33"/>
  <c r="T7" i="33"/>
  <c r="Q48" i="33"/>
  <c r="Q47" i="33"/>
  <c r="Q46" i="33"/>
  <c r="Q45" i="33"/>
  <c r="Q44" i="33"/>
  <c r="Q43" i="33"/>
  <c r="Q42" i="33"/>
  <c r="Q41" i="33"/>
  <c r="Q40" i="33"/>
  <c r="Q39" i="33"/>
  <c r="Q38" i="33"/>
  <c r="Q37" i="33"/>
  <c r="Q36" i="33"/>
  <c r="Q35" i="33"/>
  <c r="Q34" i="33"/>
  <c r="Q33" i="33"/>
  <c r="Q32" i="33"/>
  <c r="Q31" i="33"/>
  <c r="Q30" i="33"/>
  <c r="Q29" i="33"/>
  <c r="Q28" i="33"/>
  <c r="Q27" i="33"/>
  <c r="Q26" i="33"/>
  <c r="Q25" i="33"/>
  <c r="Q24" i="33"/>
  <c r="Q23" i="33"/>
  <c r="Q22" i="33"/>
  <c r="Q21" i="33"/>
  <c r="Q20" i="33"/>
  <c r="Q19" i="33"/>
  <c r="Q18" i="33"/>
  <c r="Q17" i="33"/>
  <c r="Q16" i="33"/>
  <c r="Q15" i="33"/>
  <c r="Q14" i="33"/>
  <c r="Q13" i="33"/>
  <c r="Q12" i="33"/>
  <c r="Q11" i="33"/>
  <c r="Q10" i="33"/>
  <c r="Q9" i="33"/>
  <c r="Q8" i="33"/>
  <c r="Q7" i="33"/>
  <c r="N48" i="33"/>
  <c r="N47" i="33"/>
  <c r="N46" i="33"/>
  <c r="N45" i="33"/>
  <c r="N44" i="33"/>
  <c r="N43" i="33"/>
  <c r="N42" i="33"/>
  <c r="N41" i="33"/>
  <c r="N40" i="33"/>
  <c r="N39" i="33"/>
  <c r="N38" i="33"/>
  <c r="N37" i="33"/>
  <c r="N36" i="33"/>
  <c r="N35" i="33"/>
  <c r="N34" i="33"/>
  <c r="N33" i="33"/>
  <c r="N32" i="33"/>
  <c r="N31" i="33"/>
  <c r="N30" i="33"/>
  <c r="N29" i="33"/>
  <c r="N28" i="33"/>
  <c r="N27" i="33"/>
  <c r="N26" i="33"/>
  <c r="T26" i="33" s="1"/>
  <c r="N25" i="33"/>
  <c r="N24" i="33"/>
  <c r="N23" i="33"/>
  <c r="N22" i="33"/>
  <c r="N21" i="33"/>
  <c r="N20" i="33"/>
  <c r="N19" i="33"/>
  <c r="N18" i="33"/>
  <c r="N17" i="33"/>
  <c r="N16" i="33"/>
  <c r="N15" i="33"/>
  <c r="N14" i="33"/>
  <c r="N13" i="33"/>
  <c r="N12" i="33"/>
  <c r="N11" i="33"/>
  <c r="N10" i="33"/>
  <c r="N9" i="33"/>
  <c r="N8" i="33"/>
  <c r="N7" i="33"/>
  <c r="K48" i="33"/>
  <c r="K47" i="33"/>
  <c r="K46" i="33"/>
  <c r="K45" i="33"/>
  <c r="K44" i="33"/>
  <c r="K43" i="33"/>
  <c r="K42" i="33"/>
  <c r="K41" i="33"/>
  <c r="K40" i="33"/>
  <c r="K39" i="33"/>
  <c r="K38" i="33"/>
  <c r="K37" i="33"/>
  <c r="K36" i="33"/>
  <c r="K35" i="33"/>
  <c r="K34" i="33"/>
  <c r="K33" i="33"/>
  <c r="K32" i="33"/>
  <c r="K31" i="33"/>
  <c r="K30" i="33"/>
  <c r="K29" i="33"/>
  <c r="K28" i="33"/>
  <c r="K27" i="33"/>
  <c r="K26" i="33"/>
  <c r="K25" i="33"/>
  <c r="K24" i="33"/>
  <c r="K23" i="33"/>
  <c r="K22" i="33"/>
  <c r="K21" i="33"/>
  <c r="K20" i="33"/>
  <c r="K19" i="33"/>
  <c r="K18" i="33"/>
  <c r="K17" i="33"/>
  <c r="K16" i="33"/>
  <c r="K15" i="33"/>
  <c r="K14" i="33"/>
  <c r="K13" i="33"/>
  <c r="K12" i="33"/>
  <c r="K11" i="33"/>
  <c r="K10" i="33"/>
  <c r="K9" i="33"/>
  <c r="K8" i="33"/>
  <c r="K7" i="33"/>
  <c r="H48" i="33"/>
  <c r="H47" i="33"/>
  <c r="H46" i="33"/>
  <c r="H45" i="33"/>
  <c r="H44" i="33"/>
  <c r="H43" i="33"/>
  <c r="H42" i="33"/>
  <c r="H41" i="33"/>
  <c r="H40" i="33"/>
  <c r="H39" i="33"/>
  <c r="H38" i="33"/>
  <c r="H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H8" i="33"/>
  <c r="H7" i="33"/>
  <c r="E30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24" i="33"/>
  <c r="E25" i="33"/>
  <c r="E26" i="33"/>
  <c r="E27" i="33"/>
  <c r="E28" i="33"/>
  <c r="E29" i="33"/>
  <c r="E31" i="33"/>
  <c r="E32" i="33"/>
  <c r="E33" i="33"/>
  <c r="E34" i="33"/>
  <c r="E35" i="33"/>
  <c r="E36" i="33"/>
  <c r="E37" i="33"/>
  <c r="E38" i="33"/>
  <c r="E39" i="33"/>
  <c r="E40" i="33"/>
  <c r="E41" i="33"/>
  <c r="E42" i="33"/>
  <c r="E43" i="33"/>
  <c r="E44" i="33"/>
  <c r="E45" i="33"/>
  <c r="E46" i="33"/>
  <c r="E47" i="33"/>
  <c r="E48" i="33"/>
  <c r="E8" i="33"/>
  <c r="E9" i="33"/>
  <c r="E10" i="33"/>
  <c r="E11" i="33"/>
  <c r="E7" i="33"/>
  <c r="Q69" i="32"/>
  <c r="Q68" i="32"/>
  <c r="Q67" i="32"/>
  <c r="Q66" i="32"/>
  <c r="Q65" i="32"/>
  <c r="N88" i="32"/>
  <c r="N69" i="32"/>
  <c r="N68" i="32"/>
  <c r="N67" i="32"/>
  <c r="N66" i="32"/>
  <c r="N65" i="32"/>
  <c r="K88" i="32"/>
  <c r="K69" i="32"/>
  <c r="K68" i="32"/>
  <c r="K67" i="32"/>
  <c r="K66" i="32"/>
  <c r="K65" i="32"/>
  <c r="H88" i="32"/>
  <c r="H69" i="32"/>
  <c r="H68" i="32"/>
  <c r="H67" i="32"/>
  <c r="H66" i="32"/>
  <c r="H65" i="32"/>
  <c r="E88" i="32"/>
  <c r="E87" i="32"/>
  <c r="T87" i="32" s="1"/>
  <c r="E86" i="32"/>
  <c r="T86" i="32" s="1"/>
  <c r="E85" i="32"/>
  <c r="T85" i="32" s="1"/>
  <c r="E84" i="32"/>
  <c r="T84" i="32" s="1"/>
  <c r="E83" i="32"/>
  <c r="T83" i="32" s="1"/>
  <c r="E82" i="32"/>
  <c r="T82" i="32" s="1"/>
  <c r="E81" i="32"/>
  <c r="T81" i="32" s="1"/>
  <c r="E80" i="32"/>
  <c r="T80" i="32" s="1"/>
  <c r="E79" i="32"/>
  <c r="T79" i="32" s="1"/>
  <c r="E78" i="32"/>
  <c r="T78" i="32" s="1"/>
  <c r="E77" i="32"/>
  <c r="T77" i="32" s="1"/>
  <c r="E76" i="32"/>
  <c r="T76" i="32" s="1"/>
  <c r="E75" i="32"/>
  <c r="T75" i="32" s="1"/>
  <c r="E74" i="32"/>
  <c r="T74" i="32" s="1"/>
  <c r="E73" i="32"/>
  <c r="T73" i="32" s="1"/>
  <c r="E72" i="32"/>
  <c r="T72" i="32" s="1"/>
  <c r="E71" i="32"/>
  <c r="T71" i="32" s="1"/>
  <c r="E69" i="32"/>
  <c r="E68" i="32"/>
  <c r="E67" i="32"/>
  <c r="E66" i="32"/>
  <c r="E65" i="32"/>
  <c r="T59" i="32"/>
  <c r="T40" i="32"/>
  <c r="T39" i="32"/>
  <c r="T38" i="32"/>
  <c r="T37" i="32"/>
  <c r="T36" i="32"/>
  <c r="Q59" i="32"/>
  <c r="Q40" i="32"/>
  <c r="Q39" i="32"/>
  <c r="Q38" i="32"/>
  <c r="Q37" i="32"/>
  <c r="Q36" i="32"/>
  <c r="N59" i="32"/>
  <c r="N40" i="32"/>
  <c r="N39" i="32"/>
  <c r="N38" i="32"/>
  <c r="N37" i="32"/>
  <c r="N36" i="32"/>
  <c r="K59" i="32"/>
  <c r="K40" i="32"/>
  <c r="K39" i="32"/>
  <c r="K38" i="32"/>
  <c r="K37" i="32"/>
  <c r="K36" i="32"/>
  <c r="H59" i="32"/>
  <c r="H40" i="32"/>
  <c r="H39" i="32"/>
  <c r="H38" i="32"/>
  <c r="H37" i="32"/>
  <c r="H36" i="32"/>
  <c r="E59" i="32"/>
  <c r="E40" i="32"/>
  <c r="E39" i="32"/>
  <c r="E38" i="32"/>
  <c r="E37" i="32"/>
  <c r="E36" i="32"/>
  <c r="T30" i="32"/>
  <c r="T11" i="32"/>
  <c r="T10" i="32"/>
  <c r="T9" i="32"/>
  <c r="T8" i="32"/>
  <c r="T7" i="32"/>
  <c r="Q30" i="32"/>
  <c r="Q11" i="32"/>
  <c r="Q10" i="32"/>
  <c r="Q9" i="32"/>
  <c r="Q8" i="32"/>
  <c r="Q7" i="32"/>
  <c r="N30" i="32"/>
  <c r="N11" i="32"/>
  <c r="N10" i="32"/>
  <c r="N9" i="32"/>
  <c r="N8" i="32"/>
  <c r="N7" i="32"/>
  <c r="K30" i="32"/>
  <c r="K11" i="32"/>
  <c r="K10" i="32"/>
  <c r="K9" i="32"/>
  <c r="K8" i="32"/>
  <c r="K7" i="32"/>
  <c r="H11" i="32"/>
  <c r="H10" i="32"/>
  <c r="H9" i="32"/>
  <c r="H8" i="32"/>
  <c r="H7" i="32"/>
  <c r="E8" i="32"/>
  <c r="E9" i="32"/>
  <c r="E10" i="32"/>
  <c r="E11" i="32"/>
  <c r="E7" i="32"/>
  <c r="T88" i="32" l="1"/>
  <c r="T66" i="32"/>
  <c r="T68" i="32"/>
  <c r="T67" i="32"/>
  <c r="T65" i="32"/>
  <c r="T69" i="32"/>
  <c r="K23" i="38"/>
  <c r="K16" i="38"/>
  <c r="K24" i="38"/>
  <c r="K26" i="37"/>
  <c r="K18" i="37"/>
  <c r="K24" i="37"/>
  <c r="K16" i="37"/>
  <c r="Q17" i="36"/>
  <c r="T18" i="35"/>
  <c r="T26" i="35"/>
  <c r="K25" i="38"/>
  <c r="K17" i="38"/>
  <c r="K15" i="38"/>
  <c r="K29" i="38"/>
  <c r="K21" i="38"/>
  <c r="K13" i="38"/>
  <c r="K25" i="37"/>
  <c r="K17" i="37"/>
  <c r="K19" i="37"/>
  <c r="K27" i="37"/>
  <c r="K30" i="37"/>
  <c r="K22" i="37"/>
  <c r="K14" i="37"/>
  <c r="K29" i="37"/>
  <c r="K21" i="37"/>
  <c r="K13" i="37"/>
  <c r="K28" i="37"/>
  <c r="K20" i="37"/>
  <c r="Q24" i="36"/>
  <c r="Q16" i="36"/>
  <c r="Q23" i="36"/>
  <c r="Q15" i="36"/>
  <c r="Q26" i="36"/>
  <c r="Q25" i="36"/>
  <c r="Q18" i="36"/>
  <c r="Q29" i="36"/>
  <c r="Q21" i="36"/>
  <c r="Q13" i="36"/>
  <c r="Q27" i="36"/>
  <c r="Q19" i="36"/>
  <c r="Q30" i="36"/>
  <c r="Q22" i="36"/>
  <c r="Q14" i="36"/>
  <c r="Q12" i="36"/>
  <c r="T20" i="35"/>
  <c r="T29" i="35"/>
  <c r="T21" i="35"/>
  <c r="T13" i="35"/>
  <c r="T28" i="35"/>
  <c r="T30" i="35"/>
  <c r="T22" i="35"/>
  <c r="T14" i="35"/>
  <c r="T25" i="35"/>
  <c r="T17" i="35"/>
  <c r="T24" i="35"/>
  <c r="T16" i="35"/>
  <c r="T12" i="35"/>
  <c r="T23" i="35"/>
  <c r="T15" i="35"/>
  <c r="T27" i="35"/>
  <c r="T19" i="35"/>
  <c r="T13" i="33"/>
  <c r="T29" i="33"/>
  <c r="T18" i="33"/>
  <c r="T30" i="33"/>
  <c r="T19" i="33"/>
  <c r="T27" i="33"/>
  <c r="T28" i="33"/>
  <c r="T20" i="33"/>
  <c r="T21" i="33"/>
  <c r="T24" i="33"/>
  <c r="T16" i="33"/>
  <c r="T12" i="33"/>
  <c r="T25" i="33"/>
  <c r="T17" i="33"/>
  <c r="T23" i="33"/>
  <c r="T15" i="33"/>
  <c r="T22" i="33"/>
  <c r="T14" i="33"/>
</calcChain>
</file>

<file path=xl/sharedStrings.xml><?xml version="1.0" encoding="utf-8"?>
<sst xmlns="http://schemas.openxmlformats.org/spreadsheetml/2006/main" count="1675" uniqueCount="174">
  <si>
    <t>Others</t>
  </si>
  <si>
    <t>Sole Proprietorship</t>
  </si>
  <si>
    <t>Manufacturing – Garments</t>
  </si>
  <si>
    <t>Manufacturing – Other manufacturing activities</t>
  </si>
  <si>
    <t>Power and energy (e.g., electricity, gas, petrol stations)</t>
  </si>
  <si>
    <t>Construction</t>
  </si>
  <si>
    <t>Wholesale and retail trade</t>
  </si>
  <si>
    <t>Repair of motor vehicles and motorcycles</t>
  </si>
  <si>
    <t>Transportation and storage</t>
  </si>
  <si>
    <t>Tourism and accommodation services</t>
  </si>
  <si>
    <t>Food service activities</t>
  </si>
  <si>
    <t>Information and Communications technology – Others</t>
  </si>
  <si>
    <t>Finance and insurance activities</t>
  </si>
  <si>
    <t>Real estate activities</t>
  </si>
  <si>
    <t>Arts, entertainment, and recreation</t>
  </si>
  <si>
    <t>National Capital Region</t>
  </si>
  <si>
    <t>Cordillera Administrative Region</t>
  </si>
  <si>
    <t>Region 1: Ilocos</t>
  </si>
  <si>
    <t>Region 2: Cagayan Valley</t>
  </si>
  <si>
    <t>Region 3: Central Luzon</t>
  </si>
  <si>
    <t>Region 4A: Calabarzon</t>
  </si>
  <si>
    <t>MIMAROPA</t>
  </si>
  <si>
    <t>Region 5: Bicol</t>
  </si>
  <si>
    <t>Region 6: Western Visayas</t>
  </si>
  <si>
    <t>Region 7: Central Visayas</t>
  </si>
  <si>
    <t>Region 8: Eastern Visayas</t>
  </si>
  <si>
    <t>Region 9: Zamboanga Peninsula</t>
  </si>
  <si>
    <t>Region 10: Northern Mindanao</t>
  </si>
  <si>
    <t>Region 11: Davao</t>
  </si>
  <si>
    <t>Region 12: SOCCSKSARGEN</t>
  </si>
  <si>
    <t>Region 13: Caraga</t>
  </si>
  <si>
    <t>BARMM (formerly ARMM)</t>
  </si>
  <si>
    <t>Corporation or Partnership</t>
  </si>
  <si>
    <t>Cooperative or Foundation</t>
  </si>
  <si>
    <t>%</t>
  </si>
  <si>
    <t>Total</t>
  </si>
  <si>
    <t>Manufacturing – Food and beverages</t>
  </si>
  <si>
    <t>Manufacturing – Electronics</t>
  </si>
  <si>
    <t xml:space="preserve">Information and Communications technology – Business process outsourcing </t>
  </si>
  <si>
    <t>Part 1</t>
  </si>
  <si>
    <t>Firm size</t>
  </si>
  <si>
    <t>Micro</t>
  </si>
  <si>
    <t>Small</t>
  </si>
  <si>
    <t>Medium</t>
  </si>
  <si>
    <t>Large</t>
  </si>
  <si>
    <t>Sector</t>
  </si>
  <si>
    <t>Location</t>
  </si>
  <si>
    <t>q1.1:  What best describes your company?</t>
  </si>
  <si>
    <t xml:space="preserve">q1.5:  Your company location: </t>
  </si>
  <si>
    <t>0–10%</t>
  </si>
  <si>
    <t>11%–30%</t>
  </si>
  <si>
    <t>31%–50%</t>
  </si>
  <si>
    <t>51%–80%</t>
  </si>
  <si>
    <t>81% and above</t>
  </si>
  <si>
    <t>Not more than PHP 3,000,000</t>
  </si>
  <si>
    <t>PHP 3,000,001 – PHP 15,000,000</t>
  </si>
  <si>
    <t>PHP 15,000,001 – PHP 100,000,000</t>
  </si>
  <si>
    <t xml:space="preserve">Over PHP 100,000,000       </t>
  </si>
  <si>
    <t xml:space="preserve">q1.3: What is your primary business sector? </t>
  </si>
  <si>
    <t>Yes</t>
  </si>
  <si>
    <t>No</t>
  </si>
  <si>
    <t>1%–20%</t>
  </si>
  <si>
    <t>21%–50%</t>
  </si>
  <si>
    <t>51%–70%</t>
  </si>
  <si>
    <t>71%–90%</t>
  </si>
  <si>
    <t>&gt;90%</t>
  </si>
  <si>
    <t>0%</t>
  </si>
  <si>
    <t xml:space="preserve">Rather, cost decreased     </t>
  </si>
  <si>
    <t xml:space="preserve">No change   </t>
  </si>
  <si>
    <t xml:space="preserve">1%–5% increase  </t>
  </si>
  <si>
    <t>More than 10% increase</t>
  </si>
  <si>
    <t xml:space="preserve">6%–10% increase </t>
  </si>
  <si>
    <t>Within the same municipality</t>
  </si>
  <si>
    <t xml:space="preserve">In a different municipality/region, easily substitutable </t>
  </si>
  <si>
    <t>In a different municipality/region, not easily substitutable</t>
  </si>
  <si>
    <t>Not Applicable, only use import inputs</t>
  </si>
  <si>
    <t>Note: These correspond only to those who provided responses.</t>
  </si>
  <si>
    <t>DTI</t>
  </si>
  <si>
    <t>SEC</t>
  </si>
  <si>
    <t>PSE</t>
  </si>
  <si>
    <t>SSS</t>
  </si>
  <si>
    <t>BIR</t>
  </si>
  <si>
    <t>CDA</t>
  </si>
  <si>
    <t>LGU</t>
  </si>
  <si>
    <t>None of the above</t>
  </si>
  <si>
    <t>Japan</t>
  </si>
  <si>
    <t>Republic of Korea</t>
  </si>
  <si>
    <t>Other Asian countries</t>
  </si>
  <si>
    <t>United States</t>
  </si>
  <si>
    <t>Europe</t>
  </si>
  <si>
    <t>Latin America</t>
  </si>
  <si>
    <t>Middle East and North Africa</t>
  </si>
  <si>
    <t>Other Regions</t>
  </si>
  <si>
    <t>Don't Know</t>
  </si>
  <si>
    <t>Individual</t>
  </si>
  <si>
    <t>0–5 years</t>
  </si>
  <si>
    <t>6–10 years</t>
  </si>
  <si>
    <t>11–15 years</t>
  </si>
  <si>
    <t>16–30 years</t>
  </si>
  <si>
    <t>No.</t>
  </si>
  <si>
    <t>%*</t>
  </si>
  <si>
    <t>%**</t>
  </si>
  <si>
    <t>31 years and above</t>
  </si>
  <si>
    <t>Manufacturing</t>
  </si>
  <si>
    <t>Wholesale and Retail Trade; Repair of Motor Vehicles and Motorcycles</t>
  </si>
  <si>
    <t>Accommodation and Food Service Activities</t>
  </si>
  <si>
    <t>Information and Communication</t>
  </si>
  <si>
    <t>Financial  and Insurance Activities</t>
  </si>
  <si>
    <t>Real Estate Activities</t>
  </si>
  <si>
    <t>Administrative and Support Service Activities</t>
  </si>
  <si>
    <t>Public Administration and Defense; Compulsory Social Security</t>
  </si>
  <si>
    <t>Education</t>
  </si>
  <si>
    <t>Human Health and Social Work Activities</t>
  </si>
  <si>
    <t>Other Service Activities</t>
  </si>
  <si>
    <t>Industry</t>
  </si>
  <si>
    <t>Full time workers</t>
  </si>
  <si>
    <t>Part-time or contractual workers</t>
  </si>
  <si>
    <t>Average</t>
  </si>
  <si>
    <t>Range</t>
  </si>
  <si>
    <t># of responses</t>
  </si>
  <si>
    <t>Min</t>
  </si>
  <si>
    <t>Max</t>
  </si>
  <si>
    <t xml:space="preserve">* share of vertical column. ** share of horizontal line.
</t>
  </si>
  <si>
    <t>People's Republic of China</t>
  </si>
  <si>
    <t>Source: Asian Development Bank, Philippine Enterprise Survey.</t>
  </si>
  <si>
    <t>Type of Business</t>
  </si>
  <si>
    <t>ADB Philippine Enterprise Survey on COVID-19 Impact</t>
  </si>
  <si>
    <t>Status of Business Registration</t>
  </si>
  <si>
    <t>Primary Business Sector</t>
  </si>
  <si>
    <t>Company Location</t>
  </si>
  <si>
    <t>Business Operating Period</t>
  </si>
  <si>
    <t>Employment</t>
  </si>
  <si>
    <t>Female Employees</t>
  </si>
  <si>
    <t>q1.8:  Percentage (%) of female employees to total employees (as of the end of 2019):</t>
  </si>
  <si>
    <t>Total Assets (excluding Land)</t>
  </si>
  <si>
    <t>Online Business/E-Commerce</t>
  </si>
  <si>
    <t>q.1.2:  Is the company registered with the following government agency?</t>
  </si>
  <si>
    <t xml:space="preserve">q1.3:  What is your primary business sector? </t>
  </si>
  <si>
    <t>q1.6:  Period of your operations since establishment (as of the end of 2019):</t>
  </si>
  <si>
    <t xml:space="preserve">q1.7:  How many full time and part time paid workers did your company have (as of the end of 2019)? </t>
  </si>
  <si>
    <t>q1.10:  Total assets (including  fixed assets such as buildings and equipment, and financial assets such as bank savings, but excluding land, as of the end of 2019):</t>
  </si>
  <si>
    <t>q1.12:  Are you engaged in online selling or e-commerce?</t>
  </si>
  <si>
    <t>Export Business</t>
  </si>
  <si>
    <t>q1.13:  Do you export your products or services?</t>
  </si>
  <si>
    <t>Share of Exports to Total Sales</t>
  </si>
  <si>
    <t>q1.13.1:  What is the share of exports to your total sales as of the end of 2019?</t>
  </si>
  <si>
    <t xml:space="preserve">q.1.13.2:  To which countries did you export your goods and services last year (2019)? </t>
  </si>
  <si>
    <t>Destination of Exports</t>
  </si>
  <si>
    <t>Import Business</t>
  </si>
  <si>
    <t>q1.14:  Do you import for your business?</t>
  </si>
  <si>
    <t>Share of Imports to Total Inputs</t>
  </si>
  <si>
    <t>q1.14.1:  What is the share of imports to your total inputs?</t>
  </si>
  <si>
    <t>Importing Countries</t>
  </si>
  <si>
    <t xml:space="preserve">q1.14.2:  From which countries did you import goods/materials last year (2019)? </t>
  </si>
  <si>
    <t>Cost of Supplies</t>
  </si>
  <si>
    <t>q1.14.3:  What has happened to the cost of supplies from abroad after the COVID-19 outbreak (15 March 2020)?</t>
  </si>
  <si>
    <t>Buyers of Products and Services by Sector</t>
  </si>
  <si>
    <t xml:space="preserve">q.1.14.4:  Buyers of your products and services are principally in which sectors? </t>
  </si>
  <si>
    <t>Note: Survey data was reclassified based on the Philippine Standard Industrial Classification (PSIC).</t>
  </si>
  <si>
    <t>q.1.14.5:  From what sectors do you buy most of your business's inputs?</t>
  </si>
  <si>
    <t>Location of Domestic Input/Raw Material Suppliers</t>
  </si>
  <si>
    <t>q1.14.6:  Where is the location of your domestic input/raw material supplier?</t>
  </si>
  <si>
    <t>Part 1: Company Profile</t>
  </si>
  <si>
    <t>Agriculture, Forestry, and Fishing</t>
  </si>
  <si>
    <t>Electricity, Gas, Steam, and Air Conditioning Supply</t>
  </si>
  <si>
    <t>Water Supply, Sewerage, Waste Management, and Remediation Activities</t>
  </si>
  <si>
    <t>Professional, Scientific, and Technical Activities</t>
  </si>
  <si>
    <t>Arts, Entertainment, and Recreation</t>
  </si>
  <si>
    <t>BARMM =  Bangsamoro Autonomous Region in Muslim Mindanao, MIMAROPA =  Mindoro, Marinduque, Romblon, and Palawan (Southwestern Tagalog Region), SOCCSKARGEN = South Cotabato, Cotabato, Sultan Kudarat, Sarangani, and General Santos.</t>
  </si>
  <si>
    <t xml:space="preserve">Agriculture, forestry, and fisheries </t>
  </si>
  <si>
    <t>Sectors where Enterprises Buy Inputs</t>
  </si>
  <si>
    <t>Item</t>
  </si>
  <si>
    <t>Note: These correspond only to those who answered "Yes" in Question 13.</t>
  </si>
  <si>
    <t>BARMM = Bangsamoro Autonomous Region in Muslim Mindanao; BIR = Bureau of Internal Revenue; CDA = Cooperative Development Agency; DTI = Department of Trade and Industry; LGU = local government unit; MIMAROPA = Mindoro, Marinduque, Romblon, and Palawan (Southwestern Tagalog Region); PSE = Philippine Stock Exchange; SEC = Securities and Exchange Commission; SOCCSKARGEN = South Cotabato, Cotabato, Sultan Kudarat, Sarangani, and General Santos; SSS = Social Security 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</si>
</sst>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??_-;_-@_-"/>
    <numFmt numFmtId="165" formatCode="0.0"/>
    <numFmt numFmtId="166" formatCode="#,##0.0"/>
    <numFmt numFmtId="167" formatCode="_(* #,##0_);_(* \(#,##0\);_(* &quot;-&quot;??_);_(@_)"/>
    <numFmt numFmtId="168" formatCode="_(* #,##0.0_);_(* \(#,##0.0\);_(* &quot;-&quot;??_);_(@_)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auto="1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theme="0"/>
      </bottom>
      <diagonal/>
    </border>
    <border>
      <left style="medium">
        <color theme="0"/>
      </left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theme="0"/>
      </right>
      <top style="medium">
        <color auto="1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auto="1"/>
      </left>
      <right/>
      <top style="medium">
        <color auto="1"/>
      </top>
      <bottom style="medium">
        <color theme="0"/>
      </bottom>
      <diagonal/>
    </border>
    <border>
      <left/>
      <right/>
      <top style="medium">
        <color auto="1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theme="0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auto="1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auto="1"/>
      </right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auto="1"/>
      </top>
      <bottom style="medium">
        <color theme="0"/>
      </bottom>
      <diagonal/>
    </border>
    <border>
      <left/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 style="medium">
        <color theme="0"/>
      </right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theme="0"/>
      </top>
      <bottom style="medium">
        <color indexed="64"/>
      </bottom>
      <diagonal/>
    </border>
    <border>
      <left style="medium">
        <color auto="1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0">
    <xf numFmtId="0" fontId="0" fillId="0" borderId="0" xfId="0"/>
    <xf numFmtId="0" fontId="2" fillId="0" borderId="0" xfId="0" applyFont="1"/>
    <xf numFmtId="0" fontId="0" fillId="0" borderId="0" xfId="0" applyBorder="1"/>
    <xf numFmtId="164" fontId="5" fillId="2" borderId="13" xfId="1" applyNumberFormat="1" applyFont="1" applyFill="1" applyBorder="1" applyAlignment="1">
      <alignment horizontal="center"/>
    </xf>
    <xf numFmtId="164" fontId="5" fillId="2" borderId="17" xfId="1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0" fillId="0" borderId="0" xfId="0" applyFill="1" applyBorder="1"/>
    <xf numFmtId="164" fontId="5" fillId="2" borderId="20" xfId="1" quotePrefix="1" applyNumberFormat="1" applyFont="1" applyFill="1" applyBorder="1" applyAlignment="1">
      <alignment vertical="top"/>
    </xf>
    <xf numFmtId="164" fontId="5" fillId="2" borderId="12" xfId="1" quotePrefix="1" applyNumberFormat="1" applyFont="1" applyFill="1" applyBorder="1" applyAlignment="1">
      <alignment vertical="top"/>
    </xf>
    <xf numFmtId="0" fontId="6" fillId="0" borderId="0" xfId="0" applyFont="1" applyFill="1" applyBorder="1"/>
    <xf numFmtId="3" fontId="0" fillId="0" borderId="0" xfId="0" applyNumberFormat="1"/>
    <xf numFmtId="3" fontId="5" fillId="2" borderId="17" xfId="1" applyNumberFormat="1" applyFont="1" applyFill="1" applyBorder="1" applyAlignment="1">
      <alignment horizontal="center"/>
    </xf>
    <xf numFmtId="165" fontId="0" fillId="0" borderId="0" xfId="0" applyNumberFormat="1"/>
    <xf numFmtId="165" fontId="5" fillId="2" borderId="13" xfId="1" applyNumberFormat="1" applyFont="1" applyFill="1" applyBorder="1" applyAlignment="1">
      <alignment horizontal="center"/>
    </xf>
    <xf numFmtId="165" fontId="0" fillId="0" borderId="0" xfId="0" applyNumberFormat="1" applyBorder="1"/>
    <xf numFmtId="165" fontId="6" fillId="0" borderId="0" xfId="0" applyNumberFormat="1" applyFont="1"/>
    <xf numFmtId="165" fontId="5" fillId="2" borderId="21" xfId="1" applyNumberFormat="1" applyFont="1" applyFill="1" applyBorder="1" applyAlignment="1">
      <alignment horizontal="center"/>
    </xf>
    <xf numFmtId="165" fontId="6" fillId="0" borderId="0" xfId="0" applyNumberFormat="1" applyFont="1" applyBorder="1"/>
    <xf numFmtId="164" fontId="5" fillId="2" borderId="29" xfId="1" applyNumberFormat="1" applyFont="1" applyFill="1" applyBorder="1" applyAlignment="1">
      <alignment horizontal="center"/>
    </xf>
    <xf numFmtId="164" fontId="5" fillId="2" borderId="30" xfId="1" applyNumberFormat="1" applyFont="1" applyFill="1" applyBorder="1" applyAlignment="1">
      <alignment horizontal="center"/>
    </xf>
    <xf numFmtId="3" fontId="5" fillId="2" borderId="29" xfId="1" applyNumberFormat="1" applyFont="1" applyFill="1" applyBorder="1" applyAlignment="1">
      <alignment horizontal="center"/>
    </xf>
    <xf numFmtId="3" fontId="5" fillId="2" borderId="30" xfId="1" applyNumberFormat="1" applyFont="1" applyFill="1" applyBorder="1" applyAlignment="1">
      <alignment horizontal="center"/>
    </xf>
    <xf numFmtId="165" fontId="5" fillId="2" borderId="30" xfId="1" applyNumberFormat="1" applyFont="1" applyFill="1" applyBorder="1" applyAlignment="1">
      <alignment horizontal="center"/>
    </xf>
    <xf numFmtId="165" fontId="5" fillId="2" borderId="31" xfId="1" applyNumberFormat="1" applyFont="1" applyFill="1" applyBorder="1" applyAlignment="1">
      <alignment horizontal="center"/>
    </xf>
    <xf numFmtId="3" fontId="5" fillId="2" borderId="32" xfId="1" applyNumberFormat="1" applyFont="1" applyFill="1" applyBorder="1" applyAlignment="1">
      <alignment horizontal="center"/>
    </xf>
    <xf numFmtId="0" fontId="0" fillId="0" borderId="0" xfId="0" applyAlignment="1"/>
    <xf numFmtId="164" fontId="5" fillId="2" borderId="17" xfId="1" applyNumberFormat="1" applyFont="1" applyFill="1" applyBorder="1" applyAlignment="1">
      <alignment horizontal="center" vertical="center" wrapText="1"/>
    </xf>
    <xf numFmtId="165" fontId="5" fillId="2" borderId="13" xfId="1" applyNumberFormat="1" applyFont="1" applyFill="1" applyBorder="1" applyAlignment="1">
      <alignment horizontal="center" vertical="center" wrapText="1"/>
    </xf>
    <xf numFmtId="3" fontId="5" fillId="2" borderId="17" xfId="1" applyNumberFormat="1" applyFont="1" applyFill="1" applyBorder="1" applyAlignment="1">
      <alignment horizontal="center" vertical="center" wrapText="1"/>
    </xf>
    <xf numFmtId="164" fontId="5" fillId="2" borderId="32" xfId="1" applyNumberFormat="1" applyFont="1" applyFill="1" applyBorder="1" applyAlignment="1">
      <alignment horizontal="center"/>
    </xf>
    <xf numFmtId="3" fontId="5" fillId="2" borderId="32" xfId="1" applyNumberFormat="1" applyFont="1" applyFill="1" applyBorder="1" applyAlignment="1">
      <alignment horizontal="center" vertical="center"/>
    </xf>
    <xf numFmtId="164" fontId="5" fillId="2" borderId="11" xfId="1" quotePrefix="1" applyNumberFormat="1" applyFont="1" applyFill="1" applyBorder="1" applyAlignment="1">
      <alignment vertical="top"/>
    </xf>
    <xf numFmtId="3" fontId="5" fillId="2" borderId="13" xfId="1" applyNumberFormat="1" applyFont="1" applyFill="1" applyBorder="1" applyAlignment="1">
      <alignment horizontal="center"/>
    </xf>
    <xf numFmtId="166" fontId="0" fillId="0" borderId="0" xfId="0" applyNumberFormat="1"/>
    <xf numFmtId="165" fontId="0" fillId="4" borderId="0" xfId="0" applyNumberFormat="1" applyFill="1" applyBorder="1"/>
    <xf numFmtId="165" fontId="6" fillId="4" borderId="0" xfId="0" applyNumberFormat="1" applyFont="1" applyFill="1" applyBorder="1"/>
    <xf numFmtId="0" fontId="0" fillId="4" borderId="22" xfId="0" applyFill="1" applyBorder="1"/>
    <xf numFmtId="0" fontId="0" fillId="4" borderId="0" xfId="0" applyFill="1"/>
    <xf numFmtId="165" fontId="0" fillId="4" borderId="0" xfId="0" applyNumberFormat="1" applyFill="1"/>
    <xf numFmtId="0" fontId="6" fillId="4" borderId="0" xfId="0" applyFont="1" applyFill="1"/>
    <xf numFmtId="0" fontId="0" fillId="4" borderId="23" xfId="0" applyFill="1" applyBorder="1"/>
    <xf numFmtId="3" fontId="0" fillId="4" borderId="0" xfId="0" applyNumberFormat="1" applyFill="1"/>
    <xf numFmtId="165" fontId="6" fillId="4" borderId="0" xfId="0" applyNumberFormat="1" applyFont="1" applyFill="1"/>
    <xf numFmtId="0" fontId="0" fillId="4" borderId="2" xfId="0" applyFill="1" applyBorder="1"/>
    <xf numFmtId="0" fontId="0" fillId="4" borderId="9" xfId="0" applyFill="1" applyBorder="1"/>
    <xf numFmtId="0" fontId="6" fillId="4" borderId="4" xfId="0" applyFont="1" applyFill="1" applyBorder="1"/>
    <xf numFmtId="0" fontId="0" fillId="4" borderId="14" xfId="0" applyFill="1" applyBorder="1"/>
    <xf numFmtId="0" fontId="0" fillId="4" borderId="0" xfId="0" applyFill="1" applyBorder="1"/>
    <xf numFmtId="0" fontId="6" fillId="4" borderId="5" xfId="0" applyFont="1" applyFill="1" applyBorder="1"/>
    <xf numFmtId="0" fontId="6" fillId="4" borderId="0" xfId="0" applyFont="1" applyFill="1" applyBorder="1"/>
    <xf numFmtId="0" fontId="0" fillId="4" borderId="1" xfId="0" applyFill="1" applyBorder="1"/>
    <xf numFmtId="0" fontId="0" fillId="4" borderId="8" xfId="0" applyFill="1" applyBorder="1"/>
    <xf numFmtId="0" fontId="6" fillId="4" borderId="3" xfId="0" applyFont="1" applyFill="1" applyBorder="1"/>
    <xf numFmtId="0" fontId="6" fillId="4" borderId="9" xfId="0" applyFont="1" applyFill="1" applyBorder="1"/>
    <xf numFmtId="0" fontId="2" fillId="0" borderId="0" xfId="0" applyFont="1" applyAlignment="1">
      <alignment horizontal="left"/>
    </xf>
    <xf numFmtId="168" fontId="0" fillId="4" borderId="1" xfId="1" applyNumberFormat="1" applyFont="1" applyFill="1" applyBorder="1"/>
    <xf numFmtId="167" fontId="0" fillId="4" borderId="14" xfId="1" applyNumberFormat="1" applyFont="1" applyFill="1" applyBorder="1"/>
    <xf numFmtId="168" fontId="0" fillId="4" borderId="8" xfId="1" applyNumberFormat="1" applyFont="1" applyFill="1" applyBorder="1"/>
    <xf numFmtId="167" fontId="0" fillId="4" borderId="0" xfId="1" applyNumberFormat="1" applyFont="1" applyFill="1" applyBorder="1"/>
    <xf numFmtId="168" fontId="6" fillId="4" borderId="3" xfId="1" applyNumberFormat="1" applyFont="1" applyFill="1" applyBorder="1"/>
    <xf numFmtId="167" fontId="6" fillId="4" borderId="5" xfId="1" applyNumberFormat="1" applyFont="1" applyFill="1" applyBorder="1"/>
    <xf numFmtId="0" fontId="6" fillId="4" borderId="24" xfId="0" applyFont="1" applyFill="1" applyBorder="1"/>
    <xf numFmtId="165" fontId="5" fillId="2" borderId="39" xfId="1" applyNumberFormat="1" applyFont="1" applyFill="1" applyBorder="1" applyAlignment="1">
      <alignment horizontal="center"/>
    </xf>
    <xf numFmtId="164" fontId="5" fillId="2" borderId="21" xfId="1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left" vertical="top"/>
    </xf>
    <xf numFmtId="168" fontId="0" fillId="4" borderId="0" xfId="1" applyNumberFormat="1" applyFont="1" applyFill="1"/>
    <xf numFmtId="168" fontId="6" fillId="4" borderId="0" xfId="1" applyNumberFormat="1" applyFont="1" applyFill="1"/>
    <xf numFmtId="167" fontId="0" fillId="4" borderId="1" xfId="1" applyNumberFormat="1" applyFont="1" applyFill="1" applyBorder="1"/>
    <xf numFmtId="167" fontId="0" fillId="4" borderId="8" xfId="1" applyNumberFormat="1" applyFont="1" applyFill="1" applyBorder="1"/>
    <xf numFmtId="167" fontId="6" fillId="4" borderId="3" xfId="1" applyNumberFormat="1" applyFont="1" applyFill="1" applyBorder="1"/>
    <xf numFmtId="167" fontId="0" fillId="4" borderId="0" xfId="1" applyNumberFormat="1" applyFont="1" applyFill="1"/>
    <xf numFmtId="167" fontId="6" fillId="4" borderId="0" xfId="1" applyNumberFormat="1" applyFont="1" applyFill="1"/>
    <xf numFmtId="168" fontId="0" fillId="4" borderId="14" xfId="1" applyNumberFormat="1" applyFont="1" applyFill="1" applyBorder="1"/>
    <xf numFmtId="168" fontId="0" fillId="4" borderId="2" xfId="1" applyNumberFormat="1" applyFont="1" applyFill="1" applyBorder="1"/>
    <xf numFmtId="168" fontId="0" fillId="4" borderId="0" xfId="1" applyNumberFormat="1" applyFont="1" applyFill="1" applyBorder="1"/>
    <xf numFmtId="168" fontId="0" fillId="4" borderId="9" xfId="1" applyNumberFormat="1" applyFont="1" applyFill="1" applyBorder="1"/>
    <xf numFmtId="168" fontId="6" fillId="4" borderId="5" xfId="1" applyNumberFormat="1" applyFont="1" applyFill="1" applyBorder="1"/>
    <xf numFmtId="168" fontId="6" fillId="4" borderId="4" xfId="1" applyNumberFormat="1" applyFont="1" applyFill="1" applyBorder="1"/>
    <xf numFmtId="168" fontId="6" fillId="4" borderId="9" xfId="1" applyNumberFormat="1" applyFont="1" applyFill="1" applyBorder="1"/>
    <xf numFmtId="168" fontId="6" fillId="4" borderId="14" xfId="1" applyNumberFormat="1" applyFont="1" applyFill="1" applyBorder="1"/>
    <xf numFmtId="168" fontId="6" fillId="4" borderId="0" xfId="1" applyNumberFormat="1" applyFont="1" applyFill="1" applyBorder="1"/>
    <xf numFmtId="167" fontId="6" fillId="4" borderId="14" xfId="1" applyNumberFormat="1" applyFont="1" applyFill="1" applyBorder="1"/>
    <xf numFmtId="167" fontId="6" fillId="4" borderId="0" xfId="1" applyNumberFormat="1" applyFont="1" applyFill="1" applyBorder="1"/>
    <xf numFmtId="168" fontId="6" fillId="4" borderId="2" xfId="1" applyNumberFormat="1" applyFont="1" applyFill="1" applyBorder="1"/>
    <xf numFmtId="168" fontId="6" fillId="4" borderId="8" xfId="1" applyNumberFormat="1" applyFont="1" applyFill="1" applyBorder="1"/>
    <xf numFmtId="168" fontId="0" fillId="4" borderId="5" xfId="1" applyNumberFormat="1" applyFont="1" applyFill="1" applyBorder="1"/>
    <xf numFmtId="167" fontId="6" fillId="4" borderId="8" xfId="1" applyNumberFormat="1" applyFont="1" applyFill="1" applyBorder="1"/>
    <xf numFmtId="167" fontId="0" fillId="4" borderId="3" xfId="1" applyNumberFormat="1" applyFont="1" applyFill="1" applyBorder="1"/>
    <xf numFmtId="167" fontId="0" fillId="4" borderId="5" xfId="1" applyNumberFormat="1" applyFont="1" applyFill="1" applyBorder="1"/>
    <xf numFmtId="167" fontId="6" fillId="4" borderId="1" xfId="1" applyNumberFormat="1" applyFont="1" applyFill="1" applyBorder="1"/>
    <xf numFmtId="164" fontId="5" fillId="2" borderId="31" xfId="1" applyNumberFormat="1" applyFont="1" applyFill="1" applyBorder="1" applyAlignment="1">
      <alignment horizontal="center"/>
    </xf>
    <xf numFmtId="166" fontId="5" fillId="2" borderId="13" xfId="1" applyNumberFormat="1" applyFont="1" applyFill="1" applyBorder="1" applyAlignment="1">
      <alignment horizontal="center"/>
    </xf>
    <xf numFmtId="166" fontId="0" fillId="4" borderId="0" xfId="0" applyNumberFormat="1" applyFill="1"/>
    <xf numFmtId="0" fontId="0" fillId="4" borderId="2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9" fillId="0" borderId="0" xfId="0" applyFont="1"/>
    <xf numFmtId="0" fontId="0" fillId="4" borderId="0" xfId="0" applyFill="1" applyBorder="1" applyAlignment="1">
      <alignment horizontal="left" vertical="top" wrapText="1"/>
    </xf>
    <xf numFmtId="0" fontId="0" fillId="4" borderId="0" xfId="0" applyFill="1" applyBorder="1" applyAlignment="1">
      <alignment horizontal="left" vertical="top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4" fillId="4" borderId="38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2" borderId="20" xfId="1" applyNumberFormat="1" applyFont="1" applyFill="1" applyBorder="1" applyAlignment="1">
      <alignment horizontal="center"/>
    </xf>
    <xf numFmtId="164" fontId="3" fillId="2" borderId="11" xfId="1" applyNumberFormat="1" applyFont="1" applyFill="1" applyBorder="1" applyAlignment="1">
      <alignment horizontal="center"/>
    </xf>
    <xf numFmtId="164" fontId="3" fillId="2" borderId="16" xfId="1" applyNumberFormat="1" applyFont="1" applyFill="1" applyBorder="1" applyAlignment="1">
      <alignment horizontal="center"/>
    </xf>
    <xf numFmtId="164" fontId="5" fillId="2" borderId="20" xfId="1" applyNumberFormat="1" applyFont="1" applyFill="1" applyBorder="1" applyAlignment="1">
      <alignment horizontal="center"/>
    </xf>
    <xf numFmtId="164" fontId="5" fillId="2" borderId="11" xfId="1" applyNumberFormat="1" applyFont="1" applyFill="1" applyBorder="1" applyAlignment="1">
      <alignment horizontal="center"/>
    </xf>
    <xf numFmtId="164" fontId="5" fillId="2" borderId="12" xfId="1" applyNumberFormat="1" applyFont="1" applyFill="1" applyBorder="1" applyAlignment="1">
      <alignment horizontal="center"/>
    </xf>
    <xf numFmtId="164" fontId="5" fillId="2" borderId="10" xfId="1" applyNumberFormat="1" applyFont="1" applyFill="1" applyBorder="1" applyAlignment="1">
      <alignment horizontal="center"/>
    </xf>
    <xf numFmtId="164" fontId="5" fillId="2" borderId="10" xfId="1" applyNumberFormat="1" applyFont="1" applyFill="1" applyBorder="1" applyAlignment="1">
      <alignment horizontal="center" vertical="center"/>
    </xf>
    <xf numFmtId="164" fontId="5" fillId="2" borderId="11" xfId="1" applyNumberFormat="1" applyFont="1" applyFill="1" applyBorder="1" applyAlignment="1">
      <alignment horizontal="center" vertical="center"/>
    </xf>
    <xf numFmtId="164" fontId="5" fillId="2" borderId="16" xfId="1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left" wrapText="1"/>
    </xf>
    <xf numFmtId="164" fontId="5" fillId="2" borderId="16" xfId="1" applyNumberFormat="1" applyFont="1" applyFill="1" applyBorder="1" applyAlignment="1">
      <alignment horizontal="center"/>
    </xf>
    <xf numFmtId="0" fontId="4" fillId="4" borderId="22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center" wrapText="1"/>
    </xf>
    <xf numFmtId="0" fontId="3" fillId="3" borderId="19" xfId="0" applyFont="1" applyFill="1" applyBorder="1" applyAlignment="1">
      <alignment horizontal="center" wrapText="1"/>
    </xf>
    <xf numFmtId="0" fontId="3" fillId="3" borderId="34" xfId="0" applyFont="1" applyFill="1" applyBorder="1" applyAlignment="1">
      <alignment horizontal="center" wrapText="1"/>
    </xf>
    <xf numFmtId="164" fontId="3" fillId="2" borderId="20" xfId="1" applyNumberFormat="1" applyFont="1" applyFill="1" applyBorder="1" applyAlignment="1">
      <alignment horizontal="center" wrapText="1"/>
    </xf>
    <xf numFmtId="164" fontId="3" fillId="2" borderId="11" xfId="1" applyNumberFormat="1" applyFont="1" applyFill="1" applyBorder="1" applyAlignment="1">
      <alignment horizontal="center" wrapText="1"/>
    </xf>
    <xf numFmtId="164" fontId="3" fillId="2" borderId="16" xfId="1" applyNumberFormat="1" applyFont="1" applyFill="1" applyBorder="1" applyAlignment="1">
      <alignment horizont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left" vertical="center" wrapText="1"/>
    </xf>
    <xf numFmtId="0" fontId="7" fillId="4" borderId="37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left" vertical="center" wrapText="1"/>
    </xf>
    <xf numFmtId="164" fontId="5" fillId="2" borderId="27" xfId="1" applyNumberFormat="1" applyFont="1" applyFill="1" applyBorder="1" applyAlignment="1">
      <alignment horizontal="center" vertical="center" wrapText="1"/>
    </xf>
    <xf numFmtId="164" fontId="5" fillId="2" borderId="28" xfId="1" applyNumberFormat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left" vertical="top" wrapText="1"/>
    </xf>
    <xf numFmtId="164" fontId="5" fillId="2" borderId="26" xfId="1" applyNumberFormat="1" applyFont="1" applyFill="1" applyBorder="1" applyAlignment="1">
      <alignment horizontal="center" vertical="center" wrapText="1"/>
    </xf>
    <xf numFmtId="164" fontId="5" fillId="2" borderId="27" xfId="1" applyNumberFormat="1" applyFont="1" applyFill="1" applyBorder="1" applyAlignment="1">
      <alignment horizontal="center" vertical="center"/>
    </xf>
    <xf numFmtId="164" fontId="5" fillId="2" borderId="28" xfId="1" applyNumberFormat="1" applyFont="1" applyFill="1" applyBorder="1" applyAlignment="1">
      <alignment horizontal="center" vertical="center"/>
    </xf>
    <xf numFmtId="164" fontId="5" fillId="2" borderId="10" xfId="1" applyNumberFormat="1" applyFont="1" applyFill="1" applyBorder="1" applyAlignment="1">
      <alignment horizontal="center" vertical="center" wrapText="1"/>
    </xf>
    <xf numFmtId="164" fontId="5" fillId="2" borderId="11" xfId="1" applyNumberFormat="1" applyFont="1" applyFill="1" applyBorder="1" applyAlignment="1">
      <alignment horizontal="center" vertical="center" wrapText="1"/>
    </xf>
    <xf numFmtId="164" fontId="5" fillId="2" borderId="16" xfId="1" applyNumberFormat="1" applyFont="1" applyFill="1" applyBorder="1" applyAlignment="1">
      <alignment horizontal="center" vertical="center" wrapText="1"/>
    </xf>
    <xf numFmtId="164" fontId="5" fillId="2" borderId="12" xfId="1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64" fontId="3" fillId="2" borderId="20" xfId="1" applyNumberFormat="1" applyFont="1" applyFill="1" applyBorder="1" applyAlignment="1">
      <alignment horizontal="center" vertical="center" wrapText="1"/>
    </xf>
    <xf numFmtId="164" fontId="3" fillId="2" borderId="11" xfId="1" applyNumberFormat="1" applyFont="1" applyFill="1" applyBorder="1" applyAlignment="1">
      <alignment horizontal="center" vertical="center" wrapText="1"/>
    </xf>
    <xf numFmtId="164" fontId="3" fillId="2" borderId="16" xfId="1" applyNumberFormat="1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2" borderId="11" xfId="1" applyNumberFormat="1" applyFont="1" applyFill="1" applyBorder="1" applyAlignment="1">
      <alignment horizontal="center" vertical="center"/>
    </xf>
    <xf numFmtId="164" fontId="3" fillId="2" borderId="16" xfId="1" applyNumberFormat="1" applyFont="1" applyFill="1" applyBorder="1" applyAlignment="1">
      <alignment horizontal="center" vertical="center"/>
    </xf>
    <xf numFmtId="164" fontId="5" fillId="2" borderId="12" xfId="1" applyNumberFormat="1" applyFont="1" applyFill="1" applyBorder="1" applyAlignment="1">
      <alignment horizontal="center" vertical="center"/>
    </xf>
    <xf numFmtId="165" fontId="5" fillId="2" borderId="35" xfId="1" applyNumberFormat="1" applyFont="1" applyFill="1" applyBorder="1" applyAlignment="1">
      <alignment horizontal="center" vertical="center" wrapText="1"/>
    </xf>
    <xf numFmtId="165" fontId="0" fillId="0" borderId="43" xfId="0" applyNumberFormat="1" applyBorder="1" applyAlignment="1">
      <alignment horizontal="center" vertical="center" wrapText="1"/>
    </xf>
    <xf numFmtId="165" fontId="5" fillId="2" borderId="10" xfId="1" applyNumberFormat="1" applyFont="1" applyFill="1" applyBorder="1" applyAlignment="1">
      <alignment horizontal="center"/>
    </xf>
    <xf numFmtId="165" fontId="5" fillId="2" borderId="12" xfId="1" applyNumberFormat="1" applyFont="1" applyFill="1" applyBorder="1" applyAlignment="1">
      <alignment horizontal="center"/>
    </xf>
    <xf numFmtId="166" fontId="5" fillId="2" borderId="35" xfId="1" applyNumberFormat="1" applyFont="1" applyFill="1" applyBorder="1" applyAlignment="1">
      <alignment horizontal="center" vertical="center" wrapText="1"/>
    </xf>
    <xf numFmtId="166" fontId="5" fillId="2" borderId="43" xfId="1" applyNumberFormat="1" applyFont="1" applyFill="1" applyBorder="1" applyAlignment="1">
      <alignment horizontal="center" vertical="center" wrapText="1"/>
    </xf>
    <xf numFmtId="166" fontId="5" fillId="2" borderId="10" xfId="1" applyNumberFormat="1" applyFont="1" applyFill="1" applyBorder="1" applyAlignment="1">
      <alignment horizontal="center"/>
    </xf>
    <xf numFmtId="166" fontId="5" fillId="2" borderId="12" xfId="1" applyNumberFormat="1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33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164" fontId="5" fillId="2" borderId="20" xfId="1" applyNumberFormat="1" applyFont="1" applyFill="1" applyBorder="1" applyAlignment="1">
      <alignment horizontal="center" vertical="top"/>
    </xf>
    <xf numFmtId="164" fontId="5" fillId="2" borderId="11" xfId="1" applyNumberFormat="1" applyFont="1" applyFill="1" applyBorder="1" applyAlignment="1">
      <alignment horizontal="center" vertical="top"/>
    </xf>
    <xf numFmtId="164" fontId="5" fillId="2" borderId="12" xfId="1" applyNumberFormat="1" applyFont="1" applyFill="1" applyBorder="1" applyAlignment="1">
      <alignment horizontal="center" vertical="top"/>
    </xf>
    <xf numFmtId="164" fontId="3" fillId="2" borderId="26" xfId="1" applyNumberFormat="1" applyFont="1" applyFill="1" applyBorder="1" applyAlignment="1">
      <alignment horizontal="center" vertical="center" wrapText="1"/>
    </xf>
    <xf numFmtId="164" fontId="3" fillId="2" borderId="27" xfId="1" applyNumberFormat="1" applyFont="1" applyFill="1" applyBorder="1" applyAlignment="1">
      <alignment horizontal="center" vertical="center" wrapText="1"/>
    </xf>
    <xf numFmtId="164" fontId="3" fillId="2" borderId="28" xfId="1" applyNumberFormat="1" applyFont="1" applyFill="1" applyBorder="1" applyAlignment="1">
      <alignment horizontal="center" vertical="center" wrapText="1"/>
    </xf>
    <xf numFmtId="164" fontId="5" fillId="2" borderId="26" xfId="1" applyNumberFormat="1" applyFont="1" applyFill="1" applyBorder="1" applyAlignment="1">
      <alignment horizontal="center" vertical="top"/>
    </xf>
    <xf numFmtId="164" fontId="5" fillId="2" borderId="27" xfId="1" applyNumberFormat="1" applyFont="1" applyFill="1" applyBorder="1" applyAlignment="1">
      <alignment horizontal="center" vertical="top"/>
    </xf>
    <xf numFmtId="164" fontId="5" fillId="2" borderId="27" xfId="1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164" fontId="5" fillId="2" borderId="20" xfId="1" quotePrefix="1" applyNumberFormat="1" applyFont="1" applyFill="1" applyBorder="1" applyAlignment="1">
      <alignment horizontal="center" vertical="top"/>
    </xf>
    <xf numFmtId="164" fontId="5" fillId="2" borderId="11" xfId="1" quotePrefix="1" applyNumberFormat="1" applyFont="1" applyFill="1" applyBorder="1" applyAlignment="1">
      <alignment horizontal="center" vertical="top"/>
    </xf>
    <xf numFmtId="164" fontId="5" fillId="2" borderId="12" xfId="1" quotePrefix="1" applyNumberFormat="1" applyFont="1" applyFill="1" applyBorder="1" applyAlignment="1">
      <alignment horizontal="center" vertical="top"/>
    </xf>
    <xf numFmtId="164" fontId="5" fillId="2" borderId="10" xfId="1" applyNumberFormat="1" applyFont="1" applyFill="1" applyBorder="1" applyAlignment="1">
      <alignment horizontal="left" vertical="center" wrapText="1"/>
    </xf>
    <xf numFmtId="164" fontId="5" fillId="2" borderId="12" xfId="1" applyNumberFormat="1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164" fontId="5" fillId="2" borderId="41" xfId="1" applyNumberFormat="1" applyFont="1" applyFill="1" applyBorder="1" applyAlignment="1">
      <alignment horizontal="center" vertical="center" wrapText="1"/>
    </xf>
    <xf numFmtId="164" fontId="5" fillId="2" borderId="42" xfId="1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left" vertical="center" wrapText="1"/>
    </xf>
    <xf numFmtId="164" fontId="5" fillId="2" borderId="40" xfId="1" applyNumberFormat="1" applyFont="1" applyFill="1" applyBorder="1" applyAlignment="1">
      <alignment horizontal="center" vertical="center" wrapText="1"/>
    </xf>
    <xf numFmtId="164" fontId="5" fillId="2" borderId="20" xfId="1" quotePrefix="1" applyNumberFormat="1" applyFont="1" applyFill="1" applyBorder="1" applyAlignment="1">
      <alignment horizontal="center" vertical="center" wrapText="1"/>
    </xf>
    <xf numFmtId="164" fontId="5" fillId="2" borderId="11" xfId="1" quotePrefix="1" applyNumberFormat="1" applyFont="1" applyFill="1" applyBorder="1" applyAlignment="1">
      <alignment horizontal="center" vertical="center" wrapText="1"/>
    </xf>
    <xf numFmtId="164" fontId="5" fillId="2" borderId="12" xfId="1" quotePrefix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fggua/AppData/Local/Microsoft/Windows/INetCache/Content.Outlook/Y8PH4E9V/Unweighted_Prelim_tables_Ent_singleresp_i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weighted_Prelim_tables_Ent_si"/>
    </sheetNames>
    <sheetDataSet>
      <sheetData sheetId="0">
        <row r="269">
          <cell r="A269" t="str">
            <v>Agriculture, Forestry and Fishing</v>
          </cell>
          <cell r="B269">
            <v>2</v>
          </cell>
          <cell r="C269">
            <v>2.41</v>
          </cell>
          <cell r="D269">
            <v>1</v>
          </cell>
          <cell r="E269">
            <v>0.81</v>
          </cell>
          <cell r="F269">
            <v>1</v>
          </cell>
          <cell r="G269">
            <v>1.25</v>
          </cell>
          <cell r="H269">
            <v>1</v>
          </cell>
          <cell r="I269">
            <v>0.83</v>
          </cell>
          <cell r="J269">
            <v>5</v>
          </cell>
          <cell r="K269">
            <v>1.23</v>
          </cell>
        </row>
        <row r="270">
          <cell r="A270" t="str">
            <v>Manufacturing</v>
          </cell>
          <cell r="B270">
            <v>14</v>
          </cell>
          <cell r="C270">
            <v>16.87</v>
          </cell>
          <cell r="D270">
            <v>35</v>
          </cell>
          <cell r="E270">
            <v>28.46</v>
          </cell>
          <cell r="F270">
            <v>20</v>
          </cell>
          <cell r="G270">
            <v>25</v>
          </cell>
          <cell r="H270">
            <v>20</v>
          </cell>
          <cell r="I270">
            <v>16.670000000000002</v>
          </cell>
          <cell r="J270">
            <v>89</v>
          </cell>
          <cell r="K270">
            <v>21.92</v>
          </cell>
        </row>
        <row r="271">
          <cell r="A271" t="str">
            <v>Electricity, Gas, Steam and Air Conditioning Supply</v>
          </cell>
          <cell r="B271">
            <v>1</v>
          </cell>
          <cell r="C271">
            <v>1.2</v>
          </cell>
          <cell r="D271">
            <v>2</v>
          </cell>
          <cell r="E271">
            <v>1.63</v>
          </cell>
          <cell r="F271">
            <v>1</v>
          </cell>
          <cell r="G271">
            <v>1.25</v>
          </cell>
          <cell r="H271">
            <v>1</v>
          </cell>
          <cell r="I271">
            <v>0.83</v>
          </cell>
          <cell r="J271">
            <v>5</v>
          </cell>
          <cell r="K271">
            <v>1.23</v>
          </cell>
        </row>
        <row r="272">
          <cell r="A272" t="str">
            <v>Water Supply; Sewerage, Waste Management and Remediation Activities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2</v>
          </cell>
          <cell r="I272">
            <v>1.67</v>
          </cell>
          <cell r="J272">
            <v>2</v>
          </cell>
          <cell r="K272">
            <v>0.49</v>
          </cell>
        </row>
        <row r="273">
          <cell r="A273" t="str">
            <v>Construction</v>
          </cell>
          <cell r="B273">
            <v>7</v>
          </cell>
          <cell r="C273">
            <v>8.43</v>
          </cell>
          <cell r="D273">
            <v>11</v>
          </cell>
          <cell r="E273">
            <v>8.94</v>
          </cell>
          <cell r="F273">
            <v>0</v>
          </cell>
          <cell r="G273">
            <v>0</v>
          </cell>
          <cell r="H273">
            <v>2</v>
          </cell>
          <cell r="I273">
            <v>1.67</v>
          </cell>
          <cell r="J273">
            <v>20</v>
          </cell>
          <cell r="K273">
            <v>4.93</v>
          </cell>
        </row>
        <row r="274">
          <cell r="A274" t="str">
            <v>Wholesale and Retail Trade; Repair of Motor Vehicles and Motorcycles</v>
          </cell>
          <cell r="B274">
            <v>31</v>
          </cell>
          <cell r="C274">
            <v>37.35</v>
          </cell>
          <cell r="D274">
            <v>41</v>
          </cell>
          <cell r="E274">
            <v>33.33</v>
          </cell>
          <cell r="F274">
            <v>33</v>
          </cell>
          <cell r="G274">
            <v>41.25</v>
          </cell>
          <cell r="H274">
            <v>67</v>
          </cell>
          <cell r="I274">
            <v>55.83</v>
          </cell>
          <cell r="J274">
            <v>172</v>
          </cell>
          <cell r="K274">
            <v>42.36</v>
          </cell>
        </row>
        <row r="275">
          <cell r="A275" t="str">
            <v>Transportation and storage</v>
          </cell>
          <cell r="B275">
            <v>3</v>
          </cell>
          <cell r="C275">
            <v>3.61</v>
          </cell>
          <cell r="D275">
            <v>2</v>
          </cell>
          <cell r="E275">
            <v>1.63</v>
          </cell>
          <cell r="F275">
            <v>3</v>
          </cell>
          <cell r="G275">
            <v>3.75</v>
          </cell>
          <cell r="H275">
            <v>5</v>
          </cell>
          <cell r="I275">
            <v>4.17</v>
          </cell>
          <cell r="J275">
            <v>13</v>
          </cell>
          <cell r="K275">
            <v>3.2</v>
          </cell>
        </row>
        <row r="276">
          <cell r="A276" t="str">
            <v>Accommodation and Food Service Activities</v>
          </cell>
          <cell r="B276">
            <v>8</v>
          </cell>
          <cell r="C276">
            <v>9.64</v>
          </cell>
          <cell r="D276">
            <v>9</v>
          </cell>
          <cell r="E276">
            <v>7.32</v>
          </cell>
          <cell r="F276">
            <v>6</v>
          </cell>
          <cell r="G276">
            <v>7.5</v>
          </cell>
          <cell r="H276">
            <v>1</v>
          </cell>
          <cell r="I276">
            <v>0.83</v>
          </cell>
          <cell r="J276">
            <v>24</v>
          </cell>
          <cell r="K276">
            <v>5.91</v>
          </cell>
        </row>
        <row r="277">
          <cell r="A277" t="str">
            <v>Information and Communication</v>
          </cell>
          <cell r="B277">
            <v>3</v>
          </cell>
          <cell r="C277">
            <v>3.61</v>
          </cell>
          <cell r="D277">
            <v>7</v>
          </cell>
          <cell r="E277">
            <v>5.69</v>
          </cell>
          <cell r="F277">
            <v>5</v>
          </cell>
          <cell r="G277">
            <v>6.25</v>
          </cell>
          <cell r="H277">
            <v>10</v>
          </cell>
          <cell r="I277">
            <v>8.33</v>
          </cell>
          <cell r="J277">
            <v>25</v>
          </cell>
          <cell r="K277">
            <v>6.16</v>
          </cell>
        </row>
        <row r="278">
          <cell r="A278" t="str">
            <v>Financial  and Insurance Activities</v>
          </cell>
          <cell r="B278">
            <v>0</v>
          </cell>
          <cell r="C278">
            <v>0</v>
          </cell>
          <cell r="D278">
            <v>1</v>
          </cell>
          <cell r="E278">
            <v>0.81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1</v>
          </cell>
          <cell r="K278">
            <v>0.25</v>
          </cell>
        </row>
        <row r="279">
          <cell r="A279" t="str">
            <v>Real Estate Activities</v>
          </cell>
          <cell r="B279">
            <v>0</v>
          </cell>
          <cell r="C279">
            <v>0</v>
          </cell>
          <cell r="D279">
            <v>1</v>
          </cell>
          <cell r="E279">
            <v>0.81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1</v>
          </cell>
          <cell r="K279">
            <v>0.25</v>
          </cell>
        </row>
        <row r="280">
          <cell r="A280" t="str">
            <v>Professional, Scientific and Technical Activities</v>
          </cell>
          <cell r="B280">
            <v>2</v>
          </cell>
          <cell r="C280">
            <v>2.41</v>
          </cell>
          <cell r="D280">
            <v>1</v>
          </cell>
          <cell r="E280">
            <v>0.81</v>
          </cell>
          <cell r="F280">
            <v>0</v>
          </cell>
          <cell r="G280">
            <v>0</v>
          </cell>
          <cell r="H280">
            <v>2</v>
          </cell>
          <cell r="I280">
            <v>1.67</v>
          </cell>
          <cell r="J280">
            <v>5</v>
          </cell>
          <cell r="K280">
            <v>1.23</v>
          </cell>
        </row>
        <row r="281">
          <cell r="A281" t="str">
            <v>Administrative and Support Service Activities</v>
          </cell>
          <cell r="B281">
            <v>0</v>
          </cell>
          <cell r="C281">
            <v>0</v>
          </cell>
          <cell r="D281">
            <v>1</v>
          </cell>
          <cell r="E281">
            <v>0.81</v>
          </cell>
          <cell r="F281">
            <v>0</v>
          </cell>
          <cell r="G281">
            <v>0</v>
          </cell>
          <cell r="H281">
            <v>1</v>
          </cell>
          <cell r="I281">
            <v>0.83</v>
          </cell>
          <cell r="J281">
            <v>2</v>
          </cell>
          <cell r="K281">
            <v>0.49</v>
          </cell>
        </row>
        <row r="282">
          <cell r="A282" t="str">
            <v>Arts, Entertainment and Recreation</v>
          </cell>
          <cell r="B282">
            <v>5</v>
          </cell>
          <cell r="C282">
            <v>6.02</v>
          </cell>
          <cell r="D282">
            <v>2</v>
          </cell>
          <cell r="E282">
            <v>1.63</v>
          </cell>
          <cell r="F282">
            <v>1</v>
          </cell>
          <cell r="G282">
            <v>1.25</v>
          </cell>
          <cell r="H282">
            <v>0</v>
          </cell>
          <cell r="I282">
            <v>0</v>
          </cell>
          <cell r="J282">
            <v>8</v>
          </cell>
          <cell r="K282">
            <v>1.97</v>
          </cell>
        </row>
        <row r="283">
          <cell r="A283" t="str">
            <v>Other Service Activities</v>
          </cell>
          <cell r="B283">
            <v>7</v>
          </cell>
          <cell r="C283">
            <v>8.43</v>
          </cell>
          <cell r="D283">
            <v>9</v>
          </cell>
          <cell r="E283">
            <v>7.32</v>
          </cell>
          <cell r="F283">
            <v>10</v>
          </cell>
          <cell r="G283">
            <v>12.5</v>
          </cell>
          <cell r="H283">
            <v>8</v>
          </cell>
          <cell r="I283">
            <v>6.67</v>
          </cell>
          <cell r="J283">
            <v>34</v>
          </cell>
          <cell r="K283">
            <v>8.3699999999999992</v>
          </cell>
        </row>
        <row r="284">
          <cell r="A284" t="str">
            <v>Total</v>
          </cell>
          <cell r="B284">
            <v>83</v>
          </cell>
          <cell r="C284">
            <v>100</v>
          </cell>
          <cell r="D284">
            <v>123</v>
          </cell>
          <cell r="E284">
            <v>100</v>
          </cell>
          <cell r="F284">
            <v>80</v>
          </cell>
          <cell r="G284">
            <v>100</v>
          </cell>
          <cell r="H284">
            <v>120</v>
          </cell>
          <cell r="I284">
            <v>100</v>
          </cell>
          <cell r="J284">
            <v>406</v>
          </cell>
          <cell r="K284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5B30F-9012-407A-AB40-E8C8EC007091}">
  <dimension ref="A1:Q52"/>
  <sheetViews>
    <sheetView tabSelected="1" zoomScale="80" zoomScaleNormal="80" workbookViewId="0">
      <selection activeCell="A3" sqref="A3"/>
    </sheetView>
  </sheetViews>
  <sheetFormatPr baseColWidth="10" defaultColWidth="8.83203125" defaultRowHeight="15" x14ac:dyDescent="0.2"/>
  <cols>
    <col min="1" max="1" width="10.5" customWidth="1"/>
    <col min="2" max="2" width="72.5" customWidth="1"/>
    <col min="3" max="3" width="8.5" style="11" customWidth="1"/>
    <col min="4" max="5" width="8.5" style="13" customWidth="1"/>
    <col min="6" max="6" width="8.5" style="11" customWidth="1"/>
    <col min="7" max="8" width="8.5" style="13" customWidth="1"/>
    <col min="9" max="9" width="8.5" style="11" customWidth="1"/>
    <col min="10" max="11" width="8.5" style="13" customWidth="1"/>
    <col min="12" max="12" width="8.5" style="11" customWidth="1"/>
    <col min="13" max="14" width="8.5" style="13" customWidth="1"/>
    <col min="15" max="15" width="8.5" style="11" customWidth="1"/>
    <col min="16" max="16" width="8.5" style="13" customWidth="1"/>
    <col min="17" max="17" width="8.6640625" style="16"/>
  </cols>
  <sheetData>
    <row r="1" spans="1:17" x14ac:dyDescent="0.2">
      <c r="A1" s="1" t="s">
        <v>126</v>
      </c>
    </row>
    <row r="2" spans="1:17" x14ac:dyDescent="0.2">
      <c r="A2" s="97" t="s">
        <v>162</v>
      </c>
    </row>
    <row r="3" spans="1:17" ht="16" thickBot="1" x14ac:dyDescent="0.25">
      <c r="A3" s="97" t="s">
        <v>125</v>
      </c>
      <c r="B3" s="1"/>
    </row>
    <row r="4" spans="1:17" ht="16" thickBot="1" x14ac:dyDescent="0.25">
      <c r="A4" s="106" t="s">
        <v>171</v>
      </c>
      <c r="B4" s="107"/>
      <c r="C4" s="110" t="s">
        <v>39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2"/>
    </row>
    <row r="5" spans="1:17" ht="15" customHeight="1" thickBot="1" x14ac:dyDescent="0.25">
      <c r="A5" s="108"/>
      <c r="B5" s="109"/>
      <c r="C5" s="113" t="s">
        <v>47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5"/>
    </row>
    <row r="6" spans="1:17" ht="16" thickBot="1" x14ac:dyDescent="0.25">
      <c r="A6" s="108"/>
      <c r="B6" s="109"/>
      <c r="C6" s="116" t="s">
        <v>32</v>
      </c>
      <c r="D6" s="117"/>
      <c r="E6" s="118"/>
      <c r="F6" s="119" t="s">
        <v>33</v>
      </c>
      <c r="G6" s="117"/>
      <c r="H6" s="118"/>
      <c r="I6" s="119" t="s">
        <v>1</v>
      </c>
      <c r="J6" s="117"/>
      <c r="K6" s="118"/>
      <c r="L6" s="119" t="s">
        <v>0</v>
      </c>
      <c r="M6" s="117"/>
      <c r="N6" s="118"/>
      <c r="O6" s="120" t="s">
        <v>35</v>
      </c>
      <c r="P6" s="121"/>
      <c r="Q6" s="122"/>
    </row>
    <row r="7" spans="1:17" ht="16" thickBot="1" x14ac:dyDescent="0.25">
      <c r="A7" s="108"/>
      <c r="B7" s="109"/>
      <c r="C7" s="12" t="s">
        <v>99</v>
      </c>
      <c r="D7" s="14" t="s">
        <v>100</v>
      </c>
      <c r="E7" s="14" t="s">
        <v>101</v>
      </c>
      <c r="F7" s="12" t="s">
        <v>99</v>
      </c>
      <c r="G7" s="14" t="s">
        <v>100</v>
      </c>
      <c r="H7" s="14" t="s">
        <v>101</v>
      </c>
      <c r="I7" s="12" t="s">
        <v>99</v>
      </c>
      <c r="J7" s="14" t="s">
        <v>100</v>
      </c>
      <c r="K7" s="14" t="s">
        <v>101</v>
      </c>
      <c r="L7" s="12" t="s">
        <v>99</v>
      </c>
      <c r="M7" s="14" t="s">
        <v>100</v>
      </c>
      <c r="N7" s="14" t="s">
        <v>101</v>
      </c>
      <c r="O7" s="12" t="s">
        <v>99</v>
      </c>
      <c r="P7" s="14" t="s">
        <v>100</v>
      </c>
      <c r="Q7" s="17" t="s">
        <v>101</v>
      </c>
    </row>
    <row r="8" spans="1:17" x14ac:dyDescent="0.2">
      <c r="A8" s="100" t="s">
        <v>40</v>
      </c>
      <c r="B8" s="44" t="s">
        <v>41</v>
      </c>
      <c r="C8" s="68">
        <v>769</v>
      </c>
      <c r="D8" s="73">
        <v>43.64</v>
      </c>
      <c r="E8" s="74">
        <f>C8/$O8*100</f>
        <v>59.704968944099377</v>
      </c>
      <c r="F8" s="57">
        <v>6</v>
      </c>
      <c r="G8" s="73">
        <v>30</v>
      </c>
      <c r="H8" s="74">
        <f>F8/$O8*100</f>
        <v>0.46583850931677018</v>
      </c>
      <c r="I8" s="57">
        <v>499</v>
      </c>
      <c r="J8" s="73">
        <v>74.81</v>
      </c>
      <c r="K8" s="74">
        <f>I8/$O8*100</f>
        <v>38.742236024844722</v>
      </c>
      <c r="L8" s="57">
        <v>14</v>
      </c>
      <c r="M8" s="73">
        <v>43.75</v>
      </c>
      <c r="N8" s="74">
        <f>L8/$O8*100</f>
        <v>1.0869565217391304</v>
      </c>
      <c r="O8" s="82">
        <v>1288</v>
      </c>
      <c r="P8" s="80">
        <v>51.91</v>
      </c>
      <c r="Q8" s="84">
        <f>SUM(E8,H8,K8,N8)</f>
        <v>100</v>
      </c>
    </row>
    <row r="9" spans="1:17" x14ac:dyDescent="0.2">
      <c r="A9" s="101"/>
      <c r="B9" s="45" t="s">
        <v>42</v>
      </c>
      <c r="C9" s="69">
        <v>575</v>
      </c>
      <c r="D9" s="75">
        <v>32.630000000000003</v>
      </c>
      <c r="E9" s="76">
        <f t="shared" ref="E9:E49" si="0">C9/$O9*100</f>
        <v>85.059171597633139</v>
      </c>
      <c r="F9" s="59">
        <v>5</v>
      </c>
      <c r="G9" s="75">
        <v>25</v>
      </c>
      <c r="H9" s="76">
        <f t="shared" ref="H9:H12" si="1">F9/$O9*100</f>
        <v>0.73964497041420119</v>
      </c>
      <c r="I9" s="59">
        <v>89</v>
      </c>
      <c r="J9" s="75">
        <v>13.34</v>
      </c>
      <c r="K9" s="76">
        <f t="shared" ref="K9:K12" si="2">I9/$O9*100</f>
        <v>13.165680473372781</v>
      </c>
      <c r="L9" s="59">
        <v>7</v>
      </c>
      <c r="M9" s="75">
        <v>21.88</v>
      </c>
      <c r="N9" s="76">
        <f t="shared" ref="N9:N12" si="3">L9/$O9*100</f>
        <v>1.0355029585798818</v>
      </c>
      <c r="O9" s="83">
        <v>676</v>
      </c>
      <c r="P9" s="81">
        <v>27.25</v>
      </c>
      <c r="Q9" s="79">
        <f t="shared" ref="Q9:Q49" si="4">SUM(E9,H9,K9,N9)</f>
        <v>100</v>
      </c>
    </row>
    <row r="10" spans="1:17" x14ac:dyDescent="0.2">
      <c r="A10" s="101"/>
      <c r="B10" s="45" t="s">
        <v>43</v>
      </c>
      <c r="C10" s="69">
        <v>275</v>
      </c>
      <c r="D10" s="75">
        <v>15.61</v>
      </c>
      <c r="E10" s="76">
        <f t="shared" si="0"/>
        <v>83.081570996978854</v>
      </c>
      <c r="F10" s="59">
        <v>8</v>
      </c>
      <c r="G10" s="75">
        <v>40</v>
      </c>
      <c r="H10" s="76">
        <f t="shared" si="1"/>
        <v>2.416918429003021</v>
      </c>
      <c r="I10" s="59">
        <v>40</v>
      </c>
      <c r="J10" s="75">
        <v>6</v>
      </c>
      <c r="K10" s="76">
        <f t="shared" si="2"/>
        <v>12.084592145015106</v>
      </c>
      <c r="L10" s="59">
        <v>8</v>
      </c>
      <c r="M10" s="75">
        <v>25</v>
      </c>
      <c r="N10" s="76">
        <f t="shared" si="3"/>
        <v>2.416918429003021</v>
      </c>
      <c r="O10" s="83">
        <v>331</v>
      </c>
      <c r="P10" s="81">
        <v>13.34</v>
      </c>
      <c r="Q10" s="79">
        <f t="shared" si="4"/>
        <v>100</v>
      </c>
    </row>
    <row r="11" spans="1:17" x14ac:dyDescent="0.2">
      <c r="A11" s="101"/>
      <c r="B11" s="45" t="s">
        <v>44</v>
      </c>
      <c r="C11" s="69">
        <v>143</v>
      </c>
      <c r="D11" s="75">
        <v>8.1199999999999992</v>
      </c>
      <c r="E11" s="76">
        <f t="shared" si="0"/>
        <v>76.881720430107521</v>
      </c>
      <c r="F11" s="59">
        <v>1</v>
      </c>
      <c r="G11" s="75">
        <v>5</v>
      </c>
      <c r="H11" s="76">
        <f t="shared" si="1"/>
        <v>0.53763440860215062</v>
      </c>
      <c r="I11" s="59">
        <v>39</v>
      </c>
      <c r="J11" s="75">
        <v>5.85</v>
      </c>
      <c r="K11" s="76">
        <f t="shared" si="2"/>
        <v>20.967741935483872</v>
      </c>
      <c r="L11" s="59">
        <v>3</v>
      </c>
      <c r="M11" s="75">
        <v>9.3800000000000008</v>
      </c>
      <c r="N11" s="76">
        <f t="shared" si="3"/>
        <v>1.6129032258064515</v>
      </c>
      <c r="O11" s="83">
        <v>186</v>
      </c>
      <c r="P11" s="81">
        <v>7.5</v>
      </c>
      <c r="Q11" s="79">
        <f t="shared" si="4"/>
        <v>99.999999999999986</v>
      </c>
    </row>
    <row r="12" spans="1:17" s="5" customFormat="1" ht="16" thickBot="1" x14ac:dyDescent="0.25">
      <c r="A12" s="102"/>
      <c r="B12" s="46" t="s">
        <v>35</v>
      </c>
      <c r="C12" s="70">
        <v>1762</v>
      </c>
      <c r="D12" s="77">
        <v>100</v>
      </c>
      <c r="E12" s="78">
        <f t="shared" si="0"/>
        <v>71.019750100765819</v>
      </c>
      <c r="F12" s="61">
        <v>20</v>
      </c>
      <c r="G12" s="77">
        <v>100</v>
      </c>
      <c r="H12" s="78">
        <f t="shared" si="1"/>
        <v>0.80612656187021359</v>
      </c>
      <c r="I12" s="61">
        <v>667</v>
      </c>
      <c r="J12" s="77">
        <v>100</v>
      </c>
      <c r="K12" s="78">
        <f t="shared" si="2"/>
        <v>26.884320838371622</v>
      </c>
      <c r="L12" s="61">
        <v>32</v>
      </c>
      <c r="M12" s="77">
        <v>100</v>
      </c>
      <c r="N12" s="78">
        <f t="shared" si="3"/>
        <v>1.2898024989923418</v>
      </c>
      <c r="O12" s="61">
        <v>2481</v>
      </c>
      <c r="P12" s="77">
        <v>100</v>
      </c>
      <c r="Q12" s="78">
        <f t="shared" si="4"/>
        <v>100</v>
      </c>
    </row>
    <row r="13" spans="1:17" x14ac:dyDescent="0.2">
      <c r="A13" s="103" t="s">
        <v>45</v>
      </c>
      <c r="B13" s="44" t="s">
        <v>163</v>
      </c>
      <c r="C13" s="71">
        <v>11</v>
      </c>
      <c r="D13" s="66">
        <v>0.62</v>
      </c>
      <c r="E13" s="76">
        <f>C13/$O13*100</f>
        <v>61.111111111111114</v>
      </c>
      <c r="F13" s="71">
        <v>0</v>
      </c>
      <c r="G13" s="66">
        <v>0</v>
      </c>
      <c r="H13" s="76">
        <f>F13/$O13*100</f>
        <v>0</v>
      </c>
      <c r="I13" s="71">
        <v>7</v>
      </c>
      <c r="J13" s="66">
        <v>1.05</v>
      </c>
      <c r="K13" s="76">
        <f>I13/$O13*100</f>
        <v>38.888888888888893</v>
      </c>
      <c r="L13" s="71">
        <v>0</v>
      </c>
      <c r="M13" s="66">
        <v>0</v>
      </c>
      <c r="N13" s="76">
        <f>L13/$O13*100</f>
        <v>0</v>
      </c>
      <c r="O13" s="72">
        <v>18</v>
      </c>
      <c r="P13" s="67">
        <v>0.73</v>
      </c>
      <c r="Q13" s="79">
        <f t="shared" si="4"/>
        <v>100</v>
      </c>
    </row>
    <row r="14" spans="1:17" x14ac:dyDescent="0.2">
      <c r="A14" s="104"/>
      <c r="B14" s="45" t="s">
        <v>103</v>
      </c>
      <c r="C14" s="71">
        <v>204</v>
      </c>
      <c r="D14" s="66">
        <v>11.58</v>
      </c>
      <c r="E14" s="76">
        <f t="shared" si="0"/>
        <v>78.160919540229884</v>
      </c>
      <c r="F14" s="71">
        <v>2</v>
      </c>
      <c r="G14" s="66">
        <v>10</v>
      </c>
      <c r="H14" s="76">
        <f t="shared" ref="H14:H31" si="5">F14/$O14*100</f>
        <v>0.76628352490421447</v>
      </c>
      <c r="I14" s="71">
        <v>51</v>
      </c>
      <c r="J14" s="66">
        <v>7.65</v>
      </c>
      <c r="K14" s="76">
        <f t="shared" ref="K14:K31" si="6">I14/$O14*100</f>
        <v>19.540229885057471</v>
      </c>
      <c r="L14" s="71">
        <v>4</v>
      </c>
      <c r="M14" s="66">
        <v>12.5</v>
      </c>
      <c r="N14" s="76">
        <f t="shared" ref="N14:N31" si="7">L14/$O14*100</f>
        <v>1.5325670498084289</v>
      </c>
      <c r="O14" s="72">
        <v>261</v>
      </c>
      <c r="P14" s="67">
        <v>10.52</v>
      </c>
      <c r="Q14" s="79">
        <f t="shared" si="4"/>
        <v>100</v>
      </c>
    </row>
    <row r="15" spans="1:17" x14ac:dyDescent="0.2">
      <c r="A15" s="104"/>
      <c r="B15" s="45" t="s">
        <v>164</v>
      </c>
      <c r="C15" s="71">
        <v>20</v>
      </c>
      <c r="D15" s="66">
        <v>1.1399999999999999</v>
      </c>
      <c r="E15" s="76">
        <f t="shared" si="0"/>
        <v>68.965517241379317</v>
      </c>
      <c r="F15" s="71">
        <v>0</v>
      </c>
      <c r="G15" s="66">
        <v>0</v>
      </c>
      <c r="H15" s="76">
        <f t="shared" si="5"/>
        <v>0</v>
      </c>
      <c r="I15" s="71">
        <v>9</v>
      </c>
      <c r="J15" s="66">
        <v>1.35</v>
      </c>
      <c r="K15" s="76">
        <f t="shared" si="6"/>
        <v>31.03448275862069</v>
      </c>
      <c r="L15" s="71">
        <v>0</v>
      </c>
      <c r="M15" s="66">
        <v>0</v>
      </c>
      <c r="N15" s="76">
        <f t="shared" si="7"/>
        <v>0</v>
      </c>
      <c r="O15" s="72">
        <v>29</v>
      </c>
      <c r="P15" s="67">
        <v>1.17</v>
      </c>
      <c r="Q15" s="79">
        <f t="shared" si="4"/>
        <v>100</v>
      </c>
    </row>
    <row r="16" spans="1:17" x14ac:dyDescent="0.2">
      <c r="A16" s="104"/>
      <c r="B16" s="45" t="s">
        <v>165</v>
      </c>
      <c r="C16" s="71">
        <v>4</v>
      </c>
      <c r="D16" s="66">
        <v>0.23</v>
      </c>
      <c r="E16" s="76">
        <f t="shared" si="0"/>
        <v>80</v>
      </c>
      <c r="F16" s="71">
        <v>1</v>
      </c>
      <c r="G16" s="66">
        <v>5</v>
      </c>
      <c r="H16" s="76">
        <f t="shared" si="5"/>
        <v>20</v>
      </c>
      <c r="I16" s="71">
        <v>0</v>
      </c>
      <c r="J16" s="66">
        <v>0</v>
      </c>
      <c r="K16" s="76">
        <f t="shared" si="6"/>
        <v>0</v>
      </c>
      <c r="L16" s="71">
        <v>0</v>
      </c>
      <c r="M16" s="66">
        <v>0</v>
      </c>
      <c r="N16" s="76">
        <f t="shared" si="7"/>
        <v>0</v>
      </c>
      <c r="O16" s="72">
        <v>5</v>
      </c>
      <c r="P16" s="67">
        <v>0.2</v>
      </c>
      <c r="Q16" s="79">
        <f t="shared" si="4"/>
        <v>100</v>
      </c>
    </row>
    <row r="17" spans="1:17" x14ac:dyDescent="0.2">
      <c r="A17" s="104"/>
      <c r="B17" s="45" t="s">
        <v>5</v>
      </c>
      <c r="C17" s="71">
        <v>158</v>
      </c>
      <c r="D17" s="66">
        <v>8.9700000000000006</v>
      </c>
      <c r="E17" s="76">
        <f t="shared" si="0"/>
        <v>73.831775700934571</v>
      </c>
      <c r="F17" s="71">
        <v>1</v>
      </c>
      <c r="G17" s="66">
        <v>5</v>
      </c>
      <c r="H17" s="76">
        <f t="shared" si="5"/>
        <v>0.46728971962616817</v>
      </c>
      <c r="I17" s="71">
        <v>52</v>
      </c>
      <c r="J17" s="66">
        <v>7.8</v>
      </c>
      <c r="K17" s="76">
        <f t="shared" si="6"/>
        <v>24.299065420560748</v>
      </c>
      <c r="L17" s="71">
        <v>3</v>
      </c>
      <c r="M17" s="66">
        <v>9.3800000000000008</v>
      </c>
      <c r="N17" s="76">
        <f t="shared" si="7"/>
        <v>1.4018691588785046</v>
      </c>
      <c r="O17" s="72">
        <v>214</v>
      </c>
      <c r="P17" s="67">
        <v>8.6300000000000008</v>
      </c>
      <c r="Q17" s="79">
        <f t="shared" si="4"/>
        <v>100</v>
      </c>
    </row>
    <row r="18" spans="1:17" x14ac:dyDescent="0.2">
      <c r="A18" s="104"/>
      <c r="B18" s="45" t="s">
        <v>104</v>
      </c>
      <c r="C18" s="71">
        <v>380</v>
      </c>
      <c r="D18" s="66">
        <v>21.57</v>
      </c>
      <c r="E18" s="76">
        <f t="shared" si="0"/>
        <v>71.161048689138568</v>
      </c>
      <c r="F18" s="71">
        <v>1</v>
      </c>
      <c r="G18" s="66">
        <v>5</v>
      </c>
      <c r="H18" s="76">
        <f t="shared" si="5"/>
        <v>0.18726591760299627</v>
      </c>
      <c r="I18" s="71">
        <v>150</v>
      </c>
      <c r="J18" s="66">
        <v>22.49</v>
      </c>
      <c r="K18" s="76">
        <f t="shared" si="6"/>
        <v>28.08988764044944</v>
      </c>
      <c r="L18" s="71">
        <v>3</v>
      </c>
      <c r="M18" s="66">
        <v>9.3800000000000008</v>
      </c>
      <c r="N18" s="76">
        <f t="shared" si="7"/>
        <v>0.5617977528089888</v>
      </c>
      <c r="O18" s="72">
        <v>534</v>
      </c>
      <c r="P18" s="67">
        <v>21.52</v>
      </c>
      <c r="Q18" s="79">
        <f t="shared" si="4"/>
        <v>100</v>
      </c>
    </row>
    <row r="19" spans="1:17" x14ac:dyDescent="0.2">
      <c r="A19" s="104"/>
      <c r="B19" s="45" t="s">
        <v>8</v>
      </c>
      <c r="C19" s="71">
        <v>61</v>
      </c>
      <c r="D19" s="66">
        <v>3.46</v>
      </c>
      <c r="E19" s="76">
        <f t="shared" si="0"/>
        <v>74.390243902439025</v>
      </c>
      <c r="F19" s="71">
        <v>1</v>
      </c>
      <c r="G19" s="66">
        <v>5</v>
      </c>
      <c r="H19" s="76">
        <f t="shared" si="5"/>
        <v>1.2195121951219512</v>
      </c>
      <c r="I19" s="71">
        <v>19</v>
      </c>
      <c r="J19" s="66">
        <v>2.85</v>
      </c>
      <c r="K19" s="76">
        <f t="shared" si="6"/>
        <v>23.170731707317074</v>
      </c>
      <c r="L19" s="71">
        <v>1</v>
      </c>
      <c r="M19" s="66">
        <v>3.13</v>
      </c>
      <c r="N19" s="76">
        <f t="shared" si="7"/>
        <v>1.2195121951219512</v>
      </c>
      <c r="O19" s="72">
        <v>82</v>
      </c>
      <c r="P19" s="67">
        <v>3.31</v>
      </c>
      <c r="Q19" s="79">
        <f t="shared" si="4"/>
        <v>100</v>
      </c>
    </row>
    <row r="20" spans="1:17" x14ac:dyDescent="0.2">
      <c r="A20" s="104"/>
      <c r="B20" s="45" t="s">
        <v>105</v>
      </c>
      <c r="C20" s="71">
        <v>198</v>
      </c>
      <c r="D20" s="66">
        <v>11.24</v>
      </c>
      <c r="E20" s="76">
        <f t="shared" si="0"/>
        <v>55.617977528089888</v>
      </c>
      <c r="F20" s="71">
        <v>1</v>
      </c>
      <c r="G20" s="66">
        <v>5</v>
      </c>
      <c r="H20" s="76">
        <f t="shared" si="5"/>
        <v>0.2808988764044944</v>
      </c>
      <c r="I20" s="71">
        <v>154</v>
      </c>
      <c r="J20" s="66">
        <v>23.09</v>
      </c>
      <c r="K20" s="76">
        <f t="shared" si="6"/>
        <v>43.258426966292134</v>
      </c>
      <c r="L20" s="71">
        <v>3</v>
      </c>
      <c r="M20" s="66">
        <v>9.3800000000000008</v>
      </c>
      <c r="N20" s="76">
        <f t="shared" si="7"/>
        <v>0.84269662921348309</v>
      </c>
      <c r="O20" s="72">
        <v>356</v>
      </c>
      <c r="P20" s="67">
        <v>14.35</v>
      </c>
      <c r="Q20" s="79">
        <f t="shared" si="4"/>
        <v>99.999999999999986</v>
      </c>
    </row>
    <row r="21" spans="1:17" x14ac:dyDescent="0.2">
      <c r="A21" s="104"/>
      <c r="B21" s="45" t="s">
        <v>106</v>
      </c>
      <c r="C21" s="71">
        <v>160</v>
      </c>
      <c r="D21" s="66">
        <v>9.08</v>
      </c>
      <c r="E21" s="76">
        <f t="shared" si="0"/>
        <v>84.656084656084658</v>
      </c>
      <c r="F21" s="71">
        <v>0</v>
      </c>
      <c r="G21" s="66">
        <v>0</v>
      </c>
      <c r="H21" s="76">
        <f t="shared" si="5"/>
        <v>0</v>
      </c>
      <c r="I21" s="71">
        <v>26</v>
      </c>
      <c r="J21" s="66">
        <v>3.9</v>
      </c>
      <c r="K21" s="76">
        <f t="shared" si="6"/>
        <v>13.756613756613756</v>
      </c>
      <c r="L21" s="71">
        <v>3</v>
      </c>
      <c r="M21" s="66">
        <v>9.3800000000000008</v>
      </c>
      <c r="N21" s="76">
        <f t="shared" si="7"/>
        <v>1.5873015873015872</v>
      </c>
      <c r="O21" s="72">
        <v>189</v>
      </c>
      <c r="P21" s="67">
        <v>7.62</v>
      </c>
      <c r="Q21" s="79">
        <f t="shared" si="4"/>
        <v>100</v>
      </c>
    </row>
    <row r="22" spans="1:17" x14ac:dyDescent="0.2">
      <c r="A22" s="104"/>
      <c r="B22" s="45" t="s">
        <v>107</v>
      </c>
      <c r="C22" s="71">
        <v>93</v>
      </c>
      <c r="D22" s="66">
        <v>5.28</v>
      </c>
      <c r="E22" s="76">
        <f t="shared" si="0"/>
        <v>85.321100917431195</v>
      </c>
      <c r="F22" s="71">
        <v>7</v>
      </c>
      <c r="G22" s="66">
        <v>35</v>
      </c>
      <c r="H22" s="76">
        <f t="shared" si="5"/>
        <v>6.4220183486238538</v>
      </c>
      <c r="I22" s="71">
        <v>6</v>
      </c>
      <c r="J22" s="66">
        <v>0.9</v>
      </c>
      <c r="K22" s="76">
        <f t="shared" si="6"/>
        <v>5.5045871559633035</v>
      </c>
      <c r="L22" s="71">
        <v>3</v>
      </c>
      <c r="M22" s="66">
        <v>9.3800000000000008</v>
      </c>
      <c r="N22" s="76">
        <f t="shared" si="7"/>
        <v>2.7522935779816518</v>
      </c>
      <c r="O22" s="72">
        <v>109</v>
      </c>
      <c r="P22" s="67">
        <v>4.3899999999999997</v>
      </c>
      <c r="Q22" s="79">
        <f t="shared" si="4"/>
        <v>100</v>
      </c>
    </row>
    <row r="23" spans="1:17" x14ac:dyDescent="0.2">
      <c r="A23" s="104"/>
      <c r="B23" s="45" t="s">
        <v>108</v>
      </c>
      <c r="C23" s="71">
        <v>68</v>
      </c>
      <c r="D23" s="66">
        <v>3.86</v>
      </c>
      <c r="E23" s="76">
        <f t="shared" si="0"/>
        <v>90.666666666666657</v>
      </c>
      <c r="F23" s="71">
        <v>0</v>
      </c>
      <c r="G23" s="66">
        <v>0</v>
      </c>
      <c r="H23" s="76">
        <f t="shared" si="5"/>
        <v>0</v>
      </c>
      <c r="I23" s="71">
        <v>7</v>
      </c>
      <c r="J23" s="66">
        <v>1.05</v>
      </c>
      <c r="K23" s="76">
        <f t="shared" si="6"/>
        <v>9.3333333333333339</v>
      </c>
      <c r="L23" s="71">
        <v>0</v>
      </c>
      <c r="M23" s="66">
        <v>0</v>
      </c>
      <c r="N23" s="76">
        <f t="shared" si="7"/>
        <v>0</v>
      </c>
      <c r="O23" s="72">
        <v>75</v>
      </c>
      <c r="P23" s="67">
        <v>3.02</v>
      </c>
      <c r="Q23" s="79">
        <f t="shared" si="4"/>
        <v>99.999999999999986</v>
      </c>
    </row>
    <row r="24" spans="1:17" x14ac:dyDescent="0.2">
      <c r="A24" s="104"/>
      <c r="B24" s="45" t="s">
        <v>166</v>
      </c>
      <c r="C24" s="71">
        <v>78</v>
      </c>
      <c r="D24" s="66">
        <v>4.43</v>
      </c>
      <c r="E24" s="76">
        <f t="shared" si="0"/>
        <v>80.412371134020617</v>
      </c>
      <c r="F24" s="71">
        <v>0</v>
      </c>
      <c r="G24" s="66">
        <v>0</v>
      </c>
      <c r="H24" s="76">
        <f t="shared" si="5"/>
        <v>0</v>
      </c>
      <c r="I24" s="71">
        <v>18</v>
      </c>
      <c r="J24" s="66">
        <v>2.7</v>
      </c>
      <c r="K24" s="76">
        <f t="shared" si="6"/>
        <v>18.556701030927837</v>
      </c>
      <c r="L24" s="71">
        <v>1</v>
      </c>
      <c r="M24" s="66">
        <v>3.13</v>
      </c>
      <c r="N24" s="76">
        <f t="shared" si="7"/>
        <v>1.0309278350515463</v>
      </c>
      <c r="O24" s="72">
        <v>97</v>
      </c>
      <c r="P24" s="67">
        <v>3.91</v>
      </c>
      <c r="Q24" s="79">
        <f t="shared" si="4"/>
        <v>100</v>
      </c>
    </row>
    <row r="25" spans="1:17" x14ac:dyDescent="0.2">
      <c r="A25" s="104"/>
      <c r="B25" s="45" t="s">
        <v>109</v>
      </c>
      <c r="C25" s="71">
        <v>45</v>
      </c>
      <c r="D25" s="66">
        <v>2.5499999999999998</v>
      </c>
      <c r="E25" s="76">
        <f t="shared" si="0"/>
        <v>84.905660377358487</v>
      </c>
      <c r="F25" s="71">
        <v>2</v>
      </c>
      <c r="G25" s="66">
        <v>10</v>
      </c>
      <c r="H25" s="76">
        <f t="shared" si="5"/>
        <v>3.7735849056603774</v>
      </c>
      <c r="I25" s="71">
        <v>6</v>
      </c>
      <c r="J25" s="66">
        <v>0.9</v>
      </c>
      <c r="K25" s="76">
        <f t="shared" si="6"/>
        <v>11.320754716981133</v>
      </c>
      <c r="L25" s="71">
        <v>0</v>
      </c>
      <c r="M25" s="66">
        <v>0</v>
      </c>
      <c r="N25" s="76">
        <f t="shared" si="7"/>
        <v>0</v>
      </c>
      <c r="O25" s="72">
        <v>53</v>
      </c>
      <c r="P25" s="67">
        <v>2.14</v>
      </c>
      <c r="Q25" s="79">
        <f t="shared" si="4"/>
        <v>99.999999999999986</v>
      </c>
    </row>
    <row r="26" spans="1:17" x14ac:dyDescent="0.2">
      <c r="A26" s="104"/>
      <c r="B26" s="45" t="s">
        <v>110</v>
      </c>
      <c r="C26" s="71">
        <v>0</v>
      </c>
      <c r="D26" s="66">
        <v>0</v>
      </c>
      <c r="E26" s="76">
        <f t="shared" si="0"/>
        <v>0</v>
      </c>
      <c r="F26" s="71">
        <v>0</v>
      </c>
      <c r="G26" s="66">
        <v>0</v>
      </c>
      <c r="H26" s="76">
        <f t="shared" si="5"/>
        <v>0</v>
      </c>
      <c r="I26" s="71">
        <v>0</v>
      </c>
      <c r="J26" s="66">
        <v>0</v>
      </c>
      <c r="K26" s="76">
        <f t="shared" si="6"/>
        <v>0</v>
      </c>
      <c r="L26" s="71">
        <v>1</v>
      </c>
      <c r="M26" s="66">
        <v>3.13</v>
      </c>
      <c r="N26" s="76">
        <f t="shared" si="7"/>
        <v>100</v>
      </c>
      <c r="O26" s="72">
        <v>1</v>
      </c>
      <c r="P26" s="67">
        <v>0.04</v>
      </c>
      <c r="Q26" s="79">
        <f t="shared" si="4"/>
        <v>100</v>
      </c>
    </row>
    <row r="27" spans="1:17" x14ac:dyDescent="0.2">
      <c r="A27" s="104"/>
      <c r="B27" s="45" t="s">
        <v>111</v>
      </c>
      <c r="C27" s="71">
        <v>21</v>
      </c>
      <c r="D27" s="66">
        <v>1.19</v>
      </c>
      <c r="E27" s="76">
        <f t="shared" si="0"/>
        <v>67.741935483870961</v>
      </c>
      <c r="F27" s="71">
        <v>2</v>
      </c>
      <c r="G27" s="66">
        <v>10</v>
      </c>
      <c r="H27" s="76">
        <f t="shared" si="5"/>
        <v>6.4516129032258061</v>
      </c>
      <c r="I27" s="71">
        <v>6</v>
      </c>
      <c r="J27" s="66">
        <v>0.9</v>
      </c>
      <c r="K27" s="76">
        <f t="shared" si="6"/>
        <v>19.35483870967742</v>
      </c>
      <c r="L27" s="71">
        <v>2</v>
      </c>
      <c r="M27" s="66">
        <v>6.25</v>
      </c>
      <c r="N27" s="76">
        <f t="shared" si="7"/>
        <v>6.4516129032258061</v>
      </c>
      <c r="O27" s="72">
        <v>31</v>
      </c>
      <c r="P27" s="67">
        <v>1.25</v>
      </c>
      <c r="Q27" s="79">
        <f t="shared" si="4"/>
        <v>100</v>
      </c>
    </row>
    <row r="28" spans="1:17" x14ac:dyDescent="0.2">
      <c r="A28" s="104"/>
      <c r="B28" s="45" t="s">
        <v>112</v>
      </c>
      <c r="C28" s="71">
        <v>8</v>
      </c>
      <c r="D28" s="66">
        <v>0.45</v>
      </c>
      <c r="E28" s="76">
        <f t="shared" si="0"/>
        <v>53.333333333333336</v>
      </c>
      <c r="F28" s="71">
        <v>0</v>
      </c>
      <c r="G28" s="66">
        <v>0</v>
      </c>
      <c r="H28" s="76">
        <f t="shared" si="5"/>
        <v>0</v>
      </c>
      <c r="I28" s="71">
        <v>7</v>
      </c>
      <c r="J28" s="66">
        <v>1.05</v>
      </c>
      <c r="K28" s="76">
        <f t="shared" si="6"/>
        <v>46.666666666666664</v>
      </c>
      <c r="L28" s="71">
        <v>0</v>
      </c>
      <c r="M28" s="66">
        <v>0</v>
      </c>
      <c r="N28" s="76">
        <f t="shared" si="7"/>
        <v>0</v>
      </c>
      <c r="O28" s="72">
        <v>15</v>
      </c>
      <c r="P28" s="67">
        <v>0.6</v>
      </c>
      <c r="Q28" s="79">
        <f t="shared" si="4"/>
        <v>100</v>
      </c>
    </row>
    <row r="29" spans="1:17" x14ac:dyDescent="0.2">
      <c r="A29" s="104"/>
      <c r="B29" s="45" t="s">
        <v>167</v>
      </c>
      <c r="C29" s="71">
        <v>41</v>
      </c>
      <c r="D29" s="66">
        <v>2.33</v>
      </c>
      <c r="E29" s="76">
        <f t="shared" si="0"/>
        <v>71.929824561403507</v>
      </c>
      <c r="F29" s="71">
        <v>0</v>
      </c>
      <c r="G29" s="66">
        <v>0</v>
      </c>
      <c r="H29" s="76">
        <f t="shared" si="5"/>
        <v>0</v>
      </c>
      <c r="I29" s="71">
        <v>16</v>
      </c>
      <c r="J29" s="66">
        <v>2.4</v>
      </c>
      <c r="K29" s="76">
        <f t="shared" si="6"/>
        <v>28.07017543859649</v>
      </c>
      <c r="L29" s="71">
        <v>0</v>
      </c>
      <c r="M29" s="66">
        <v>0</v>
      </c>
      <c r="N29" s="76">
        <f t="shared" si="7"/>
        <v>0</v>
      </c>
      <c r="O29" s="72">
        <v>57</v>
      </c>
      <c r="P29" s="67">
        <v>2.2999999999999998</v>
      </c>
      <c r="Q29" s="79">
        <f t="shared" si="4"/>
        <v>100</v>
      </c>
    </row>
    <row r="30" spans="1:17" x14ac:dyDescent="0.2">
      <c r="A30" s="104"/>
      <c r="B30" s="45" t="s">
        <v>113</v>
      </c>
      <c r="C30" s="71">
        <v>212</v>
      </c>
      <c r="D30" s="66">
        <v>12.03</v>
      </c>
      <c r="E30" s="76">
        <f t="shared" si="0"/>
        <v>59.718309859154928</v>
      </c>
      <c r="F30" s="71">
        <v>2</v>
      </c>
      <c r="G30" s="66">
        <v>10</v>
      </c>
      <c r="H30" s="76">
        <f t="shared" si="5"/>
        <v>0.56338028169014087</v>
      </c>
      <c r="I30" s="71">
        <v>133</v>
      </c>
      <c r="J30" s="66">
        <v>19.940000000000001</v>
      </c>
      <c r="K30" s="76">
        <f t="shared" si="6"/>
        <v>37.464788732394368</v>
      </c>
      <c r="L30" s="71">
        <v>8</v>
      </c>
      <c r="M30" s="66">
        <v>25</v>
      </c>
      <c r="N30" s="76">
        <f t="shared" si="7"/>
        <v>2.2535211267605635</v>
      </c>
      <c r="O30" s="72">
        <v>355</v>
      </c>
      <c r="P30" s="67">
        <v>14.31</v>
      </c>
      <c r="Q30" s="79">
        <f t="shared" si="4"/>
        <v>100</v>
      </c>
    </row>
    <row r="31" spans="1:17" ht="16" thickBot="1" x14ac:dyDescent="0.25">
      <c r="A31" s="105"/>
      <c r="B31" s="46" t="s">
        <v>35</v>
      </c>
      <c r="C31" s="72">
        <v>1762</v>
      </c>
      <c r="D31" s="67">
        <v>100</v>
      </c>
      <c r="E31" s="79">
        <f t="shared" si="0"/>
        <v>71.019750100765819</v>
      </c>
      <c r="F31" s="72">
        <v>20</v>
      </c>
      <c r="G31" s="67">
        <v>100</v>
      </c>
      <c r="H31" s="79">
        <f t="shared" si="5"/>
        <v>0.80612656187021359</v>
      </c>
      <c r="I31" s="72">
        <v>667</v>
      </c>
      <c r="J31" s="67">
        <v>100</v>
      </c>
      <c r="K31" s="79">
        <f t="shared" si="6"/>
        <v>26.884320838371622</v>
      </c>
      <c r="L31" s="72">
        <v>32</v>
      </c>
      <c r="M31" s="67">
        <v>100</v>
      </c>
      <c r="N31" s="79">
        <f t="shared" si="7"/>
        <v>1.2898024989923418</v>
      </c>
      <c r="O31" s="72">
        <v>2481</v>
      </c>
      <c r="P31" s="67">
        <v>100</v>
      </c>
      <c r="Q31" s="78">
        <f t="shared" si="4"/>
        <v>100</v>
      </c>
    </row>
    <row r="32" spans="1:17" x14ac:dyDescent="0.2">
      <c r="A32" s="104" t="s">
        <v>46</v>
      </c>
      <c r="B32" s="45" t="s">
        <v>15</v>
      </c>
      <c r="C32" s="68">
        <v>984</v>
      </c>
      <c r="D32" s="73">
        <v>55.85</v>
      </c>
      <c r="E32" s="74">
        <f>C32/$O32*100</f>
        <v>79.935012185215271</v>
      </c>
      <c r="F32" s="57">
        <v>6</v>
      </c>
      <c r="G32" s="73">
        <v>30</v>
      </c>
      <c r="H32" s="74">
        <f>F32/$O32*100</f>
        <v>0.487408610885459</v>
      </c>
      <c r="I32" s="57">
        <v>230</v>
      </c>
      <c r="J32" s="73">
        <v>34.479999999999997</v>
      </c>
      <c r="K32" s="74">
        <f>I32/$O32*100</f>
        <v>18.683996750609261</v>
      </c>
      <c r="L32" s="57">
        <v>11</v>
      </c>
      <c r="M32" s="73">
        <v>34.380000000000003</v>
      </c>
      <c r="N32" s="74">
        <f>L32/$O32*100</f>
        <v>0.89358245329000818</v>
      </c>
      <c r="O32" s="82">
        <v>1231</v>
      </c>
      <c r="P32" s="80">
        <v>49.62</v>
      </c>
      <c r="Q32" s="79">
        <f t="shared" si="4"/>
        <v>100</v>
      </c>
    </row>
    <row r="33" spans="1:17" x14ac:dyDescent="0.2">
      <c r="A33" s="104"/>
      <c r="B33" s="45" t="s">
        <v>16</v>
      </c>
      <c r="C33" s="69">
        <v>14</v>
      </c>
      <c r="D33" s="75">
        <v>0.79</v>
      </c>
      <c r="E33" s="76">
        <f t="shared" si="0"/>
        <v>60.869565217391312</v>
      </c>
      <c r="F33" s="59">
        <v>0</v>
      </c>
      <c r="G33" s="75">
        <v>0</v>
      </c>
      <c r="H33" s="76">
        <f t="shared" ref="H33:H49" si="8">F33/$O33*100</f>
        <v>0</v>
      </c>
      <c r="I33" s="59">
        <v>8</v>
      </c>
      <c r="J33" s="75">
        <v>1.2</v>
      </c>
      <c r="K33" s="76">
        <f t="shared" ref="K33:K49" si="9">I33/$O33*100</f>
        <v>34.782608695652172</v>
      </c>
      <c r="L33" s="59">
        <v>1</v>
      </c>
      <c r="M33" s="75">
        <v>3.13</v>
      </c>
      <c r="N33" s="76">
        <f t="shared" ref="N33:N49" si="10">L33/$O33*100</f>
        <v>4.3478260869565215</v>
      </c>
      <c r="O33" s="83">
        <v>23</v>
      </c>
      <c r="P33" s="81">
        <v>0.93</v>
      </c>
      <c r="Q33" s="79">
        <f t="shared" si="4"/>
        <v>100</v>
      </c>
    </row>
    <row r="34" spans="1:17" x14ac:dyDescent="0.2">
      <c r="A34" s="104"/>
      <c r="B34" s="45" t="s">
        <v>17</v>
      </c>
      <c r="C34" s="69">
        <v>13</v>
      </c>
      <c r="D34" s="75">
        <v>0.74</v>
      </c>
      <c r="E34" s="76">
        <f t="shared" si="0"/>
        <v>50</v>
      </c>
      <c r="F34" s="59">
        <v>0</v>
      </c>
      <c r="G34" s="75">
        <v>0</v>
      </c>
      <c r="H34" s="76">
        <f t="shared" si="8"/>
        <v>0</v>
      </c>
      <c r="I34" s="59">
        <v>13</v>
      </c>
      <c r="J34" s="75">
        <v>1.95</v>
      </c>
      <c r="K34" s="76">
        <f t="shared" si="9"/>
        <v>50</v>
      </c>
      <c r="L34" s="59">
        <v>0</v>
      </c>
      <c r="M34" s="75">
        <v>0</v>
      </c>
      <c r="N34" s="76">
        <f t="shared" si="10"/>
        <v>0</v>
      </c>
      <c r="O34" s="83">
        <v>26</v>
      </c>
      <c r="P34" s="81">
        <v>1.05</v>
      </c>
      <c r="Q34" s="79">
        <f t="shared" si="4"/>
        <v>100</v>
      </c>
    </row>
    <row r="35" spans="1:17" x14ac:dyDescent="0.2">
      <c r="A35" s="104"/>
      <c r="B35" s="45" t="s">
        <v>18</v>
      </c>
      <c r="C35" s="69">
        <v>11</v>
      </c>
      <c r="D35" s="75">
        <v>0.62</v>
      </c>
      <c r="E35" s="76">
        <f t="shared" si="0"/>
        <v>47.826086956521742</v>
      </c>
      <c r="F35" s="59">
        <v>0</v>
      </c>
      <c r="G35" s="75">
        <v>0</v>
      </c>
      <c r="H35" s="76">
        <f t="shared" si="8"/>
        <v>0</v>
      </c>
      <c r="I35" s="59">
        <v>12</v>
      </c>
      <c r="J35" s="75">
        <v>1.8</v>
      </c>
      <c r="K35" s="76">
        <f t="shared" si="9"/>
        <v>52.173913043478258</v>
      </c>
      <c r="L35" s="59">
        <v>0</v>
      </c>
      <c r="M35" s="75">
        <v>0</v>
      </c>
      <c r="N35" s="76">
        <f t="shared" si="10"/>
        <v>0</v>
      </c>
      <c r="O35" s="83">
        <v>23</v>
      </c>
      <c r="P35" s="81">
        <v>0.93</v>
      </c>
      <c r="Q35" s="79">
        <f t="shared" si="4"/>
        <v>100</v>
      </c>
    </row>
    <row r="36" spans="1:17" x14ac:dyDescent="0.2">
      <c r="A36" s="104"/>
      <c r="B36" s="45" t="s">
        <v>19</v>
      </c>
      <c r="C36" s="69">
        <v>126</v>
      </c>
      <c r="D36" s="75">
        <v>7.15</v>
      </c>
      <c r="E36" s="76">
        <f t="shared" si="0"/>
        <v>54.782608695652172</v>
      </c>
      <c r="F36" s="59">
        <v>2</v>
      </c>
      <c r="G36" s="75">
        <v>10</v>
      </c>
      <c r="H36" s="76">
        <f t="shared" si="8"/>
        <v>0.86956521739130432</v>
      </c>
      <c r="I36" s="59">
        <v>99</v>
      </c>
      <c r="J36" s="75">
        <v>14.84</v>
      </c>
      <c r="K36" s="76">
        <f t="shared" si="9"/>
        <v>43.04347826086957</v>
      </c>
      <c r="L36" s="59">
        <v>3</v>
      </c>
      <c r="M36" s="75">
        <v>9.3800000000000008</v>
      </c>
      <c r="N36" s="76">
        <f t="shared" si="10"/>
        <v>1.3043478260869565</v>
      </c>
      <c r="O36" s="83">
        <v>230</v>
      </c>
      <c r="P36" s="81">
        <v>9.27</v>
      </c>
      <c r="Q36" s="79">
        <f t="shared" si="4"/>
        <v>100</v>
      </c>
    </row>
    <row r="37" spans="1:17" x14ac:dyDescent="0.2">
      <c r="A37" s="104"/>
      <c r="B37" s="45" t="s">
        <v>20</v>
      </c>
      <c r="C37" s="69">
        <v>243</v>
      </c>
      <c r="D37" s="75">
        <v>13.79</v>
      </c>
      <c r="E37" s="76">
        <f t="shared" si="0"/>
        <v>70.028818443804028</v>
      </c>
      <c r="F37" s="59">
        <v>4</v>
      </c>
      <c r="G37" s="75">
        <v>20</v>
      </c>
      <c r="H37" s="76">
        <f t="shared" si="8"/>
        <v>1.1527377521613833</v>
      </c>
      <c r="I37" s="59">
        <v>97</v>
      </c>
      <c r="J37" s="75">
        <v>14.54</v>
      </c>
      <c r="K37" s="76">
        <f t="shared" si="9"/>
        <v>27.953890489913547</v>
      </c>
      <c r="L37" s="59">
        <v>3</v>
      </c>
      <c r="M37" s="75">
        <v>9.3800000000000008</v>
      </c>
      <c r="N37" s="76">
        <f t="shared" si="10"/>
        <v>0.86455331412103753</v>
      </c>
      <c r="O37" s="83">
        <v>347</v>
      </c>
      <c r="P37" s="81">
        <v>13.99</v>
      </c>
      <c r="Q37" s="79">
        <f t="shared" si="4"/>
        <v>100</v>
      </c>
    </row>
    <row r="38" spans="1:17" x14ac:dyDescent="0.2">
      <c r="A38" s="104"/>
      <c r="B38" s="45" t="s">
        <v>21</v>
      </c>
      <c r="C38" s="69">
        <v>23</v>
      </c>
      <c r="D38" s="75">
        <v>1.31</v>
      </c>
      <c r="E38" s="76">
        <f t="shared" si="0"/>
        <v>50</v>
      </c>
      <c r="F38" s="59">
        <v>0</v>
      </c>
      <c r="G38" s="75">
        <v>0</v>
      </c>
      <c r="H38" s="76">
        <f t="shared" si="8"/>
        <v>0</v>
      </c>
      <c r="I38" s="59">
        <v>22</v>
      </c>
      <c r="J38" s="75">
        <v>3.3</v>
      </c>
      <c r="K38" s="76">
        <f t="shared" si="9"/>
        <v>47.826086956521742</v>
      </c>
      <c r="L38" s="59">
        <v>1</v>
      </c>
      <c r="M38" s="75">
        <v>3.13</v>
      </c>
      <c r="N38" s="76">
        <f t="shared" si="10"/>
        <v>2.1739130434782608</v>
      </c>
      <c r="O38" s="83">
        <v>46</v>
      </c>
      <c r="P38" s="81">
        <v>1.85</v>
      </c>
      <c r="Q38" s="79">
        <f t="shared" si="4"/>
        <v>100.00000000000001</v>
      </c>
    </row>
    <row r="39" spans="1:17" x14ac:dyDescent="0.2">
      <c r="A39" s="104"/>
      <c r="B39" s="45" t="s">
        <v>22</v>
      </c>
      <c r="C39" s="69">
        <v>26</v>
      </c>
      <c r="D39" s="75">
        <v>1.48</v>
      </c>
      <c r="E39" s="76">
        <f t="shared" si="0"/>
        <v>50.980392156862742</v>
      </c>
      <c r="F39" s="59">
        <v>1</v>
      </c>
      <c r="G39" s="75">
        <v>5</v>
      </c>
      <c r="H39" s="76">
        <f t="shared" si="8"/>
        <v>1.9607843137254901</v>
      </c>
      <c r="I39" s="59">
        <v>24</v>
      </c>
      <c r="J39" s="75">
        <v>3.6</v>
      </c>
      <c r="K39" s="76">
        <f t="shared" si="9"/>
        <v>47.058823529411761</v>
      </c>
      <c r="L39" s="59">
        <v>0</v>
      </c>
      <c r="M39" s="75">
        <v>0</v>
      </c>
      <c r="N39" s="76">
        <f t="shared" si="10"/>
        <v>0</v>
      </c>
      <c r="O39" s="83">
        <v>51</v>
      </c>
      <c r="P39" s="81">
        <v>2.06</v>
      </c>
      <c r="Q39" s="79">
        <f t="shared" si="4"/>
        <v>100</v>
      </c>
    </row>
    <row r="40" spans="1:17" x14ac:dyDescent="0.2">
      <c r="A40" s="104"/>
      <c r="B40" s="45" t="s">
        <v>23</v>
      </c>
      <c r="C40" s="69">
        <v>60</v>
      </c>
      <c r="D40" s="75">
        <v>3.41</v>
      </c>
      <c r="E40" s="76">
        <f t="shared" si="0"/>
        <v>60</v>
      </c>
      <c r="F40" s="59">
        <v>3</v>
      </c>
      <c r="G40" s="75">
        <v>15</v>
      </c>
      <c r="H40" s="76">
        <f t="shared" si="8"/>
        <v>3</v>
      </c>
      <c r="I40" s="59">
        <v>35</v>
      </c>
      <c r="J40" s="75">
        <v>5.25</v>
      </c>
      <c r="K40" s="76">
        <f t="shared" si="9"/>
        <v>35</v>
      </c>
      <c r="L40" s="59">
        <v>2</v>
      </c>
      <c r="M40" s="75">
        <v>6.25</v>
      </c>
      <c r="N40" s="76">
        <f t="shared" si="10"/>
        <v>2</v>
      </c>
      <c r="O40" s="83">
        <v>100</v>
      </c>
      <c r="P40" s="81">
        <v>4.03</v>
      </c>
      <c r="Q40" s="79">
        <f t="shared" si="4"/>
        <v>100</v>
      </c>
    </row>
    <row r="41" spans="1:17" x14ac:dyDescent="0.2">
      <c r="A41" s="104"/>
      <c r="B41" s="45" t="s">
        <v>24</v>
      </c>
      <c r="C41" s="69">
        <v>140</v>
      </c>
      <c r="D41" s="75">
        <v>7.95</v>
      </c>
      <c r="E41" s="76">
        <f t="shared" si="0"/>
        <v>75.675675675675677</v>
      </c>
      <c r="F41" s="59">
        <v>0</v>
      </c>
      <c r="G41" s="75">
        <v>0</v>
      </c>
      <c r="H41" s="76">
        <f t="shared" si="8"/>
        <v>0</v>
      </c>
      <c r="I41" s="59">
        <v>42</v>
      </c>
      <c r="J41" s="75">
        <v>6.3</v>
      </c>
      <c r="K41" s="76">
        <f t="shared" si="9"/>
        <v>22.702702702702705</v>
      </c>
      <c r="L41" s="59">
        <v>3</v>
      </c>
      <c r="M41" s="75">
        <v>9.3800000000000008</v>
      </c>
      <c r="N41" s="76">
        <f t="shared" si="10"/>
        <v>1.6216216216216217</v>
      </c>
      <c r="O41" s="83">
        <v>185</v>
      </c>
      <c r="P41" s="81">
        <v>7.46</v>
      </c>
      <c r="Q41" s="79">
        <f t="shared" si="4"/>
        <v>100.00000000000001</v>
      </c>
    </row>
    <row r="42" spans="1:17" x14ac:dyDescent="0.2">
      <c r="A42" s="104"/>
      <c r="B42" s="45" t="s">
        <v>25</v>
      </c>
      <c r="C42" s="69">
        <v>11</v>
      </c>
      <c r="D42" s="75">
        <v>0.62</v>
      </c>
      <c r="E42" s="76">
        <f t="shared" si="0"/>
        <v>44</v>
      </c>
      <c r="F42" s="59">
        <v>2</v>
      </c>
      <c r="G42" s="75">
        <v>10</v>
      </c>
      <c r="H42" s="76">
        <f t="shared" si="8"/>
        <v>8</v>
      </c>
      <c r="I42" s="59">
        <v>11</v>
      </c>
      <c r="J42" s="75">
        <v>1.65</v>
      </c>
      <c r="K42" s="76">
        <f t="shared" si="9"/>
        <v>44</v>
      </c>
      <c r="L42" s="59">
        <v>1</v>
      </c>
      <c r="M42" s="75">
        <v>3.13</v>
      </c>
      <c r="N42" s="76">
        <f t="shared" si="10"/>
        <v>4</v>
      </c>
      <c r="O42" s="83">
        <v>25</v>
      </c>
      <c r="P42" s="81">
        <v>1.01</v>
      </c>
      <c r="Q42" s="79">
        <f t="shared" si="4"/>
        <v>100</v>
      </c>
    </row>
    <row r="43" spans="1:17" x14ac:dyDescent="0.2">
      <c r="A43" s="104"/>
      <c r="B43" s="45" t="s">
        <v>26</v>
      </c>
      <c r="C43" s="69">
        <v>11</v>
      </c>
      <c r="D43" s="75">
        <v>0.62</v>
      </c>
      <c r="E43" s="76">
        <f t="shared" si="0"/>
        <v>55.000000000000007</v>
      </c>
      <c r="F43" s="59">
        <v>0</v>
      </c>
      <c r="G43" s="75">
        <v>0</v>
      </c>
      <c r="H43" s="76">
        <f t="shared" si="8"/>
        <v>0</v>
      </c>
      <c r="I43" s="59">
        <v>8</v>
      </c>
      <c r="J43" s="75">
        <v>1.2</v>
      </c>
      <c r="K43" s="76">
        <f t="shared" si="9"/>
        <v>40</v>
      </c>
      <c r="L43" s="59">
        <v>1</v>
      </c>
      <c r="M43" s="75">
        <v>3.13</v>
      </c>
      <c r="N43" s="76">
        <f t="shared" si="10"/>
        <v>5</v>
      </c>
      <c r="O43" s="83">
        <v>20</v>
      </c>
      <c r="P43" s="81">
        <v>0.81</v>
      </c>
      <c r="Q43" s="79">
        <f t="shared" si="4"/>
        <v>100</v>
      </c>
    </row>
    <row r="44" spans="1:17" x14ac:dyDescent="0.2">
      <c r="A44" s="104"/>
      <c r="B44" s="45" t="s">
        <v>27</v>
      </c>
      <c r="C44" s="69">
        <v>28</v>
      </c>
      <c r="D44" s="75">
        <v>1.59</v>
      </c>
      <c r="E44" s="76">
        <f t="shared" si="0"/>
        <v>58.333333333333336</v>
      </c>
      <c r="F44" s="59">
        <v>0</v>
      </c>
      <c r="G44" s="75">
        <v>0</v>
      </c>
      <c r="H44" s="76">
        <f t="shared" si="8"/>
        <v>0</v>
      </c>
      <c r="I44" s="59">
        <v>17</v>
      </c>
      <c r="J44" s="75">
        <v>2.5499999999999998</v>
      </c>
      <c r="K44" s="76">
        <f t="shared" si="9"/>
        <v>35.416666666666671</v>
      </c>
      <c r="L44" s="59">
        <v>3</v>
      </c>
      <c r="M44" s="75">
        <v>9.3800000000000008</v>
      </c>
      <c r="N44" s="76">
        <f t="shared" si="10"/>
        <v>6.25</v>
      </c>
      <c r="O44" s="83">
        <v>48</v>
      </c>
      <c r="P44" s="81">
        <v>1.93</v>
      </c>
      <c r="Q44" s="79">
        <f t="shared" si="4"/>
        <v>100</v>
      </c>
    </row>
    <row r="45" spans="1:17" x14ac:dyDescent="0.2">
      <c r="A45" s="104"/>
      <c r="B45" s="45" t="s">
        <v>28</v>
      </c>
      <c r="C45" s="69">
        <v>54</v>
      </c>
      <c r="D45" s="75">
        <v>3.06</v>
      </c>
      <c r="E45" s="76">
        <f t="shared" si="0"/>
        <v>63.529411764705877</v>
      </c>
      <c r="F45" s="59">
        <v>0</v>
      </c>
      <c r="G45" s="75">
        <v>0</v>
      </c>
      <c r="H45" s="76">
        <f t="shared" si="8"/>
        <v>0</v>
      </c>
      <c r="I45" s="59">
        <v>31</v>
      </c>
      <c r="J45" s="75">
        <v>4.6500000000000004</v>
      </c>
      <c r="K45" s="76">
        <f t="shared" si="9"/>
        <v>36.470588235294116</v>
      </c>
      <c r="L45" s="59">
        <v>0</v>
      </c>
      <c r="M45" s="75">
        <v>0</v>
      </c>
      <c r="N45" s="76">
        <f t="shared" si="10"/>
        <v>0</v>
      </c>
      <c r="O45" s="83">
        <v>85</v>
      </c>
      <c r="P45" s="81">
        <v>3.43</v>
      </c>
      <c r="Q45" s="79">
        <f t="shared" si="4"/>
        <v>100</v>
      </c>
    </row>
    <row r="46" spans="1:17" x14ac:dyDescent="0.2">
      <c r="A46" s="104"/>
      <c r="B46" s="45" t="s">
        <v>29</v>
      </c>
      <c r="C46" s="69">
        <v>8</v>
      </c>
      <c r="D46" s="75">
        <v>0.45</v>
      </c>
      <c r="E46" s="76">
        <f t="shared" si="0"/>
        <v>40</v>
      </c>
      <c r="F46" s="59">
        <v>2</v>
      </c>
      <c r="G46" s="75">
        <v>10</v>
      </c>
      <c r="H46" s="76">
        <f t="shared" si="8"/>
        <v>10</v>
      </c>
      <c r="I46" s="59">
        <v>9</v>
      </c>
      <c r="J46" s="75">
        <v>1.35</v>
      </c>
      <c r="K46" s="76">
        <f t="shared" si="9"/>
        <v>45</v>
      </c>
      <c r="L46" s="59">
        <v>1</v>
      </c>
      <c r="M46" s="75">
        <v>3.13</v>
      </c>
      <c r="N46" s="76">
        <f t="shared" si="10"/>
        <v>5</v>
      </c>
      <c r="O46" s="83">
        <v>20</v>
      </c>
      <c r="P46" s="81">
        <v>0.81</v>
      </c>
      <c r="Q46" s="79">
        <f t="shared" si="4"/>
        <v>100</v>
      </c>
    </row>
    <row r="47" spans="1:17" x14ac:dyDescent="0.2">
      <c r="A47" s="104"/>
      <c r="B47" s="45" t="s">
        <v>30</v>
      </c>
      <c r="C47" s="69">
        <v>9</v>
      </c>
      <c r="D47" s="75">
        <v>0.51</v>
      </c>
      <c r="E47" s="76">
        <f t="shared" si="0"/>
        <v>45</v>
      </c>
      <c r="F47" s="59">
        <v>0</v>
      </c>
      <c r="G47" s="75">
        <v>0</v>
      </c>
      <c r="H47" s="76">
        <f t="shared" si="8"/>
        <v>0</v>
      </c>
      <c r="I47" s="59">
        <v>9</v>
      </c>
      <c r="J47" s="75">
        <v>1.35</v>
      </c>
      <c r="K47" s="76">
        <f t="shared" si="9"/>
        <v>45</v>
      </c>
      <c r="L47" s="59">
        <v>2</v>
      </c>
      <c r="M47" s="75">
        <v>6.25</v>
      </c>
      <c r="N47" s="76">
        <f t="shared" si="10"/>
        <v>10</v>
      </c>
      <c r="O47" s="83">
        <v>20</v>
      </c>
      <c r="P47" s="81">
        <v>0.81</v>
      </c>
      <c r="Q47" s="79">
        <f t="shared" si="4"/>
        <v>100</v>
      </c>
    </row>
    <row r="48" spans="1:17" x14ac:dyDescent="0.2">
      <c r="A48" s="104"/>
      <c r="B48" s="45" t="s">
        <v>31</v>
      </c>
      <c r="C48" s="69">
        <v>1</v>
      </c>
      <c r="D48" s="75">
        <v>0.06</v>
      </c>
      <c r="E48" s="76">
        <f t="shared" si="0"/>
        <v>100</v>
      </c>
      <c r="F48" s="59">
        <v>0</v>
      </c>
      <c r="G48" s="75">
        <v>0</v>
      </c>
      <c r="H48" s="76">
        <f t="shared" si="8"/>
        <v>0</v>
      </c>
      <c r="I48" s="59">
        <v>0</v>
      </c>
      <c r="J48" s="75">
        <v>0</v>
      </c>
      <c r="K48" s="76">
        <f t="shared" si="9"/>
        <v>0</v>
      </c>
      <c r="L48" s="59">
        <v>0</v>
      </c>
      <c r="M48" s="75">
        <v>0</v>
      </c>
      <c r="N48" s="76">
        <f t="shared" si="10"/>
        <v>0</v>
      </c>
      <c r="O48" s="83">
        <v>1</v>
      </c>
      <c r="P48" s="81">
        <v>0.04</v>
      </c>
      <c r="Q48" s="79">
        <f t="shared" si="4"/>
        <v>100</v>
      </c>
    </row>
    <row r="49" spans="1:17" s="5" customFormat="1" ht="16" thickBot="1" x14ac:dyDescent="0.25">
      <c r="A49" s="105"/>
      <c r="B49" s="46" t="s">
        <v>35</v>
      </c>
      <c r="C49" s="70">
        <v>1762</v>
      </c>
      <c r="D49" s="77">
        <v>100</v>
      </c>
      <c r="E49" s="78">
        <f t="shared" si="0"/>
        <v>71.019750100765819</v>
      </c>
      <c r="F49" s="61">
        <v>20</v>
      </c>
      <c r="G49" s="77">
        <v>100</v>
      </c>
      <c r="H49" s="78">
        <f t="shared" si="8"/>
        <v>0.80612656187021359</v>
      </c>
      <c r="I49" s="61">
        <v>667</v>
      </c>
      <c r="J49" s="77">
        <v>100</v>
      </c>
      <c r="K49" s="78">
        <f t="shared" si="9"/>
        <v>26.884320838371622</v>
      </c>
      <c r="L49" s="61">
        <v>32</v>
      </c>
      <c r="M49" s="77">
        <v>100</v>
      </c>
      <c r="N49" s="78">
        <f t="shared" si="10"/>
        <v>1.2898024989923418</v>
      </c>
      <c r="O49" s="61">
        <v>2481</v>
      </c>
      <c r="P49" s="77">
        <v>100</v>
      </c>
      <c r="Q49" s="78">
        <f t="shared" si="4"/>
        <v>100</v>
      </c>
    </row>
    <row r="50" spans="1:17" s="5" customFormat="1" ht="29.25" customHeight="1" x14ac:dyDescent="0.2">
      <c r="A50" s="123" t="s">
        <v>168</v>
      </c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</row>
    <row r="51" spans="1:17" ht="15" customHeight="1" x14ac:dyDescent="0.2">
      <c r="A51" s="99" t="s">
        <v>122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</row>
    <row r="52" spans="1:17" x14ac:dyDescent="0.2">
      <c r="A52" s="38" t="s">
        <v>124</v>
      </c>
      <c r="B52" s="38"/>
      <c r="C52" s="42"/>
      <c r="D52" s="39"/>
      <c r="E52" s="39"/>
      <c r="F52" s="42"/>
      <c r="G52" s="39"/>
      <c r="H52" s="39"/>
      <c r="I52" s="42"/>
      <c r="J52" s="39"/>
      <c r="K52" s="39"/>
      <c r="L52" s="42"/>
      <c r="M52" s="39"/>
      <c r="N52" s="39"/>
      <c r="O52" s="42"/>
      <c r="P52" s="39"/>
      <c r="Q52" s="43"/>
    </row>
  </sheetData>
  <mergeCells count="13">
    <mergeCell ref="A51:Q51"/>
    <mergeCell ref="A8:A12"/>
    <mergeCell ref="A13:A31"/>
    <mergeCell ref="A32:A49"/>
    <mergeCell ref="A4:B7"/>
    <mergeCell ref="C4:Q4"/>
    <mergeCell ref="C5:Q5"/>
    <mergeCell ref="C6:E6"/>
    <mergeCell ref="F6:H6"/>
    <mergeCell ref="I6:K6"/>
    <mergeCell ref="L6:N6"/>
    <mergeCell ref="O6:Q6"/>
    <mergeCell ref="A50:Q50"/>
  </mergeCells>
  <phoneticPr fontId="8" type="noConversion"/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D72C7-934D-4CB3-9499-97D168B545AB}">
  <dimension ref="A1:K53"/>
  <sheetViews>
    <sheetView zoomScale="70" zoomScaleNormal="70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70.33203125" customWidth="1"/>
    <col min="3" max="3" width="9.5" customWidth="1"/>
    <col min="4" max="5" width="9.5" style="13" customWidth="1"/>
    <col min="6" max="6" width="9.5" style="11" customWidth="1"/>
    <col min="7" max="8" width="9.5" style="13" customWidth="1"/>
    <col min="9" max="9" width="9.5" style="11" customWidth="1"/>
    <col min="10" max="11" width="9.5" style="13" customWidth="1"/>
  </cols>
  <sheetData>
    <row r="1" spans="1:11" x14ac:dyDescent="0.2">
      <c r="A1" s="1" t="s">
        <v>126</v>
      </c>
    </row>
    <row r="2" spans="1:11" ht="15" customHeight="1" thickBot="1" x14ac:dyDescent="0.25">
      <c r="A2" s="97" t="s">
        <v>142</v>
      </c>
      <c r="B2" s="1"/>
    </row>
    <row r="3" spans="1:11" ht="15" customHeight="1" thickBot="1" x14ac:dyDescent="0.25">
      <c r="A3" s="190" t="s">
        <v>171</v>
      </c>
      <c r="B3" s="191"/>
      <c r="C3" s="178" t="s">
        <v>39</v>
      </c>
      <c r="D3" s="178"/>
      <c r="E3" s="178"/>
      <c r="F3" s="178"/>
      <c r="G3" s="178"/>
      <c r="H3" s="178"/>
      <c r="I3" s="178"/>
      <c r="J3" s="178"/>
      <c r="K3" s="180"/>
    </row>
    <row r="4" spans="1:11" ht="15" customHeight="1" thickBot="1" x14ac:dyDescent="0.25">
      <c r="A4" s="192"/>
      <c r="B4" s="193"/>
      <c r="C4" s="185" t="s">
        <v>143</v>
      </c>
      <c r="D4" s="185"/>
      <c r="E4" s="185"/>
      <c r="F4" s="185"/>
      <c r="G4" s="185"/>
      <c r="H4" s="185"/>
      <c r="I4" s="185"/>
      <c r="J4" s="185"/>
      <c r="K4" s="186"/>
    </row>
    <row r="5" spans="1:11" ht="15" customHeight="1" thickBot="1" x14ac:dyDescent="0.25">
      <c r="A5" s="192"/>
      <c r="B5" s="193"/>
      <c r="C5" s="188" t="s">
        <v>59</v>
      </c>
      <c r="D5" s="188"/>
      <c r="E5" s="188"/>
      <c r="F5" s="189" t="s">
        <v>60</v>
      </c>
      <c r="G5" s="189"/>
      <c r="H5" s="189"/>
      <c r="I5" s="145" t="s">
        <v>35</v>
      </c>
      <c r="J5" s="145"/>
      <c r="K5" s="146"/>
    </row>
    <row r="6" spans="1:11" ht="15" customHeight="1" thickBot="1" x14ac:dyDescent="0.25">
      <c r="A6" s="194"/>
      <c r="B6" s="195"/>
      <c r="C6" s="20" t="s">
        <v>99</v>
      </c>
      <c r="D6" s="23" t="s">
        <v>100</v>
      </c>
      <c r="E6" s="23" t="s">
        <v>101</v>
      </c>
      <c r="F6" s="22" t="s">
        <v>99</v>
      </c>
      <c r="G6" s="23" t="s">
        <v>100</v>
      </c>
      <c r="H6" s="23" t="s">
        <v>101</v>
      </c>
      <c r="I6" s="22" t="s">
        <v>99</v>
      </c>
      <c r="J6" s="23" t="s">
        <v>100</v>
      </c>
      <c r="K6" s="63" t="s">
        <v>101</v>
      </c>
    </row>
    <row r="7" spans="1:11" ht="15" customHeight="1" x14ac:dyDescent="0.2">
      <c r="A7" s="100" t="s">
        <v>40</v>
      </c>
      <c r="B7" s="44" t="s">
        <v>41</v>
      </c>
      <c r="C7" s="68">
        <v>68</v>
      </c>
      <c r="D7" s="73">
        <v>35.229999999999997</v>
      </c>
      <c r="E7" s="74">
        <f>C7/$I7*100</f>
        <v>5.2795031055900621</v>
      </c>
      <c r="F7" s="57">
        <v>1220</v>
      </c>
      <c r="G7" s="73">
        <v>53.32</v>
      </c>
      <c r="H7" s="74">
        <f>F7/$I7*100</f>
        <v>94.720496894409933</v>
      </c>
      <c r="I7" s="82">
        <v>1288</v>
      </c>
      <c r="J7" s="80">
        <v>51.91</v>
      </c>
      <c r="K7" s="84">
        <f>H7+E7</f>
        <v>100</v>
      </c>
    </row>
    <row r="8" spans="1:11" ht="15" customHeight="1" x14ac:dyDescent="0.2">
      <c r="A8" s="101"/>
      <c r="B8" s="45" t="s">
        <v>42</v>
      </c>
      <c r="C8" s="69">
        <v>54</v>
      </c>
      <c r="D8" s="75">
        <v>27.98</v>
      </c>
      <c r="E8" s="76">
        <f t="shared" ref="E8:E48" si="0">C8/$I8*100</f>
        <v>7.9881656804733732</v>
      </c>
      <c r="F8" s="59">
        <v>622</v>
      </c>
      <c r="G8" s="75">
        <v>27.19</v>
      </c>
      <c r="H8" s="76">
        <f t="shared" ref="H8:H48" si="1">F8/$I8*100</f>
        <v>92.011834319526628</v>
      </c>
      <c r="I8" s="83">
        <v>676</v>
      </c>
      <c r="J8" s="81">
        <v>27.25</v>
      </c>
      <c r="K8" s="79">
        <f t="shared" ref="K8:K48" si="2">H8+E8</f>
        <v>100</v>
      </c>
    </row>
    <row r="9" spans="1:11" ht="15" customHeight="1" x14ac:dyDescent="0.2">
      <c r="A9" s="101"/>
      <c r="B9" s="45" t="s">
        <v>43</v>
      </c>
      <c r="C9" s="69">
        <v>49</v>
      </c>
      <c r="D9" s="75">
        <v>25.39</v>
      </c>
      <c r="E9" s="76">
        <f t="shared" si="0"/>
        <v>14.803625377643503</v>
      </c>
      <c r="F9" s="59">
        <v>282</v>
      </c>
      <c r="G9" s="75">
        <v>12.33</v>
      </c>
      <c r="H9" s="76">
        <f t="shared" si="1"/>
        <v>85.196374622356501</v>
      </c>
      <c r="I9" s="83">
        <v>331</v>
      </c>
      <c r="J9" s="81">
        <v>13.34</v>
      </c>
      <c r="K9" s="79">
        <f t="shared" si="2"/>
        <v>100</v>
      </c>
    </row>
    <row r="10" spans="1:11" ht="15" customHeight="1" x14ac:dyDescent="0.2">
      <c r="A10" s="101"/>
      <c r="B10" s="45" t="s">
        <v>44</v>
      </c>
      <c r="C10" s="69">
        <v>22</v>
      </c>
      <c r="D10" s="75">
        <v>11.4</v>
      </c>
      <c r="E10" s="76">
        <f t="shared" si="0"/>
        <v>11.827956989247312</v>
      </c>
      <c r="F10" s="59">
        <v>164</v>
      </c>
      <c r="G10" s="75">
        <v>7.17</v>
      </c>
      <c r="H10" s="76">
        <f t="shared" si="1"/>
        <v>88.172043010752688</v>
      </c>
      <c r="I10" s="83">
        <v>186</v>
      </c>
      <c r="J10" s="81">
        <v>7.5</v>
      </c>
      <c r="K10" s="79">
        <f t="shared" si="2"/>
        <v>100</v>
      </c>
    </row>
    <row r="11" spans="1:11" s="5" customFormat="1" ht="15" customHeight="1" thickBot="1" x14ac:dyDescent="0.25">
      <c r="A11" s="102"/>
      <c r="B11" s="46" t="s">
        <v>35</v>
      </c>
      <c r="C11" s="87">
        <v>193</v>
      </c>
      <c r="D11" s="81">
        <v>100</v>
      </c>
      <c r="E11" s="79">
        <f t="shared" si="0"/>
        <v>7.779121322047561</v>
      </c>
      <c r="F11" s="83">
        <v>2288</v>
      </c>
      <c r="G11" s="81">
        <v>100</v>
      </c>
      <c r="H11" s="79">
        <f t="shared" si="1"/>
        <v>92.220878677952427</v>
      </c>
      <c r="I11" s="83">
        <v>2481</v>
      </c>
      <c r="J11" s="81">
        <v>100</v>
      </c>
      <c r="K11" s="79">
        <f t="shared" si="2"/>
        <v>99.999999999999986</v>
      </c>
    </row>
    <row r="12" spans="1:11" ht="15" customHeight="1" x14ac:dyDescent="0.2">
      <c r="A12" s="103" t="s">
        <v>45</v>
      </c>
      <c r="B12" s="47" t="s">
        <v>163</v>
      </c>
      <c r="C12" s="68">
        <v>3</v>
      </c>
      <c r="D12" s="73">
        <v>1.55</v>
      </c>
      <c r="E12" s="74">
        <f t="shared" si="0"/>
        <v>16.666666666666664</v>
      </c>
      <c r="F12" s="57">
        <v>15</v>
      </c>
      <c r="G12" s="73">
        <v>0.66</v>
      </c>
      <c r="H12" s="74">
        <f>F12/$I12*100</f>
        <v>83.333333333333343</v>
      </c>
      <c r="I12" s="82">
        <v>18</v>
      </c>
      <c r="J12" s="80">
        <v>0.73</v>
      </c>
      <c r="K12" s="84">
        <f t="shared" si="2"/>
        <v>100</v>
      </c>
    </row>
    <row r="13" spans="1:11" ht="15" customHeight="1" x14ac:dyDescent="0.2">
      <c r="A13" s="104"/>
      <c r="B13" s="48" t="s">
        <v>103</v>
      </c>
      <c r="C13" s="69">
        <v>66</v>
      </c>
      <c r="D13" s="75">
        <v>34.200000000000003</v>
      </c>
      <c r="E13" s="76">
        <f t="shared" si="0"/>
        <v>25.287356321839084</v>
      </c>
      <c r="F13" s="59">
        <v>195</v>
      </c>
      <c r="G13" s="75">
        <v>8.52</v>
      </c>
      <c r="H13" s="76">
        <f t="shared" si="1"/>
        <v>74.712643678160916</v>
      </c>
      <c r="I13" s="83">
        <v>261</v>
      </c>
      <c r="J13" s="81">
        <v>10.52</v>
      </c>
      <c r="K13" s="79">
        <f t="shared" si="2"/>
        <v>100</v>
      </c>
    </row>
    <row r="14" spans="1:11" ht="15" customHeight="1" x14ac:dyDescent="0.2">
      <c r="A14" s="104"/>
      <c r="B14" s="48" t="s">
        <v>164</v>
      </c>
      <c r="C14" s="69">
        <v>0</v>
      </c>
      <c r="D14" s="75">
        <v>0</v>
      </c>
      <c r="E14" s="76">
        <f t="shared" si="0"/>
        <v>0</v>
      </c>
      <c r="F14" s="59">
        <v>29</v>
      </c>
      <c r="G14" s="75">
        <v>1.27</v>
      </c>
      <c r="H14" s="76">
        <f t="shared" si="1"/>
        <v>100</v>
      </c>
      <c r="I14" s="83">
        <v>29</v>
      </c>
      <c r="J14" s="81">
        <v>1.17</v>
      </c>
      <c r="K14" s="79">
        <f t="shared" si="2"/>
        <v>100</v>
      </c>
    </row>
    <row r="15" spans="1:11" ht="15" customHeight="1" x14ac:dyDescent="0.2">
      <c r="A15" s="104"/>
      <c r="B15" s="48" t="s">
        <v>165</v>
      </c>
      <c r="C15" s="69">
        <v>0</v>
      </c>
      <c r="D15" s="75">
        <v>0</v>
      </c>
      <c r="E15" s="76">
        <f t="shared" si="0"/>
        <v>0</v>
      </c>
      <c r="F15" s="59">
        <v>5</v>
      </c>
      <c r="G15" s="75">
        <v>0.22</v>
      </c>
      <c r="H15" s="76">
        <f t="shared" si="1"/>
        <v>100</v>
      </c>
      <c r="I15" s="83">
        <v>5</v>
      </c>
      <c r="J15" s="81">
        <v>0.2</v>
      </c>
      <c r="K15" s="79">
        <f t="shared" si="2"/>
        <v>100</v>
      </c>
    </row>
    <row r="16" spans="1:11" ht="15" customHeight="1" x14ac:dyDescent="0.2">
      <c r="A16" s="104"/>
      <c r="B16" s="48" t="s">
        <v>5</v>
      </c>
      <c r="C16" s="69">
        <v>1</v>
      </c>
      <c r="D16" s="75">
        <v>0.52</v>
      </c>
      <c r="E16" s="76">
        <f t="shared" si="0"/>
        <v>0.46728971962616817</v>
      </c>
      <c r="F16" s="59">
        <v>213</v>
      </c>
      <c r="G16" s="75">
        <v>9.31</v>
      </c>
      <c r="H16" s="76">
        <f t="shared" si="1"/>
        <v>99.532710280373834</v>
      </c>
      <c r="I16" s="83">
        <v>214</v>
      </c>
      <c r="J16" s="81">
        <v>8.6300000000000008</v>
      </c>
      <c r="K16" s="79">
        <f t="shared" si="2"/>
        <v>100</v>
      </c>
    </row>
    <row r="17" spans="1:11" ht="15" customHeight="1" x14ac:dyDescent="0.2">
      <c r="A17" s="104"/>
      <c r="B17" s="48" t="s">
        <v>104</v>
      </c>
      <c r="C17" s="69">
        <v>20</v>
      </c>
      <c r="D17" s="75">
        <v>10.36</v>
      </c>
      <c r="E17" s="76">
        <f t="shared" si="0"/>
        <v>3.7453183520599254</v>
      </c>
      <c r="F17" s="59">
        <v>514</v>
      </c>
      <c r="G17" s="75">
        <v>22.47</v>
      </c>
      <c r="H17" s="76">
        <f t="shared" si="1"/>
        <v>96.254681647940075</v>
      </c>
      <c r="I17" s="83">
        <v>534</v>
      </c>
      <c r="J17" s="81">
        <v>21.52</v>
      </c>
      <c r="K17" s="79">
        <f t="shared" si="2"/>
        <v>100</v>
      </c>
    </row>
    <row r="18" spans="1:11" ht="15" customHeight="1" x14ac:dyDescent="0.2">
      <c r="A18" s="104"/>
      <c r="B18" s="48" t="s">
        <v>8</v>
      </c>
      <c r="C18" s="69">
        <v>10</v>
      </c>
      <c r="D18" s="75">
        <v>5.18</v>
      </c>
      <c r="E18" s="76">
        <f t="shared" si="0"/>
        <v>12.195121951219512</v>
      </c>
      <c r="F18" s="59">
        <v>72</v>
      </c>
      <c r="G18" s="75">
        <v>3.15</v>
      </c>
      <c r="H18" s="76">
        <f t="shared" si="1"/>
        <v>87.804878048780495</v>
      </c>
      <c r="I18" s="83">
        <v>82</v>
      </c>
      <c r="J18" s="81">
        <v>3.31</v>
      </c>
      <c r="K18" s="79">
        <f t="shared" si="2"/>
        <v>100</v>
      </c>
    </row>
    <row r="19" spans="1:11" ht="15" customHeight="1" x14ac:dyDescent="0.2">
      <c r="A19" s="104"/>
      <c r="B19" s="48" t="s">
        <v>105</v>
      </c>
      <c r="C19" s="69">
        <v>12</v>
      </c>
      <c r="D19" s="75">
        <v>6.22</v>
      </c>
      <c r="E19" s="76">
        <f t="shared" si="0"/>
        <v>3.3707865168539324</v>
      </c>
      <c r="F19" s="59">
        <v>344</v>
      </c>
      <c r="G19" s="75">
        <v>15.03</v>
      </c>
      <c r="H19" s="76">
        <f t="shared" si="1"/>
        <v>96.629213483146074</v>
      </c>
      <c r="I19" s="83">
        <v>356</v>
      </c>
      <c r="J19" s="81">
        <v>14.35</v>
      </c>
      <c r="K19" s="79">
        <f t="shared" si="2"/>
        <v>100</v>
      </c>
    </row>
    <row r="20" spans="1:11" ht="15" customHeight="1" x14ac:dyDescent="0.2">
      <c r="A20" s="104"/>
      <c r="B20" s="48" t="s">
        <v>106</v>
      </c>
      <c r="C20" s="69">
        <v>51</v>
      </c>
      <c r="D20" s="75">
        <v>26.42</v>
      </c>
      <c r="E20" s="76">
        <f t="shared" si="0"/>
        <v>26.984126984126984</v>
      </c>
      <c r="F20" s="59">
        <v>138</v>
      </c>
      <c r="G20" s="75">
        <v>6.03</v>
      </c>
      <c r="H20" s="76">
        <f t="shared" si="1"/>
        <v>73.015873015873012</v>
      </c>
      <c r="I20" s="83">
        <v>189</v>
      </c>
      <c r="J20" s="81">
        <v>7.62</v>
      </c>
      <c r="K20" s="79">
        <f t="shared" si="2"/>
        <v>100</v>
      </c>
    </row>
    <row r="21" spans="1:11" ht="15" customHeight="1" x14ac:dyDescent="0.2">
      <c r="A21" s="104"/>
      <c r="B21" s="48" t="s">
        <v>107</v>
      </c>
      <c r="C21" s="69">
        <v>1</v>
      </c>
      <c r="D21" s="75">
        <v>0.52</v>
      </c>
      <c r="E21" s="76">
        <f t="shared" si="0"/>
        <v>0.91743119266055051</v>
      </c>
      <c r="F21" s="59">
        <v>108</v>
      </c>
      <c r="G21" s="75">
        <v>4.72</v>
      </c>
      <c r="H21" s="76">
        <f t="shared" si="1"/>
        <v>99.082568807339456</v>
      </c>
      <c r="I21" s="83">
        <v>109</v>
      </c>
      <c r="J21" s="81">
        <v>4.3899999999999997</v>
      </c>
      <c r="K21" s="79">
        <f t="shared" si="2"/>
        <v>100</v>
      </c>
    </row>
    <row r="22" spans="1:11" ht="15" customHeight="1" x14ac:dyDescent="0.2">
      <c r="A22" s="104"/>
      <c r="B22" s="48" t="s">
        <v>108</v>
      </c>
      <c r="C22" s="69">
        <v>1</v>
      </c>
      <c r="D22" s="75">
        <v>0.52</v>
      </c>
      <c r="E22" s="76">
        <f t="shared" si="0"/>
        <v>1.3333333333333335</v>
      </c>
      <c r="F22" s="59">
        <v>74</v>
      </c>
      <c r="G22" s="75">
        <v>3.23</v>
      </c>
      <c r="H22" s="76">
        <f t="shared" si="1"/>
        <v>98.666666666666671</v>
      </c>
      <c r="I22" s="83">
        <v>75</v>
      </c>
      <c r="J22" s="81">
        <v>3.02</v>
      </c>
      <c r="K22" s="79">
        <f t="shared" si="2"/>
        <v>100</v>
      </c>
    </row>
    <row r="23" spans="1:11" ht="15" customHeight="1" x14ac:dyDescent="0.2">
      <c r="A23" s="104"/>
      <c r="B23" s="48" t="s">
        <v>166</v>
      </c>
      <c r="C23" s="69">
        <v>4</v>
      </c>
      <c r="D23" s="75">
        <v>2.0699999999999998</v>
      </c>
      <c r="E23" s="76">
        <f t="shared" si="0"/>
        <v>4.1237113402061851</v>
      </c>
      <c r="F23" s="59">
        <v>93</v>
      </c>
      <c r="G23" s="75">
        <v>4.0599999999999996</v>
      </c>
      <c r="H23" s="76">
        <f t="shared" si="1"/>
        <v>95.876288659793815</v>
      </c>
      <c r="I23" s="83">
        <v>97</v>
      </c>
      <c r="J23" s="81">
        <v>3.91</v>
      </c>
      <c r="K23" s="79">
        <f t="shared" si="2"/>
        <v>100</v>
      </c>
    </row>
    <row r="24" spans="1:11" ht="15" customHeight="1" x14ac:dyDescent="0.2">
      <c r="A24" s="104"/>
      <c r="B24" s="48" t="s">
        <v>109</v>
      </c>
      <c r="C24" s="69">
        <v>8</v>
      </c>
      <c r="D24" s="75">
        <v>4.1500000000000004</v>
      </c>
      <c r="E24" s="76">
        <f t="shared" si="0"/>
        <v>15.09433962264151</v>
      </c>
      <c r="F24" s="59">
        <v>45</v>
      </c>
      <c r="G24" s="75">
        <v>1.97</v>
      </c>
      <c r="H24" s="76">
        <f t="shared" si="1"/>
        <v>84.905660377358487</v>
      </c>
      <c r="I24" s="83">
        <v>53</v>
      </c>
      <c r="J24" s="81">
        <v>2.14</v>
      </c>
      <c r="K24" s="79">
        <f t="shared" si="2"/>
        <v>100</v>
      </c>
    </row>
    <row r="25" spans="1:11" ht="15" customHeight="1" x14ac:dyDescent="0.2">
      <c r="A25" s="104"/>
      <c r="B25" s="48" t="s">
        <v>110</v>
      </c>
      <c r="C25" s="69">
        <v>0</v>
      </c>
      <c r="D25" s="75">
        <v>0</v>
      </c>
      <c r="E25" s="76">
        <f t="shared" si="0"/>
        <v>0</v>
      </c>
      <c r="F25" s="59">
        <v>1</v>
      </c>
      <c r="G25" s="75">
        <v>0.04</v>
      </c>
      <c r="H25" s="76">
        <f t="shared" si="1"/>
        <v>100</v>
      </c>
      <c r="I25" s="83">
        <v>1</v>
      </c>
      <c r="J25" s="81">
        <v>0.04</v>
      </c>
      <c r="K25" s="79">
        <f t="shared" si="2"/>
        <v>100</v>
      </c>
    </row>
    <row r="26" spans="1:11" ht="15" customHeight="1" x14ac:dyDescent="0.2">
      <c r="A26" s="104"/>
      <c r="B26" s="48" t="s">
        <v>111</v>
      </c>
      <c r="C26" s="69">
        <v>0</v>
      </c>
      <c r="D26" s="75">
        <v>0</v>
      </c>
      <c r="E26" s="76">
        <f t="shared" si="0"/>
        <v>0</v>
      </c>
      <c r="F26" s="59">
        <v>31</v>
      </c>
      <c r="G26" s="75">
        <v>1.35</v>
      </c>
      <c r="H26" s="76">
        <f t="shared" si="1"/>
        <v>100</v>
      </c>
      <c r="I26" s="83">
        <v>31</v>
      </c>
      <c r="J26" s="81">
        <v>1.25</v>
      </c>
      <c r="K26" s="79">
        <f t="shared" si="2"/>
        <v>100</v>
      </c>
    </row>
    <row r="27" spans="1:11" ht="15" customHeight="1" x14ac:dyDescent="0.2">
      <c r="A27" s="104"/>
      <c r="B27" s="48" t="s">
        <v>112</v>
      </c>
      <c r="C27" s="69">
        <v>0</v>
      </c>
      <c r="D27" s="75">
        <v>0</v>
      </c>
      <c r="E27" s="76">
        <f t="shared" si="0"/>
        <v>0</v>
      </c>
      <c r="F27" s="59">
        <v>15</v>
      </c>
      <c r="G27" s="75">
        <v>0.66</v>
      </c>
      <c r="H27" s="76">
        <f t="shared" si="1"/>
        <v>100</v>
      </c>
      <c r="I27" s="83">
        <v>15</v>
      </c>
      <c r="J27" s="81">
        <v>0.6</v>
      </c>
      <c r="K27" s="79">
        <f t="shared" si="2"/>
        <v>100</v>
      </c>
    </row>
    <row r="28" spans="1:11" ht="15" customHeight="1" x14ac:dyDescent="0.2">
      <c r="A28" s="104"/>
      <c r="B28" s="48" t="s">
        <v>167</v>
      </c>
      <c r="C28" s="69">
        <v>4</v>
      </c>
      <c r="D28" s="75">
        <v>2.0699999999999998</v>
      </c>
      <c r="E28" s="76">
        <f t="shared" si="0"/>
        <v>7.0175438596491224</v>
      </c>
      <c r="F28" s="59">
        <v>53</v>
      </c>
      <c r="G28" s="75">
        <v>2.3199999999999998</v>
      </c>
      <c r="H28" s="76">
        <f t="shared" si="1"/>
        <v>92.982456140350877</v>
      </c>
      <c r="I28" s="83">
        <v>57</v>
      </c>
      <c r="J28" s="81">
        <v>2.2999999999999998</v>
      </c>
      <c r="K28" s="79">
        <f t="shared" si="2"/>
        <v>100</v>
      </c>
    </row>
    <row r="29" spans="1:11" ht="15" customHeight="1" x14ac:dyDescent="0.2">
      <c r="A29" s="104"/>
      <c r="B29" s="48" t="s">
        <v>113</v>
      </c>
      <c r="C29" s="69">
        <v>12</v>
      </c>
      <c r="D29" s="75">
        <v>6.22</v>
      </c>
      <c r="E29" s="76">
        <f t="shared" si="0"/>
        <v>3.3802816901408446</v>
      </c>
      <c r="F29" s="59">
        <v>343</v>
      </c>
      <c r="G29" s="75">
        <v>14.99</v>
      </c>
      <c r="H29" s="76">
        <f t="shared" si="1"/>
        <v>96.619718309859167</v>
      </c>
      <c r="I29" s="83">
        <v>355</v>
      </c>
      <c r="J29" s="81">
        <v>14.31</v>
      </c>
      <c r="K29" s="79">
        <f t="shared" si="2"/>
        <v>100.00000000000001</v>
      </c>
    </row>
    <row r="30" spans="1:11" s="5" customFormat="1" ht="15" customHeight="1" thickBot="1" x14ac:dyDescent="0.25">
      <c r="A30" s="105"/>
      <c r="B30" s="49" t="s">
        <v>35</v>
      </c>
      <c r="C30" s="70">
        <v>193</v>
      </c>
      <c r="D30" s="77">
        <v>100</v>
      </c>
      <c r="E30" s="78">
        <f t="shared" si="0"/>
        <v>7.779121322047561</v>
      </c>
      <c r="F30" s="61">
        <v>2288</v>
      </c>
      <c r="G30" s="77">
        <v>100</v>
      </c>
      <c r="H30" s="78">
        <f t="shared" si="1"/>
        <v>92.220878677952427</v>
      </c>
      <c r="I30" s="61">
        <v>2481</v>
      </c>
      <c r="J30" s="77">
        <v>100</v>
      </c>
      <c r="K30" s="78">
        <f t="shared" si="2"/>
        <v>99.999999999999986</v>
      </c>
    </row>
    <row r="31" spans="1:11" ht="15" customHeight="1" x14ac:dyDescent="0.2">
      <c r="A31" s="104" t="s">
        <v>46</v>
      </c>
      <c r="B31" s="45" t="s">
        <v>15</v>
      </c>
      <c r="C31" s="69">
        <v>95</v>
      </c>
      <c r="D31" s="75">
        <v>49.22</v>
      </c>
      <c r="E31" s="76">
        <f t="shared" si="0"/>
        <v>7.7173030056864338</v>
      </c>
      <c r="F31" s="59">
        <v>1136</v>
      </c>
      <c r="G31" s="75">
        <v>49.65</v>
      </c>
      <c r="H31" s="76">
        <f t="shared" si="1"/>
        <v>92.282696994313568</v>
      </c>
      <c r="I31" s="83">
        <v>1231</v>
      </c>
      <c r="J31" s="81">
        <v>49.62</v>
      </c>
      <c r="K31" s="79">
        <f t="shared" si="2"/>
        <v>100</v>
      </c>
    </row>
    <row r="32" spans="1:11" ht="15" customHeight="1" x14ac:dyDescent="0.2">
      <c r="A32" s="104"/>
      <c r="B32" s="45" t="s">
        <v>16</v>
      </c>
      <c r="C32" s="69">
        <v>2</v>
      </c>
      <c r="D32" s="75">
        <v>1.04</v>
      </c>
      <c r="E32" s="76">
        <f t="shared" si="0"/>
        <v>8.695652173913043</v>
      </c>
      <c r="F32" s="59">
        <v>21</v>
      </c>
      <c r="G32" s="75">
        <v>0.92</v>
      </c>
      <c r="H32" s="76">
        <f t="shared" si="1"/>
        <v>91.304347826086953</v>
      </c>
      <c r="I32" s="83">
        <v>23</v>
      </c>
      <c r="J32" s="81">
        <v>0.93</v>
      </c>
      <c r="K32" s="79">
        <f t="shared" si="2"/>
        <v>100</v>
      </c>
    </row>
    <row r="33" spans="1:11" ht="15" customHeight="1" x14ac:dyDescent="0.2">
      <c r="A33" s="104"/>
      <c r="B33" s="45" t="s">
        <v>17</v>
      </c>
      <c r="C33" s="69">
        <v>0</v>
      </c>
      <c r="D33" s="75">
        <v>0</v>
      </c>
      <c r="E33" s="76">
        <f t="shared" si="0"/>
        <v>0</v>
      </c>
      <c r="F33" s="59">
        <v>26</v>
      </c>
      <c r="G33" s="75">
        <v>1.1399999999999999</v>
      </c>
      <c r="H33" s="76">
        <f t="shared" si="1"/>
        <v>100</v>
      </c>
      <c r="I33" s="83">
        <v>26</v>
      </c>
      <c r="J33" s="81">
        <v>1.05</v>
      </c>
      <c r="K33" s="79">
        <f t="shared" si="2"/>
        <v>100</v>
      </c>
    </row>
    <row r="34" spans="1:11" ht="15" customHeight="1" x14ac:dyDescent="0.2">
      <c r="A34" s="104"/>
      <c r="B34" s="45" t="s">
        <v>18</v>
      </c>
      <c r="C34" s="69">
        <v>2</v>
      </c>
      <c r="D34" s="75">
        <v>1.04</v>
      </c>
      <c r="E34" s="76">
        <f t="shared" si="0"/>
        <v>8.695652173913043</v>
      </c>
      <c r="F34" s="59">
        <v>21</v>
      </c>
      <c r="G34" s="75">
        <v>0.92</v>
      </c>
      <c r="H34" s="76">
        <f t="shared" si="1"/>
        <v>91.304347826086953</v>
      </c>
      <c r="I34" s="83">
        <v>23</v>
      </c>
      <c r="J34" s="81">
        <v>0.93</v>
      </c>
      <c r="K34" s="79">
        <f t="shared" si="2"/>
        <v>100</v>
      </c>
    </row>
    <row r="35" spans="1:11" ht="15" customHeight="1" x14ac:dyDescent="0.2">
      <c r="A35" s="104"/>
      <c r="B35" s="45" t="s">
        <v>19</v>
      </c>
      <c r="C35" s="69">
        <v>26</v>
      </c>
      <c r="D35" s="75">
        <v>13.47</v>
      </c>
      <c r="E35" s="76">
        <f t="shared" si="0"/>
        <v>11.304347826086957</v>
      </c>
      <c r="F35" s="59">
        <v>204</v>
      </c>
      <c r="G35" s="75">
        <v>8.92</v>
      </c>
      <c r="H35" s="76">
        <f t="shared" si="1"/>
        <v>88.695652173913047</v>
      </c>
      <c r="I35" s="83">
        <v>230</v>
      </c>
      <c r="J35" s="81">
        <v>9.27</v>
      </c>
      <c r="K35" s="79">
        <f t="shared" si="2"/>
        <v>100</v>
      </c>
    </row>
    <row r="36" spans="1:11" ht="15" customHeight="1" x14ac:dyDescent="0.2">
      <c r="A36" s="104"/>
      <c r="B36" s="45" t="s">
        <v>20</v>
      </c>
      <c r="C36" s="69">
        <v>27</v>
      </c>
      <c r="D36" s="75">
        <v>13.99</v>
      </c>
      <c r="E36" s="76">
        <f t="shared" si="0"/>
        <v>7.7809798270893378</v>
      </c>
      <c r="F36" s="59">
        <v>320</v>
      </c>
      <c r="G36" s="75">
        <v>13.99</v>
      </c>
      <c r="H36" s="76">
        <f t="shared" si="1"/>
        <v>92.21902017291066</v>
      </c>
      <c r="I36" s="83">
        <v>347</v>
      </c>
      <c r="J36" s="81">
        <v>13.99</v>
      </c>
      <c r="K36" s="79">
        <f t="shared" si="2"/>
        <v>100</v>
      </c>
    </row>
    <row r="37" spans="1:11" ht="15" customHeight="1" x14ac:dyDescent="0.2">
      <c r="A37" s="104"/>
      <c r="B37" s="45" t="s">
        <v>21</v>
      </c>
      <c r="C37" s="69">
        <v>0</v>
      </c>
      <c r="D37" s="75">
        <v>0</v>
      </c>
      <c r="E37" s="76">
        <f t="shared" si="0"/>
        <v>0</v>
      </c>
      <c r="F37" s="59">
        <v>46</v>
      </c>
      <c r="G37" s="75">
        <v>2.0099999999999998</v>
      </c>
      <c r="H37" s="76">
        <f t="shared" si="1"/>
        <v>100</v>
      </c>
      <c r="I37" s="83">
        <v>46</v>
      </c>
      <c r="J37" s="81">
        <v>1.85</v>
      </c>
      <c r="K37" s="79">
        <f t="shared" si="2"/>
        <v>100</v>
      </c>
    </row>
    <row r="38" spans="1:11" ht="15" customHeight="1" x14ac:dyDescent="0.2">
      <c r="A38" s="104"/>
      <c r="B38" s="45" t="s">
        <v>22</v>
      </c>
      <c r="C38" s="69">
        <v>3</v>
      </c>
      <c r="D38" s="75">
        <v>1.55</v>
      </c>
      <c r="E38" s="76">
        <f t="shared" si="0"/>
        <v>5.8823529411764701</v>
      </c>
      <c r="F38" s="59">
        <v>48</v>
      </c>
      <c r="G38" s="75">
        <v>2.1</v>
      </c>
      <c r="H38" s="76">
        <f t="shared" si="1"/>
        <v>94.117647058823522</v>
      </c>
      <c r="I38" s="83">
        <v>51</v>
      </c>
      <c r="J38" s="81">
        <v>2.06</v>
      </c>
      <c r="K38" s="79">
        <f t="shared" si="2"/>
        <v>99.999999999999986</v>
      </c>
    </row>
    <row r="39" spans="1:11" ht="15" customHeight="1" x14ac:dyDescent="0.2">
      <c r="A39" s="104"/>
      <c r="B39" s="45" t="s">
        <v>23</v>
      </c>
      <c r="C39" s="69">
        <v>4</v>
      </c>
      <c r="D39" s="75">
        <v>2.0699999999999998</v>
      </c>
      <c r="E39" s="76">
        <f t="shared" si="0"/>
        <v>4</v>
      </c>
      <c r="F39" s="59">
        <v>96</v>
      </c>
      <c r="G39" s="75">
        <v>4.2</v>
      </c>
      <c r="H39" s="76">
        <f t="shared" si="1"/>
        <v>96</v>
      </c>
      <c r="I39" s="83">
        <v>100</v>
      </c>
      <c r="J39" s="81">
        <v>4.03</v>
      </c>
      <c r="K39" s="79">
        <f t="shared" si="2"/>
        <v>100</v>
      </c>
    </row>
    <row r="40" spans="1:11" ht="15" customHeight="1" x14ac:dyDescent="0.2">
      <c r="A40" s="104"/>
      <c r="B40" s="45" t="s">
        <v>24</v>
      </c>
      <c r="C40" s="69">
        <v>25</v>
      </c>
      <c r="D40" s="75">
        <v>12.95</v>
      </c>
      <c r="E40" s="76">
        <f t="shared" si="0"/>
        <v>13.513513513513514</v>
      </c>
      <c r="F40" s="59">
        <v>160</v>
      </c>
      <c r="G40" s="75">
        <v>6.99</v>
      </c>
      <c r="H40" s="76">
        <f t="shared" si="1"/>
        <v>86.486486486486484</v>
      </c>
      <c r="I40" s="83">
        <v>185</v>
      </c>
      <c r="J40" s="81">
        <v>7.46</v>
      </c>
      <c r="K40" s="79">
        <f t="shared" si="2"/>
        <v>100</v>
      </c>
    </row>
    <row r="41" spans="1:11" ht="15" customHeight="1" x14ac:dyDescent="0.2">
      <c r="A41" s="104"/>
      <c r="B41" s="45" t="s">
        <v>25</v>
      </c>
      <c r="C41" s="69">
        <v>0</v>
      </c>
      <c r="D41" s="75">
        <v>0</v>
      </c>
      <c r="E41" s="76">
        <f t="shared" si="0"/>
        <v>0</v>
      </c>
      <c r="F41" s="59">
        <v>25</v>
      </c>
      <c r="G41" s="75">
        <v>1.0900000000000001</v>
      </c>
      <c r="H41" s="76">
        <f t="shared" si="1"/>
        <v>100</v>
      </c>
      <c r="I41" s="83">
        <v>25</v>
      </c>
      <c r="J41" s="81">
        <v>1.01</v>
      </c>
      <c r="K41" s="79">
        <f t="shared" si="2"/>
        <v>100</v>
      </c>
    </row>
    <row r="42" spans="1:11" ht="15" customHeight="1" x14ac:dyDescent="0.2">
      <c r="A42" s="104"/>
      <c r="B42" s="45" t="s">
        <v>26</v>
      </c>
      <c r="C42" s="69">
        <v>2</v>
      </c>
      <c r="D42" s="75">
        <v>1.04</v>
      </c>
      <c r="E42" s="76">
        <f t="shared" si="0"/>
        <v>10</v>
      </c>
      <c r="F42" s="59">
        <v>18</v>
      </c>
      <c r="G42" s="75">
        <v>0.79</v>
      </c>
      <c r="H42" s="76">
        <f t="shared" si="1"/>
        <v>90</v>
      </c>
      <c r="I42" s="83">
        <v>20</v>
      </c>
      <c r="J42" s="81">
        <v>0.81</v>
      </c>
      <c r="K42" s="79">
        <f t="shared" si="2"/>
        <v>100</v>
      </c>
    </row>
    <row r="43" spans="1:11" ht="15" customHeight="1" x14ac:dyDescent="0.2">
      <c r="A43" s="104"/>
      <c r="B43" s="45" t="s">
        <v>27</v>
      </c>
      <c r="C43" s="69">
        <v>4</v>
      </c>
      <c r="D43" s="75">
        <v>2.0699999999999998</v>
      </c>
      <c r="E43" s="76">
        <f t="shared" si="0"/>
        <v>8.3333333333333321</v>
      </c>
      <c r="F43" s="59">
        <v>44</v>
      </c>
      <c r="G43" s="75">
        <v>1.92</v>
      </c>
      <c r="H43" s="76">
        <f t="shared" si="1"/>
        <v>91.666666666666657</v>
      </c>
      <c r="I43" s="83">
        <v>48</v>
      </c>
      <c r="J43" s="81">
        <v>1.93</v>
      </c>
      <c r="K43" s="79">
        <f t="shared" si="2"/>
        <v>99.999999999999986</v>
      </c>
    </row>
    <row r="44" spans="1:11" ht="15" customHeight="1" x14ac:dyDescent="0.2">
      <c r="A44" s="104"/>
      <c r="B44" s="45" t="s">
        <v>28</v>
      </c>
      <c r="C44" s="69">
        <v>3</v>
      </c>
      <c r="D44" s="75">
        <v>1.55</v>
      </c>
      <c r="E44" s="76">
        <f t="shared" si="0"/>
        <v>3.5294117647058822</v>
      </c>
      <c r="F44" s="59">
        <v>82</v>
      </c>
      <c r="G44" s="75">
        <v>3.58</v>
      </c>
      <c r="H44" s="76">
        <f t="shared" si="1"/>
        <v>96.470588235294116</v>
      </c>
      <c r="I44" s="83">
        <v>85</v>
      </c>
      <c r="J44" s="81">
        <v>3.43</v>
      </c>
      <c r="K44" s="79">
        <f t="shared" si="2"/>
        <v>100</v>
      </c>
    </row>
    <row r="45" spans="1:11" ht="15" customHeight="1" x14ac:dyDescent="0.2">
      <c r="A45" s="104"/>
      <c r="B45" s="45" t="s">
        <v>29</v>
      </c>
      <c r="C45" s="69">
        <v>0</v>
      </c>
      <c r="D45" s="75">
        <v>0</v>
      </c>
      <c r="E45" s="76">
        <f t="shared" si="0"/>
        <v>0</v>
      </c>
      <c r="F45" s="59">
        <v>20</v>
      </c>
      <c r="G45" s="75">
        <v>0.87</v>
      </c>
      <c r="H45" s="76">
        <f t="shared" si="1"/>
        <v>100</v>
      </c>
      <c r="I45" s="83">
        <v>20</v>
      </c>
      <c r="J45" s="81">
        <v>0.81</v>
      </c>
      <c r="K45" s="79">
        <f t="shared" si="2"/>
        <v>100</v>
      </c>
    </row>
    <row r="46" spans="1:11" ht="15" customHeight="1" x14ac:dyDescent="0.2">
      <c r="A46" s="104"/>
      <c r="B46" s="45" t="s">
        <v>30</v>
      </c>
      <c r="C46" s="69">
        <v>0</v>
      </c>
      <c r="D46" s="75">
        <v>0</v>
      </c>
      <c r="E46" s="76">
        <f t="shared" si="0"/>
        <v>0</v>
      </c>
      <c r="F46" s="59">
        <v>20</v>
      </c>
      <c r="G46" s="75">
        <v>0.87</v>
      </c>
      <c r="H46" s="76">
        <f t="shared" si="1"/>
        <v>100</v>
      </c>
      <c r="I46" s="83">
        <v>20</v>
      </c>
      <c r="J46" s="81">
        <v>0.81</v>
      </c>
      <c r="K46" s="79">
        <f t="shared" si="2"/>
        <v>100</v>
      </c>
    </row>
    <row r="47" spans="1:11" ht="15" customHeight="1" x14ac:dyDescent="0.2">
      <c r="A47" s="104"/>
      <c r="B47" s="45" t="s">
        <v>31</v>
      </c>
      <c r="C47" s="69">
        <v>0</v>
      </c>
      <c r="D47" s="75">
        <v>0</v>
      </c>
      <c r="E47" s="76">
        <f t="shared" si="0"/>
        <v>0</v>
      </c>
      <c r="F47" s="59">
        <v>1</v>
      </c>
      <c r="G47" s="75">
        <v>0.04</v>
      </c>
      <c r="H47" s="76">
        <f t="shared" si="1"/>
        <v>100</v>
      </c>
      <c r="I47" s="83">
        <v>1</v>
      </c>
      <c r="J47" s="81">
        <v>0.04</v>
      </c>
      <c r="K47" s="79">
        <f t="shared" si="2"/>
        <v>100</v>
      </c>
    </row>
    <row r="48" spans="1:11" s="5" customFormat="1" ht="15" customHeight="1" thickBot="1" x14ac:dyDescent="0.25">
      <c r="A48" s="105"/>
      <c r="B48" s="46" t="s">
        <v>35</v>
      </c>
      <c r="C48" s="70">
        <v>193</v>
      </c>
      <c r="D48" s="77">
        <v>100</v>
      </c>
      <c r="E48" s="78">
        <f t="shared" si="0"/>
        <v>7.779121322047561</v>
      </c>
      <c r="F48" s="61">
        <v>2288</v>
      </c>
      <c r="G48" s="77">
        <v>100</v>
      </c>
      <c r="H48" s="78">
        <f t="shared" si="1"/>
        <v>92.220878677952427</v>
      </c>
      <c r="I48" s="61">
        <v>2481</v>
      </c>
      <c r="J48" s="77">
        <v>100</v>
      </c>
      <c r="K48" s="78">
        <f t="shared" si="2"/>
        <v>99.999999999999986</v>
      </c>
    </row>
    <row r="49" spans="1:11" s="5" customFormat="1" ht="30" customHeight="1" x14ac:dyDescent="0.2">
      <c r="A49" s="161" t="s">
        <v>168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</row>
    <row r="50" spans="1:11" x14ac:dyDescent="0.2">
      <c r="A50" s="65" t="s">
        <v>122</v>
      </c>
      <c r="B50" s="38"/>
      <c r="C50" s="38"/>
      <c r="D50" s="39"/>
      <c r="E50" s="39"/>
      <c r="F50" s="42"/>
      <c r="G50" s="39"/>
      <c r="H50" s="39"/>
      <c r="I50" s="42"/>
      <c r="J50" s="43"/>
      <c r="K50" s="43"/>
    </row>
    <row r="51" spans="1:11" x14ac:dyDescent="0.2">
      <c r="A51" s="38" t="s">
        <v>124</v>
      </c>
      <c r="B51" s="38"/>
      <c r="C51" s="38"/>
      <c r="D51" s="39"/>
      <c r="E51" s="39"/>
      <c r="F51" s="42"/>
      <c r="G51" s="39"/>
      <c r="H51" s="39"/>
      <c r="I51" s="42"/>
      <c r="J51" s="43"/>
      <c r="K51" s="43"/>
    </row>
    <row r="52" spans="1:11" x14ac:dyDescent="0.2">
      <c r="J52" s="16"/>
      <c r="K52" s="16"/>
    </row>
    <row r="53" spans="1:11" x14ac:dyDescent="0.2">
      <c r="J53" s="16"/>
      <c r="K53" s="16"/>
    </row>
  </sheetData>
  <mergeCells count="10">
    <mergeCell ref="A49:K49"/>
    <mergeCell ref="A7:A11"/>
    <mergeCell ref="A12:A30"/>
    <mergeCell ref="A31:A48"/>
    <mergeCell ref="A3:B6"/>
    <mergeCell ref="C3:K3"/>
    <mergeCell ref="C4:K4"/>
    <mergeCell ref="C5:E5"/>
    <mergeCell ref="F5:H5"/>
    <mergeCell ref="I5:K5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28957-FF12-47C3-8318-D9C3C35E1FC1}">
  <dimension ref="A1:AJ60"/>
  <sheetViews>
    <sheetView zoomScale="70" zoomScaleNormal="70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72.1640625" customWidth="1"/>
    <col min="3" max="4" width="9.5" customWidth="1"/>
    <col min="5" max="5" width="9.5" style="13" customWidth="1"/>
    <col min="6" max="7" width="9.5" customWidth="1"/>
    <col min="8" max="8" width="9.5" style="13" customWidth="1"/>
    <col min="9" max="10" width="9.5" customWidth="1"/>
    <col min="11" max="11" width="9.5" style="13" customWidth="1"/>
    <col min="12" max="13" width="9.5" customWidth="1"/>
    <col min="14" max="14" width="9.5" style="13" customWidth="1"/>
    <col min="15" max="16" width="9.5" customWidth="1"/>
    <col min="17" max="17" width="9.5" style="13" customWidth="1"/>
    <col min="18" max="19" width="9.5" customWidth="1"/>
    <col min="20" max="20" width="9.5" style="13" customWidth="1"/>
    <col min="21" max="23" width="9.5" customWidth="1"/>
  </cols>
  <sheetData>
    <row r="1" spans="1:23" x14ac:dyDescent="0.2">
      <c r="A1" s="1" t="s">
        <v>126</v>
      </c>
    </row>
    <row r="2" spans="1:23" ht="15" customHeight="1" thickBot="1" x14ac:dyDescent="0.25">
      <c r="A2" s="97" t="s">
        <v>144</v>
      </c>
      <c r="B2" s="1"/>
    </row>
    <row r="3" spans="1:23" ht="15" customHeight="1" thickBot="1" x14ac:dyDescent="0.25">
      <c r="A3" s="106" t="s">
        <v>171</v>
      </c>
      <c r="B3" s="107"/>
      <c r="C3" s="177" t="s">
        <v>39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9"/>
      <c r="W3" s="180"/>
    </row>
    <row r="4" spans="1:23" ht="15" customHeight="1" thickBot="1" x14ac:dyDescent="0.25">
      <c r="A4" s="108"/>
      <c r="B4" s="109"/>
      <c r="C4" s="155" t="s">
        <v>145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6"/>
    </row>
    <row r="5" spans="1:23" ht="15" customHeight="1" thickBot="1" x14ac:dyDescent="0.25">
      <c r="A5" s="108"/>
      <c r="B5" s="109"/>
      <c r="C5" s="196" t="s">
        <v>66</v>
      </c>
      <c r="D5" s="197"/>
      <c r="E5" s="198"/>
      <c r="F5" s="119" t="s">
        <v>61</v>
      </c>
      <c r="G5" s="117"/>
      <c r="H5" s="118"/>
      <c r="I5" s="119" t="s">
        <v>62</v>
      </c>
      <c r="J5" s="117"/>
      <c r="K5" s="118"/>
      <c r="L5" s="119" t="s">
        <v>63</v>
      </c>
      <c r="M5" s="117"/>
      <c r="N5" s="118"/>
      <c r="O5" s="119" t="s">
        <v>64</v>
      </c>
      <c r="P5" s="117"/>
      <c r="Q5" s="118"/>
      <c r="R5" s="119" t="s">
        <v>65</v>
      </c>
      <c r="S5" s="117"/>
      <c r="T5" s="118"/>
      <c r="U5" s="120" t="s">
        <v>35</v>
      </c>
      <c r="V5" s="121"/>
      <c r="W5" s="122"/>
    </row>
    <row r="6" spans="1:23" ht="15" customHeight="1" thickBot="1" x14ac:dyDescent="0.25">
      <c r="A6" s="108"/>
      <c r="B6" s="109"/>
      <c r="C6" s="4" t="s">
        <v>99</v>
      </c>
      <c r="D6" s="3" t="s">
        <v>100</v>
      </c>
      <c r="E6" s="14" t="s">
        <v>101</v>
      </c>
      <c r="F6" s="4" t="s">
        <v>99</v>
      </c>
      <c r="G6" s="3" t="s">
        <v>100</v>
      </c>
      <c r="H6" s="14" t="s">
        <v>101</v>
      </c>
      <c r="I6" s="4" t="s">
        <v>99</v>
      </c>
      <c r="J6" s="3" t="s">
        <v>34</v>
      </c>
      <c r="K6" s="14" t="s">
        <v>101</v>
      </c>
      <c r="L6" s="4" t="s">
        <v>99</v>
      </c>
      <c r="M6" s="3" t="s">
        <v>100</v>
      </c>
      <c r="N6" s="14" t="s">
        <v>101</v>
      </c>
      <c r="O6" s="4" t="s">
        <v>99</v>
      </c>
      <c r="P6" s="3" t="s">
        <v>100</v>
      </c>
      <c r="Q6" s="14" t="s">
        <v>101</v>
      </c>
      <c r="R6" s="4" t="s">
        <v>99</v>
      </c>
      <c r="S6" s="3" t="s">
        <v>100</v>
      </c>
      <c r="T6" s="14" t="s">
        <v>101</v>
      </c>
      <c r="U6" s="4" t="s">
        <v>99</v>
      </c>
      <c r="V6" s="3" t="s">
        <v>100</v>
      </c>
      <c r="W6" s="64" t="s">
        <v>101</v>
      </c>
    </row>
    <row r="7" spans="1:23" ht="15" customHeight="1" x14ac:dyDescent="0.2">
      <c r="A7" s="100" t="s">
        <v>40</v>
      </c>
      <c r="B7" s="47" t="s">
        <v>41</v>
      </c>
      <c r="C7" s="68">
        <v>17</v>
      </c>
      <c r="D7" s="73">
        <v>70.83</v>
      </c>
      <c r="E7" s="74">
        <f t="shared" ref="E7:E16" si="0">C7/$U7*100</f>
        <v>25.373134328358208</v>
      </c>
      <c r="F7" s="57">
        <v>18</v>
      </c>
      <c r="G7" s="73">
        <v>40.909999999999997</v>
      </c>
      <c r="H7" s="74">
        <f>F7/$U7*100</f>
        <v>26.865671641791046</v>
      </c>
      <c r="I7" s="57">
        <v>4</v>
      </c>
      <c r="J7" s="73">
        <v>33.33</v>
      </c>
      <c r="K7" s="74">
        <f>I7/$U7*100</f>
        <v>5.9701492537313428</v>
      </c>
      <c r="L7" s="57">
        <v>6</v>
      </c>
      <c r="M7" s="73">
        <v>37.5</v>
      </c>
      <c r="N7" s="74">
        <f>L7/$U7*100</f>
        <v>8.9552238805970141</v>
      </c>
      <c r="O7" s="57">
        <v>7</v>
      </c>
      <c r="P7" s="73">
        <v>36.840000000000003</v>
      </c>
      <c r="Q7" s="74">
        <f>O7/$U7*100</f>
        <v>10.44776119402985</v>
      </c>
      <c r="R7" s="57">
        <v>15</v>
      </c>
      <c r="S7" s="73">
        <v>19.48</v>
      </c>
      <c r="T7" s="74">
        <f>R7/$U7*100</f>
        <v>22.388059701492537</v>
      </c>
      <c r="U7" s="82">
        <v>67</v>
      </c>
      <c r="V7" s="80">
        <v>34.9</v>
      </c>
      <c r="W7" s="84">
        <f t="shared" ref="W7:W48" si="1">E7+H7+K7+N7+Q7+T7</f>
        <v>100</v>
      </c>
    </row>
    <row r="8" spans="1:23" ht="15" customHeight="1" x14ac:dyDescent="0.2">
      <c r="A8" s="101"/>
      <c r="B8" s="48" t="s">
        <v>42</v>
      </c>
      <c r="C8" s="69">
        <v>3</v>
      </c>
      <c r="D8" s="75">
        <v>12.5</v>
      </c>
      <c r="E8" s="76">
        <f t="shared" si="0"/>
        <v>5.5555555555555554</v>
      </c>
      <c r="F8" s="59">
        <v>14</v>
      </c>
      <c r="G8" s="75">
        <v>31.82</v>
      </c>
      <c r="H8" s="76">
        <f t="shared" ref="H8:H48" si="2">F8/$U8*100</f>
        <v>25.925925925925924</v>
      </c>
      <c r="I8" s="59">
        <v>4</v>
      </c>
      <c r="J8" s="75">
        <v>33.33</v>
      </c>
      <c r="K8" s="76">
        <f t="shared" ref="K8:K48" si="3">I8/$U8*100</f>
        <v>7.4074074074074066</v>
      </c>
      <c r="L8" s="59">
        <v>6</v>
      </c>
      <c r="M8" s="75">
        <v>37.5</v>
      </c>
      <c r="N8" s="76">
        <f t="shared" ref="N8:N48" si="4">L8/$U8*100</f>
        <v>11.111111111111111</v>
      </c>
      <c r="O8" s="59">
        <v>5</v>
      </c>
      <c r="P8" s="75">
        <v>26.32</v>
      </c>
      <c r="Q8" s="76">
        <f t="shared" ref="Q8:Q48" si="5">O8/$U8*100</f>
        <v>9.2592592592592595</v>
      </c>
      <c r="R8" s="59">
        <v>22</v>
      </c>
      <c r="S8" s="75">
        <v>28.57</v>
      </c>
      <c r="T8" s="76">
        <f t="shared" ref="T8:T48" si="6">R8/$U8*100</f>
        <v>40.74074074074074</v>
      </c>
      <c r="U8" s="83">
        <v>54</v>
      </c>
      <c r="V8" s="81">
        <v>28.13</v>
      </c>
      <c r="W8" s="79">
        <f t="shared" si="1"/>
        <v>100</v>
      </c>
    </row>
    <row r="9" spans="1:23" ht="15" customHeight="1" x14ac:dyDescent="0.2">
      <c r="A9" s="101"/>
      <c r="B9" s="48" t="s">
        <v>43</v>
      </c>
      <c r="C9" s="69">
        <v>3</v>
      </c>
      <c r="D9" s="75">
        <v>12.5</v>
      </c>
      <c r="E9" s="76">
        <f t="shared" si="0"/>
        <v>6.1224489795918364</v>
      </c>
      <c r="F9" s="59">
        <v>8</v>
      </c>
      <c r="G9" s="75">
        <v>18.18</v>
      </c>
      <c r="H9" s="76">
        <f t="shared" si="2"/>
        <v>16.326530612244898</v>
      </c>
      <c r="I9" s="59">
        <v>1</v>
      </c>
      <c r="J9" s="75">
        <v>8.33</v>
      </c>
      <c r="K9" s="76">
        <f t="shared" si="3"/>
        <v>2.0408163265306123</v>
      </c>
      <c r="L9" s="59">
        <v>3</v>
      </c>
      <c r="M9" s="75">
        <v>18.75</v>
      </c>
      <c r="N9" s="76">
        <f t="shared" si="4"/>
        <v>6.1224489795918364</v>
      </c>
      <c r="O9" s="59">
        <v>5</v>
      </c>
      <c r="P9" s="75">
        <v>26.32</v>
      </c>
      <c r="Q9" s="76">
        <f t="shared" si="5"/>
        <v>10.204081632653061</v>
      </c>
      <c r="R9" s="59">
        <v>29</v>
      </c>
      <c r="S9" s="75">
        <v>37.659999999999997</v>
      </c>
      <c r="T9" s="76">
        <f t="shared" si="6"/>
        <v>59.183673469387756</v>
      </c>
      <c r="U9" s="83">
        <v>49</v>
      </c>
      <c r="V9" s="81">
        <v>25.52</v>
      </c>
      <c r="W9" s="79">
        <f t="shared" si="1"/>
        <v>100</v>
      </c>
    </row>
    <row r="10" spans="1:23" ht="15" customHeight="1" x14ac:dyDescent="0.2">
      <c r="A10" s="101"/>
      <c r="B10" s="48" t="s">
        <v>44</v>
      </c>
      <c r="C10" s="69">
        <v>1</v>
      </c>
      <c r="D10" s="75">
        <v>4.17</v>
      </c>
      <c r="E10" s="76">
        <f t="shared" si="0"/>
        <v>4.5454545454545459</v>
      </c>
      <c r="F10" s="59">
        <v>4</v>
      </c>
      <c r="G10" s="75">
        <v>9.09</v>
      </c>
      <c r="H10" s="76">
        <f t="shared" si="2"/>
        <v>18.181818181818183</v>
      </c>
      <c r="I10" s="59">
        <v>3</v>
      </c>
      <c r="J10" s="75">
        <v>25</v>
      </c>
      <c r="K10" s="76">
        <f t="shared" si="3"/>
        <v>13.636363636363635</v>
      </c>
      <c r="L10" s="59">
        <v>1</v>
      </c>
      <c r="M10" s="75">
        <v>6.25</v>
      </c>
      <c r="N10" s="76">
        <f t="shared" si="4"/>
        <v>4.5454545454545459</v>
      </c>
      <c r="O10" s="59">
        <v>2</v>
      </c>
      <c r="P10" s="75">
        <v>10.53</v>
      </c>
      <c r="Q10" s="76">
        <f t="shared" si="5"/>
        <v>9.0909090909090917</v>
      </c>
      <c r="R10" s="59">
        <v>11</v>
      </c>
      <c r="S10" s="75">
        <v>14.29</v>
      </c>
      <c r="T10" s="76">
        <f t="shared" si="6"/>
        <v>50</v>
      </c>
      <c r="U10" s="83">
        <v>22</v>
      </c>
      <c r="V10" s="81">
        <v>11.46</v>
      </c>
      <c r="W10" s="79">
        <f t="shared" si="1"/>
        <v>100</v>
      </c>
    </row>
    <row r="11" spans="1:23" ht="15" customHeight="1" thickBot="1" x14ac:dyDescent="0.25">
      <c r="A11" s="102"/>
      <c r="B11" s="49" t="s">
        <v>35</v>
      </c>
      <c r="C11" s="87">
        <v>24</v>
      </c>
      <c r="D11" s="81">
        <v>100</v>
      </c>
      <c r="E11" s="79">
        <f t="shared" si="0"/>
        <v>12.5</v>
      </c>
      <c r="F11" s="83">
        <v>44</v>
      </c>
      <c r="G11" s="81">
        <v>100</v>
      </c>
      <c r="H11" s="79">
        <f t="shared" si="2"/>
        <v>22.916666666666664</v>
      </c>
      <c r="I11" s="83">
        <v>12</v>
      </c>
      <c r="J11" s="81">
        <v>100</v>
      </c>
      <c r="K11" s="79">
        <f t="shared" si="3"/>
        <v>6.25</v>
      </c>
      <c r="L11" s="83">
        <v>16</v>
      </c>
      <c r="M11" s="81">
        <v>100</v>
      </c>
      <c r="N11" s="79">
        <f t="shared" si="4"/>
        <v>8.3333333333333321</v>
      </c>
      <c r="O11" s="83">
        <v>19</v>
      </c>
      <c r="P11" s="81">
        <v>100</v>
      </c>
      <c r="Q11" s="79">
        <f t="shared" si="5"/>
        <v>9.8958333333333321</v>
      </c>
      <c r="R11" s="83">
        <v>77</v>
      </c>
      <c r="S11" s="81">
        <v>100</v>
      </c>
      <c r="T11" s="79">
        <f t="shared" si="6"/>
        <v>40.104166666666671</v>
      </c>
      <c r="U11" s="83">
        <v>192</v>
      </c>
      <c r="V11" s="81">
        <v>100</v>
      </c>
      <c r="W11" s="79">
        <f t="shared" si="1"/>
        <v>100</v>
      </c>
    </row>
    <row r="12" spans="1:23" ht="15" customHeight="1" x14ac:dyDescent="0.2">
      <c r="A12" s="103" t="s">
        <v>45</v>
      </c>
      <c r="B12" s="47" t="s">
        <v>163</v>
      </c>
      <c r="C12" s="68">
        <v>1</v>
      </c>
      <c r="D12" s="73">
        <v>4.17</v>
      </c>
      <c r="E12" s="74">
        <f t="shared" si="0"/>
        <v>33.333333333333329</v>
      </c>
      <c r="F12" s="57">
        <v>1</v>
      </c>
      <c r="G12" s="73">
        <v>2.27</v>
      </c>
      <c r="H12" s="74">
        <f t="shared" si="2"/>
        <v>33.333333333333329</v>
      </c>
      <c r="I12" s="57">
        <v>0</v>
      </c>
      <c r="J12" s="73">
        <v>0</v>
      </c>
      <c r="K12" s="74">
        <f t="shared" si="3"/>
        <v>0</v>
      </c>
      <c r="L12" s="57">
        <v>0</v>
      </c>
      <c r="M12" s="73">
        <v>0</v>
      </c>
      <c r="N12" s="74">
        <f t="shared" si="4"/>
        <v>0</v>
      </c>
      <c r="O12" s="57">
        <v>1</v>
      </c>
      <c r="P12" s="73">
        <v>5.26</v>
      </c>
      <c r="Q12" s="74">
        <f t="shared" si="5"/>
        <v>33.333333333333329</v>
      </c>
      <c r="R12" s="57">
        <v>0</v>
      </c>
      <c r="S12" s="73">
        <v>0</v>
      </c>
      <c r="T12" s="74">
        <f t="shared" si="6"/>
        <v>0</v>
      </c>
      <c r="U12" s="82">
        <v>3</v>
      </c>
      <c r="V12" s="80">
        <v>1.56</v>
      </c>
      <c r="W12" s="84">
        <f t="shared" si="1"/>
        <v>99.999999999999986</v>
      </c>
    </row>
    <row r="13" spans="1:23" ht="15" customHeight="1" x14ac:dyDescent="0.2">
      <c r="A13" s="104"/>
      <c r="B13" s="48" t="s">
        <v>103</v>
      </c>
      <c r="C13" s="69">
        <v>3</v>
      </c>
      <c r="D13" s="75">
        <v>12.5</v>
      </c>
      <c r="E13" s="76">
        <f t="shared" si="0"/>
        <v>4.6153846153846159</v>
      </c>
      <c r="F13" s="59">
        <v>14</v>
      </c>
      <c r="G13" s="75">
        <v>31.82</v>
      </c>
      <c r="H13" s="76">
        <f t="shared" si="2"/>
        <v>21.53846153846154</v>
      </c>
      <c r="I13" s="59">
        <v>5</v>
      </c>
      <c r="J13" s="75">
        <v>41.67</v>
      </c>
      <c r="K13" s="76">
        <f t="shared" si="3"/>
        <v>7.6923076923076925</v>
      </c>
      <c r="L13" s="59">
        <v>5</v>
      </c>
      <c r="M13" s="75">
        <v>31.25</v>
      </c>
      <c r="N13" s="76">
        <f t="shared" si="4"/>
        <v>7.6923076923076925</v>
      </c>
      <c r="O13" s="59">
        <v>6</v>
      </c>
      <c r="P13" s="75">
        <v>31.58</v>
      </c>
      <c r="Q13" s="76">
        <f t="shared" si="5"/>
        <v>9.2307692307692317</v>
      </c>
      <c r="R13" s="59">
        <v>32</v>
      </c>
      <c r="S13" s="75">
        <v>41.56</v>
      </c>
      <c r="T13" s="76">
        <f t="shared" si="6"/>
        <v>49.230769230769234</v>
      </c>
      <c r="U13" s="83">
        <v>65</v>
      </c>
      <c r="V13" s="81">
        <v>33.85</v>
      </c>
      <c r="W13" s="79">
        <f t="shared" si="1"/>
        <v>100</v>
      </c>
    </row>
    <row r="14" spans="1:23" ht="15" customHeight="1" x14ac:dyDescent="0.2">
      <c r="A14" s="104"/>
      <c r="B14" s="48" t="s">
        <v>164</v>
      </c>
      <c r="C14" s="69">
        <v>0</v>
      </c>
      <c r="D14" s="75">
        <v>0</v>
      </c>
      <c r="E14" s="76">
        <v>0</v>
      </c>
      <c r="F14" s="59">
        <v>0</v>
      </c>
      <c r="G14" s="75">
        <v>0</v>
      </c>
      <c r="H14" s="76">
        <v>0</v>
      </c>
      <c r="I14" s="59">
        <v>0</v>
      </c>
      <c r="J14" s="75">
        <v>0</v>
      </c>
      <c r="K14" s="76">
        <v>0</v>
      </c>
      <c r="L14" s="59">
        <v>0</v>
      </c>
      <c r="M14" s="75">
        <v>0</v>
      </c>
      <c r="N14" s="76">
        <v>0</v>
      </c>
      <c r="O14" s="59">
        <v>0</v>
      </c>
      <c r="P14" s="75">
        <v>0</v>
      </c>
      <c r="Q14" s="76">
        <v>0</v>
      </c>
      <c r="R14" s="59">
        <v>0</v>
      </c>
      <c r="S14" s="75">
        <v>0</v>
      </c>
      <c r="T14" s="76">
        <v>0</v>
      </c>
      <c r="U14" s="83">
        <v>0</v>
      </c>
      <c r="V14" s="81">
        <v>0</v>
      </c>
      <c r="W14" s="79">
        <f t="shared" si="1"/>
        <v>0</v>
      </c>
    </row>
    <row r="15" spans="1:23" ht="15" customHeight="1" x14ac:dyDescent="0.2">
      <c r="A15" s="104"/>
      <c r="B15" s="48" t="s">
        <v>165</v>
      </c>
      <c r="C15" s="69">
        <v>0</v>
      </c>
      <c r="D15" s="75">
        <v>0</v>
      </c>
      <c r="E15" s="76">
        <v>0</v>
      </c>
      <c r="F15" s="59">
        <v>0</v>
      </c>
      <c r="G15" s="75">
        <v>0</v>
      </c>
      <c r="H15" s="76">
        <v>0</v>
      </c>
      <c r="I15" s="59">
        <v>0</v>
      </c>
      <c r="J15" s="75">
        <v>0</v>
      </c>
      <c r="K15" s="76">
        <v>0</v>
      </c>
      <c r="L15" s="59">
        <v>0</v>
      </c>
      <c r="M15" s="75">
        <v>0</v>
      </c>
      <c r="N15" s="76">
        <v>0</v>
      </c>
      <c r="O15" s="59">
        <v>0</v>
      </c>
      <c r="P15" s="75">
        <v>0</v>
      </c>
      <c r="Q15" s="76">
        <v>0</v>
      </c>
      <c r="R15" s="59">
        <v>0</v>
      </c>
      <c r="S15" s="75">
        <v>0</v>
      </c>
      <c r="T15" s="76">
        <v>0</v>
      </c>
      <c r="U15" s="83">
        <v>0</v>
      </c>
      <c r="V15" s="81">
        <v>0</v>
      </c>
      <c r="W15" s="79">
        <f t="shared" si="1"/>
        <v>0</v>
      </c>
    </row>
    <row r="16" spans="1:23" ht="15" customHeight="1" x14ac:dyDescent="0.2">
      <c r="A16" s="104"/>
      <c r="B16" s="48" t="s">
        <v>5</v>
      </c>
      <c r="C16" s="69">
        <v>0</v>
      </c>
      <c r="D16" s="75">
        <v>0</v>
      </c>
      <c r="E16" s="76">
        <f t="shared" si="0"/>
        <v>0</v>
      </c>
      <c r="F16" s="59">
        <v>0</v>
      </c>
      <c r="G16" s="75">
        <v>0</v>
      </c>
      <c r="H16" s="76">
        <f t="shared" si="2"/>
        <v>0</v>
      </c>
      <c r="I16" s="59">
        <v>0</v>
      </c>
      <c r="J16" s="75">
        <v>0</v>
      </c>
      <c r="K16" s="76">
        <f t="shared" si="3"/>
        <v>0</v>
      </c>
      <c r="L16" s="59">
        <v>0</v>
      </c>
      <c r="M16" s="75">
        <v>0</v>
      </c>
      <c r="N16" s="76">
        <f t="shared" si="4"/>
        <v>0</v>
      </c>
      <c r="O16" s="59">
        <v>0</v>
      </c>
      <c r="P16" s="75">
        <v>0</v>
      </c>
      <c r="Q16" s="76">
        <f t="shared" si="5"/>
        <v>0</v>
      </c>
      <c r="R16" s="59">
        <v>1</v>
      </c>
      <c r="S16" s="75">
        <v>1.3</v>
      </c>
      <c r="T16" s="76">
        <f t="shared" si="6"/>
        <v>100</v>
      </c>
      <c r="U16" s="83">
        <v>1</v>
      </c>
      <c r="V16" s="81">
        <v>0.52</v>
      </c>
      <c r="W16" s="79">
        <f t="shared" si="1"/>
        <v>100</v>
      </c>
    </row>
    <row r="17" spans="1:23" ht="15" customHeight="1" x14ac:dyDescent="0.2">
      <c r="A17" s="104"/>
      <c r="B17" s="48" t="s">
        <v>104</v>
      </c>
      <c r="C17" s="69">
        <v>3</v>
      </c>
      <c r="D17" s="75">
        <v>12.5</v>
      </c>
      <c r="E17" s="76">
        <v>0</v>
      </c>
      <c r="F17" s="59">
        <v>8</v>
      </c>
      <c r="G17" s="75">
        <v>18.18</v>
      </c>
      <c r="H17" s="76">
        <v>0</v>
      </c>
      <c r="I17" s="59">
        <v>3</v>
      </c>
      <c r="J17" s="75">
        <v>25</v>
      </c>
      <c r="K17" s="76">
        <v>0</v>
      </c>
      <c r="L17" s="59">
        <v>2</v>
      </c>
      <c r="M17" s="75">
        <v>12.5</v>
      </c>
      <c r="N17" s="76">
        <v>0</v>
      </c>
      <c r="O17" s="59">
        <v>2</v>
      </c>
      <c r="P17" s="75">
        <v>10.53</v>
      </c>
      <c r="Q17" s="76">
        <v>0</v>
      </c>
      <c r="R17" s="59">
        <v>2</v>
      </c>
      <c r="S17" s="75">
        <v>2.6</v>
      </c>
      <c r="T17" s="76">
        <v>0</v>
      </c>
      <c r="U17" s="83">
        <v>20</v>
      </c>
      <c r="V17" s="81">
        <v>10.42</v>
      </c>
      <c r="W17" s="79">
        <f t="shared" si="1"/>
        <v>0</v>
      </c>
    </row>
    <row r="18" spans="1:23" ht="15" customHeight="1" x14ac:dyDescent="0.2">
      <c r="A18" s="104"/>
      <c r="B18" s="48" t="s">
        <v>8</v>
      </c>
      <c r="C18" s="69">
        <v>1</v>
      </c>
      <c r="D18" s="75">
        <v>4.17</v>
      </c>
      <c r="E18" s="76">
        <f>C18/$U18*100</f>
        <v>10</v>
      </c>
      <c r="F18" s="59">
        <v>4</v>
      </c>
      <c r="G18" s="75">
        <v>9.09</v>
      </c>
      <c r="H18" s="76">
        <f t="shared" si="2"/>
        <v>40</v>
      </c>
      <c r="I18" s="59">
        <v>1</v>
      </c>
      <c r="J18" s="75">
        <v>8.33</v>
      </c>
      <c r="K18" s="76">
        <f t="shared" si="3"/>
        <v>10</v>
      </c>
      <c r="L18" s="59">
        <v>1</v>
      </c>
      <c r="M18" s="75">
        <v>6.25</v>
      </c>
      <c r="N18" s="76">
        <f t="shared" si="4"/>
        <v>10</v>
      </c>
      <c r="O18" s="59">
        <v>2</v>
      </c>
      <c r="P18" s="75">
        <v>10.53</v>
      </c>
      <c r="Q18" s="76">
        <f t="shared" si="5"/>
        <v>20</v>
      </c>
      <c r="R18" s="59">
        <v>1</v>
      </c>
      <c r="S18" s="75">
        <v>1.3</v>
      </c>
      <c r="T18" s="76">
        <f t="shared" si="6"/>
        <v>10</v>
      </c>
      <c r="U18" s="83">
        <v>10</v>
      </c>
      <c r="V18" s="81">
        <v>5.21</v>
      </c>
      <c r="W18" s="79">
        <f t="shared" si="1"/>
        <v>100</v>
      </c>
    </row>
    <row r="19" spans="1:23" ht="15" customHeight="1" x14ac:dyDescent="0.2">
      <c r="A19" s="104"/>
      <c r="B19" s="48" t="s">
        <v>105</v>
      </c>
      <c r="C19" s="69">
        <v>4</v>
      </c>
      <c r="D19" s="75">
        <v>16.670000000000002</v>
      </c>
      <c r="E19" s="76">
        <f>C19/$U19*100</f>
        <v>33.333333333333329</v>
      </c>
      <c r="F19" s="59">
        <v>5</v>
      </c>
      <c r="G19" s="75">
        <v>11.36</v>
      </c>
      <c r="H19" s="76">
        <f t="shared" si="2"/>
        <v>41.666666666666671</v>
      </c>
      <c r="I19" s="59">
        <v>0</v>
      </c>
      <c r="J19" s="75">
        <v>0</v>
      </c>
      <c r="K19" s="76">
        <f t="shared" si="3"/>
        <v>0</v>
      </c>
      <c r="L19" s="59">
        <v>1</v>
      </c>
      <c r="M19" s="75">
        <v>6.25</v>
      </c>
      <c r="N19" s="76">
        <f t="shared" si="4"/>
        <v>8.3333333333333321</v>
      </c>
      <c r="O19" s="59">
        <v>2</v>
      </c>
      <c r="P19" s="75">
        <v>10.53</v>
      </c>
      <c r="Q19" s="76">
        <f t="shared" si="5"/>
        <v>16.666666666666664</v>
      </c>
      <c r="R19" s="59">
        <v>0</v>
      </c>
      <c r="S19" s="75">
        <v>0</v>
      </c>
      <c r="T19" s="76">
        <f t="shared" si="6"/>
        <v>0</v>
      </c>
      <c r="U19" s="83">
        <v>12</v>
      </c>
      <c r="V19" s="81">
        <v>6.25</v>
      </c>
      <c r="W19" s="79">
        <f t="shared" si="1"/>
        <v>100</v>
      </c>
    </row>
    <row r="20" spans="1:23" ht="15" customHeight="1" x14ac:dyDescent="0.2">
      <c r="A20" s="104"/>
      <c r="B20" s="48" t="s">
        <v>106</v>
      </c>
      <c r="C20" s="69">
        <v>5</v>
      </c>
      <c r="D20" s="75">
        <v>20.83</v>
      </c>
      <c r="E20" s="76">
        <v>0</v>
      </c>
      <c r="F20" s="59">
        <v>4</v>
      </c>
      <c r="G20" s="75">
        <v>9.09</v>
      </c>
      <c r="H20" s="76">
        <v>0</v>
      </c>
      <c r="I20" s="59">
        <v>2</v>
      </c>
      <c r="J20" s="75">
        <v>16.670000000000002</v>
      </c>
      <c r="K20" s="76">
        <v>0</v>
      </c>
      <c r="L20" s="59">
        <v>5</v>
      </c>
      <c r="M20" s="75">
        <v>31.25</v>
      </c>
      <c r="N20" s="76">
        <v>0</v>
      </c>
      <c r="O20" s="59">
        <v>3</v>
      </c>
      <c r="P20" s="75">
        <v>15.79</v>
      </c>
      <c r="Q20" s="76">
        <v>0</v>
      </c>
      <c r="R20" s="59">
        <v>32</v>
      </c>
      <c r="S20" s="75">
        <v>41.56</v>
      </c>
      <c r="T20" s="76">
        <v>0</v>
      </c>
      <c r="U20" s="83">
        <v>51</v>
      </c>
      <c r="V20" s="81">
        <v>26.56</v>
      </c>
      <c r="W20" s="79">
        <f t="shared" si="1"/>
        <v>0</v>
      </c>
    </row>
    <row r="21" spans="1:23" ht="15" customHeight="1" x14ac:dyDescent="0.2">
      <c r="A21" s="104"/>
      <c r="B21" s="48" t="s">
        <v>107</v>
      </c>
      <c r="C21" s="69">
        <v>1</v>
      </c>
      <c r="D21" s="75">
        <v>4.17</v>
      </c>
      <c r="E21" s="76">
        <f t="shared" ref="E21:E32" si="7">C21/$U21*100</f>
        <v>100</v>
      </c>
      <c r="F21" s="59">
        <v>0</v>
      </c>
      <c r="G21" s="75">
        <v>0</v>
      </c>
      <c r="H21" s="76">
        <f t="shared" si="2"/>
        <v>0</v>
      </c>
      <c r="I21" s="59">
        <v>0</v>
      </c>
      <c r="J21" s="75">
        <v>0</v>
      </c>
      <c r="K21" s="76">
        <f t="shared" si="3"/>
        <v>0</v>
      </c>
      <c r="L21" s="59">
        <v>0</v>
      </c>
      <c r="M21" s="75">
        <v>0</v>
      </c>
      <c r="N21" s="76">
        <f t="shared" si="4"/>
        <v>0</v>
      </c>
      <c r="O21" s="59">
        <v>0</v>
      </c>
      <c r="P21" s="75">
        <v>0</v>
      </c>
      <c r="Q21" s="76">
        <f t="shared" si="5"/>
        <v>0</v>
      </c>
      <c r="R21" s="59">
        <v>0</v>
      </c>
      <c r="S21" s="75">
        <v>0</v>
      </c>
      <c r="T21" s="76">
        <f t="shared" si="6"/>
        <v>0</v>
      </c>
      <c r="U21" s="83">
        <v>1</v>
      </c>
      <c r="V21" s="81">
        <v>0.52</v>
      </c>
      <c r="W21" s="79">
        <f t="shared" si="1"/>
        <v>100</v>
      </c>
    </row>
    <row r="22" spans="1:23" ht="15" customHeight="1" x14ac:dyDescent="0.2">
      <c r="A22" s="104"/>
      <c r="B22" s="48" t="s">
        <v>108</v>
      </c>
      <c r="C22" s="69">
        <v>1</v>
      </c>
      <c r="D22" s="75">
        <v>4.17</v>
      </c>
      <c r="E22" s="76">
        <f t="shared" si="7"/>
        <v>100</v>
      </c>
      <c r="F22" s="59">
        <v>0</v>
      </c>
      <c r="G22" s="75">
        <v>0</v>
      </c>
      <c r="H22" s="76">
        <f t="shared" si="2"/>
        <v>0</v>
      </c>
      <c r="I22" s="59">
        <v>0</v>
      </c>
      <c r="J22" s="75">
        <v>0</v>
      </c>
      <c r="K22" s="76">
        <f t="shared" si="3"/>
        <v>0</v>
      </c>
      <c r="L22" s="59">
        <v>0</v>
      </c>
      <c r="M22" s="75">
        <v>0</v>
      </c>
      <c r="N22" s="76">
        <f t="shared" si="4"/>
        <v>0</v>
      </c>
      <c r="O22" s="59">
        <v>0</v>
      </c>
      <c r="P22" s="75">
        <v>0</v>
      </c>
      <c r="Q22" s="76">
        <f t="shared" si="5"/>
        <v>0</v>
      </c>
      <c r="R22" s="59">
        <v>0</v>
      </c>
      <c r="S22" s="75">
        <v>0</v>
      </c>
      <c r="T22" s="76">
        <f t="shared" si="6"/>
        <v>0</v>
      </c>
      <c r="U22" s="83">
        <v>1</v>
      </c>
      <c r="V22" s="81">
        <v>0.52</v>
      </c>
      <c r="W22" s="79">
        <f t="shared" si="1"/>
        <v>100</v>
      </c>
    </row>
    <row r="23" spans="1:23" ht="15" customHeight="1" x14ac:dyDescent="0.2">
      <c r="A23" s="104"/>
      <c r="B23" s="48" t="s">
        <v>166</v>
      </c>
      <c r="C23" s="69">
        <v>0</v>
      </c>
      <c r="D23" s="75">
        <v>0</v>
      </c>
      <c r="E23" s="76">
        <f t="shared" si="7"/>
        <v>0</v>
      </c>
      <c r="F23" s="59">
        <v>2</v>
      </c>
      <c r="G23" s="75">
        <v>4.55</v>
      </c>
      <c r="H23" s="76">
        <f t="shared" si="2"/>
        <v>50</v>
      </c>
      <c r="I23" s="59">
        <v>0</v>
      </c>
      <c r="J23" s="75">
        <v>0</v>
      </c>
      <c r="K23" s="76">
        <f t="shared" si="3"/>
        <v>0</v>
      </c>
      <c r="L23" s="59">
        <v>0</v>
      </c>
      <c r="M23" s="75">
        <v>0</v>
      </c>
      <c r="N23" s="76">
        <f t="shared" si="4"/>
        <v>0</v>
      </c>
      <c r="O23" s="59">
        <v>1</v>
      </c>
      <c r="P23" s="75">
        <v>5.26</v>
      </c>
      <c r="Q23" s="76">
        <f t="shared" si="5"/>
        <v>25</v>
      </c>
      <c r="R23" s="59">
        <v>1</v>
      </c>
      <c r="S23" s="75">
        <v>1.3</v>
      </c>
      <c r="T23" s="76">
        <f t="shared" si="6"/>
        <v>25</v>
      </c>
      <c r="U23" s="83">
        <v>4</v>
      </c>
      <c r="V23" s="81">
        <v>2.08</v>
      </c>
      <c r="W23" s="79">
        <f t="shared" si="1"/>
        <v>100</v>
      </c>
    </row>
    <row r="24" spans="1:23" ht="15" customHeight="1" x14ac:dyDescent="0.2">
      <c r="A24" s="104"/>
      <c r="B24" s="48" t="s">
        <v>109</v>
      </c>
      <c r="C24" s="69">
        <v>0</v>
      </c>
      <c r="D24" s="75">
        <v>0</v>
      </c>
      <c r="E24" s="76">
        <f t="shared" si="7"/>
        <v>0</v>
      </c>
      <c r="F24" s="59">
        <v>1</v>
      </c>
      <c r="G24" s="75">
        <v>2.27</v>
      </c>
      <c r="H24" s="76">
        <f t="shared" si="2"/>
        <v>12.5</v>
      </c>
      <c r="I24" s="59">
        <v>0</v>
      </c>
      <c r="J24" s="75">
        <v>0</v>
      </c>
      <c r="K24" s="76">
        <f t="shared" si="3"/>
        <v>0</v>
      </c>
      <c r="L24" s="59">
        <v>1</v>
      </c>
      <c r="M24" s="75">
        <v>6.25</v>
      </c>
      <c r="N24" s="76">
        <f t="shared" si="4"/>
        <v>12.5</v>
      </c>
      <c r="O24" s="59">
        <v>1</v>
      </c>
      <c r="P24" s="75">
        <v>5.26</v>
      </c>
      <c r="Q24" s="76">
        <f t="shared" si="5"/>
        <v>12.5</v>
      </c>
      <c r="R24" s="59">
        <v>5</v>
      </c>
      <c r="S24" s="75">
        <v>6.49</v>
      </c>
      <c r="T24" s="76">
        <f t="shared" si="6"/>
        <v>62.5</v>
      </c>
      <c r="U24" s="83">
        <v>8</v>
      </c>
      <c r="V24" s="81">
        <v>4.17</v>
      </c>
      <c r="W24" s="79">
        <f t="shared" si="1"/>
        <v>100</v>
      </c>
    </row>
    <row r="25" spans="1:23" ht="15" customHeight="1" x14ac:dyDescent="0.2">
      <c r="A25" s="104"/>
      <c r="B25" s="48" t="s">
        <v>110</v>
      </c>
      <c r="C25" s="69">
        <v>0</v>
      </c>
      <c r="D25" s="75">
        <v>0</v>
      </c>
      <c r="E25" s="76">
        <v>0</v>
      </c>
      <c r="F25" s="59">
        <v>0</v>
      </c>
      <c r="G25" s="75">
        <v>0</v>
      </c>
      <c r="H25" s="76">
        <v>0</v>
      </c>
      <c r="I25" s="59">
        <v>0</v>
      </c>
      <c r="J25" s="75">
        <v>0</v>
      </c>
      <c r="K25" s="76">
        <v>0</v>
      </c>
      <c r="L25" s="59">
        <v>0</v>
      </c>
      <c r="M25" s="75">
        <v>0</v>
      </c>
      <c r="N25" s="76">
        <v>0</v>
      </c>
      <c r="O25" s="59">
        <v>0</v>
      </c>
      <c r="P25" s="75">
        <v>0</v>
      </c>
      <c r="Q25" s="76">
        <v>0</v>
      </c>
      <c r="R25" s="59">
        <v>0</v>
      </c>
      <c r="S25" s="75">
        <v>0</v>
      </c>
      <c r="T25" s="76">
        <v>0</v>
      </c>
      <c r="U25" s="83">
        <v>0</v>
      </c>
      <c r="V25" s="81">
        <v>0</v>
      </c>
      <c r="W25" s="79">
        <f t="shared" si="1"/>
        <v>0</v>
      </c>
    </row>
    <row r="26" spans="1:23" ht="15" customHeight="1" x14ac:dyDescent="0.2">
      <c r="A26" s="104"/>
      <c r="B26" s="48" t="s">
        <v>111</v>
      </c>
      <c r="C26" s="69">
        <v>0</v>
      </c>
      <c r="D26" s="75">
        <v>0</v>
      </c>
      <c r="E26" s="76">
        <v>0</v>
      </c>
      <c r="F26" s="59">
        <v>0</v>
      </c>
      <c r="G26" s="75">
        <v>0</v>
      </c>
      <c r="H26" s="76">
        <v>0</v>
      </c>
      <c r="I26" s="59">
        <v>0</v>
      </c>
      <c r="J26" s="75">
        <v>0</v>
      </c>
      <c r="K26" s="76">
        <v>0</v>
      </c>
      <c r="L26" s="59">
        <v>0</v>
      </c>
      <c r="M26" s="75">
        <v>0</v>
      </c>
      <c r="N26" s="76">
        <v>0</v>
      </c>
      <c r="O26" s="59">
        <v>0</v>
      </c>
      <c r="P26" s="75">
        <v>0</v>
      </c>
      <c r="Q26" s="76">
        <v>0</v>
      </c>
      <c r="R26" s="59">
        <v>0</v>
      </c>
      <c r="S26" s="75">
        <v>0</v>
      </c>
      <c r="T26" s="76">
        <v>0</v>
      </c>
      <c r="U26" s="83">
        <v>0</v>
      </c>
      <c r="V26" s="81">
        <v>0</v>
      </c>
      <c r="W26" s="79">
        <f t="shared" si="1"/>
        <v>0</v>
      </c>
    </row>
    <row r="27" spans="1:23" ht="15" customHeight="1" x14ac:dyDescent="0.2">
      <c r="A27" s="104"/>
      <c r="B27" s="48" t="s">
        <v>112</v>
      </c>
      <c r="C27" s="69">
        <v>0</v>
      </c>
      <c r="D27" s="75">
        <v>0</v>
      </c>
      <c r="E27" s="76">
        <v>0</v>
      </c>
      <c r="F27" s="59">
        <v>0</v>
      </c>
      <c r="G27" s="75">
        <v>0</v>
      </c>
      <c r="H27" s="76">
        <v>0</v>
      </c>
      <c r="I27" s="59">
        <v>0</v>
      </c>
      <c r="J27" s="75">
        <v>0</v>
      </c>
      <c r="K27" s="76">
        <v>0</v>
      </c>
      <c r="L27" s="59">
        <v>0</v>
      </c>
      <c r="M27" s="75">
        <v>0</v>
      </c>
      <c r="N27" s="76">
        <v>0</v>
      </c>
      <c r="O27" s="59">
        <v>0</v>
      </c>
      <c r="P27" s="75">
        <v>0</v>
      </c>
      <c r="Q27" s="76">
        <v>0</v>
      </c>
      <c r="R27" s="59">
        <v>0</v>
      </c>
      <c r="S27" s="75">
        <v>0</v>
      </c>
      <c r="T27" s="76">
        <v>0</v>
      </c>
      <c r="U27" s="83">
        <v>0</v>
      </c>
      <c r="V27" s="81">
        <v>0</v>
      </c>
      <c r="W27" s="79">
        <f t="shared" si="1"/>
        <v>0</v>
      </c>
    </row>
    <row r="28" spans="1:23" ht="15" customHeight="1" x14ac:dyDescent="0.2">
      <c r="A28" s="104"/>
      <c r="B28" s="48" t="s">
        <v>167</v>
      </c>
      <c r="C28" s="69">
        <v>0</v>
      </c>
      <c r="D28" s="75">
        <v>0</v>
      </c>
      <c r="E28" s="76">
        <f t="shared" si="7"/>
        <v>0</v>
      </c>
      <c r="F28" s="59">
        <v>3</v>
      </c>
      <c r="G28" s="75">
        <v>6.82</v>
      </c>
      <c r="H28" s="76">
        <f t="shared" si="2"/>
        <v>75</v>
      </c>
      <c r="I28" s="59">
        <v>0</v>
      </c>
      <c r="J28" s="75">
        <v>0</v>
      </c>
      <c r="K28" s="76">
        <f t="shared" si="3"/>
        <v>0</v>
      </c>
      <c r="L28" s="59">
        <v>0</v>
      </c>
      <c r="M28" s="75">
        <v>0</v>
      </c>
      <c r="N28" s="76">
        <f t="shared" si="4"/>
        <v>0</v>
      </c>
      <c r="O28" s="59">
        <v>0</v>
      </c>
      <c r="P28" s="75">
        <v>0</v>
      </c>
      <c r="Q28" s="76">
        <f t="shared" si="5"/>
        <v>0</v>
      </c>
      <c r="R28" s="59">
        <v>1</v>
      </c>
      <c r="S28" s="75">
        <v>1.3</v>
      </c>
      <c r="T28" s="76">
        <f t="shared" si="6"/>
        <v>25</v>
      </c>
      <c r="U28" s="83">
        <v>4</v>
      </c>
      <c r="V28" s="81">
        <v>2.08</v>
      </c>
      <c r="W28" s="79">
        <f t="shared" si="1"/>
        <v>100</v>
      </c>
    </row>
    <row r="29" spans="1:23" ht="15" customHeight="1" x14ac:dyDescent="0.2">
      <c r="A29" s="104"/>
      <c r="B29" s="48" t="s">
        <v>113</v>
      </c>
      <c r="C29" s="69">
        <v>5</v>
      </c>
      <c r="D29" s="75">
        <v>20.83</v>
      </c>
      <c r="E29" s="76">
        <f t="shared" si="7"/>
        <v>41.666666666666671</v>
      </c>
      <c r="F29" s="59">
        <v>2</v>
      </c>
      <c r="G29" s="75">
        <v>4.55</v>
      </c>
      <c r="H29" s="76">
        <f t="shared" si="2"/>
        <v>16.666666666666664</v>
      </c>
      <c r="I29" s="59">
        <v>1</v>
      </c>
      <c r="J29" s="75">
        <v>8.33</v>
      </c>
      <c r="K29" s="76">
        <f t="shared" si="3"/>
        <v>8.3333333333333321</v>
      </c>
      <c r="L29" s="59">
        <v>1</v>
      </c>
      <c r="M29" s="75">
        <v>6.25</v>
      </c>
      <c r="N29" s="76">
        <f t="shared" si="4"/>
        <v>8.3333333333333321</v>
      </c>
      <c r="O29" s="59">
        <v>1</v>
      </c>
      <c r="P29" s="75">
        <v>5.26</v>
      </c>
      <c r="Q29" s="76">
        <f t="shared" si="5"/>
        <v>8.3333333333333321</v>
      </c>
      <c r="R29" s="59">
        <v>2</v>
      </c>
      <c r="S29" s="75">
        <v>2.6</v>
      </c>
      <c r="T29" s="76">
        <f t="shared" si="6"/>
        <v>16.666666666666664</v>
      </c>
      <c r="U29" s="83">
        <v>12</v>
      </c>
      <c r="V29" s="81">
        <v>6.25</v>
      </c>
      <c r="W29" s="79">
        <f t="shared" si="1"/>
        <v>100</v>
      </c>
    </row>
    <row r="30" spans="1:23" ht="15" customHeight="1" thickBot="1" x14ac:dyDescent="0.25">
      <c r="A30" s="105"/>
      <c r="B30" s="49" t="s">
        <v>35</v>
      </c>
      <c r="C30" s="70">
        <v>24</v>
      </c>
      <c r="D30" s="77">
        <v>100</v>
      </c>
      <c r="E30" s="78">
        <f t="shared" si="7"/>
        <v>12.5</v>
      </c>
      <c r="F30" s="61">
        <v>44</v>
      </c>
      <c r="G30" s="77">
        <v>100</v>
      </c>
      <c r="H30" s="78">
        <f t="shared" si="2"/>
        <v>22.916666666666664</v>
      </c>
      <c r="I30" s="61">
        <v>12</v>
      </c>
      <c r="J30" s="77">
        <v>100</v>
      </c>
      <c r="K30" s="78">
        <f t="shared" si="3"/>
        <v>6.25</v>
      </c>
      <c r="L30" s="61">
        <v>16</v>
      </c>
      <c r="M30" s="77">
        <v>100</v>
      </c>
      <c r="N30" s="78">
        <f t="shared" si="4"/>
        <v>8.3333333333333321</v>
      </c>
      <c r="O30" s="61">
        <v>19</v>
      </c>
      <c r="P30" s="77">
        <v>100</v>
      </c>
      <c r="Q30" s="78">
        <f t="shared" si="5"/>
        <v>9.8958333333333321</v>
      </c>
      <c r="R30" s="61">
        <v>77</v>
      </c>
      <c r="S30" s="77">
        <v>100</v>
      </c>
      <c r="T30" s="78">
        <f t="shared" si="6"/>
        <v>40.104166666666671</v>
      </c>
      <c r="U30" s="61">
        <v>192</v>
      </c>
      <c r="V30" s="77">
        <v>100</v>
      </c>
      <c r="W30" s="78">
        <f t="shared" si="1"/>
        <v>100</v>
      </c>
    </row>
    <row r="31" spans="1:23" ht="15" customHeight="1" x14ac:dyDescent="0.2">
      <c r="A31" s="104" t="s">
        <v>46</v>
      </c>
      <c r="B31" s="48" t="s">
        <v>15</v>
      </c>
      <c r="C31" s="69">
        <v>10</v>
      </c>
      <c r="D31" s="75">
        <v>41.67</v>
      </c>
      <c r="E31" s="76">
        <f t="shared" si="7"/>
        <v>10.526315789473683</v>
      </c>
      <c r="F31" s="59">
        <v>28</v>
      </c>
      <c r="G31" s="75">
        <v>63.64</v>
      </c>
      <c r="H31" s="76">
        <f t="shared" si="2"/>
        <v>29.473684210526311</v>
      </c>
      <c r="I31" s="59">
        <v>6</v>
      </c>
      <c r="J31" s="75">
        <v>50</v>
      </c>
      <c r="K31" s="76">
        <f t="shared" si="3"/>
        <v>6.3157894736842106</v>
      </c>
      <c r="L31" s="59">
        <v>10</v>
      </c>
      <c r="M31" s="75">
        <v>62.5</v>
      </c>
      <c r="N31" s="76">
        <f t="shared" si="4"/>
        <v>10.526315789473683</v>
      </c>
      <c r="O31" s="59">
        <v>8</v>
      </c>
      <c r="P31" s="75">
        <v>42.11</v>
      </c>
      <c r="Q31" s="76">
        <f t="shared" si="5"/>
        <v>8.4210526315789469</v>
      </c>
      <c r="R31" s="59">
        <v>33</v>
      </c>
      <c r="S31" s="75">
        <v>42.86</v>
      </c>
      <c r="T31" s="76">
        <f t="shared" si="6"/>
        <v>34.736842105263158</v>
      </c>
      <c r="U31" s="83">
        <v>95</v>
      </c>
      <c r="V31" s="81">
        <v>49.48</v>
      </c>
      <c r="W31" s="79">
        <f t="shared" si="1"/>
        <v>100</v>
      </c>
    </row>
    <row r="32" spans="1:23" ht="15" customHeight="1" x14ac:dyDescent="0.2">
      <c r="A32" s="104"/>
      <c r="B32" s="48" t="s">
        <v>16</v>
      </c>
      <c r="C32" s="69">
        <v>0</v>
      </c>
      <c r="D32" s="75">
        <v>0</v>
      </c>
      <c r="E32" s="76">
        <f t="shared" si="7"/>
        <v>0</v>
      </c>
      <c r="F32" s="59">
        <v>0</v>
      </c>
      <c r="G32" s="75">
        <v>0</v>
      </c>
      <c r="H32" s="76">
        <f t="shared" si="2"/>
        <v>0</v>
      </c>
      <c r="I32" s="59">
        <v>0</v>
      </c>
      <c r="J32" s="75">
        <v>0</v>
      </c>
      <c r="K32" s="76">
        <f t="shared" si="3"/>
        <v>0</v>
      </c>
      <c r="L32" s="59">
        <v>0</v>
      </c>
      <c r="M32" s="75">
        <v>0</v>
      </c>
      <c r="N32" s="76">
        <f t="shared" si="4"/>
        <v>0</v>
      </c>
      <c r="O32" s="59">
        <v>0</v>
      </c>
      <c r="P32" s="75">
        <v>0</v>
      </c>
      <c r="Q32" s="76">
        <f t="shared" si="5"/>
        <v>0</v>
      </c>
      <c r="R32" s="59">
        <v>2</v>
      </c>
      <c r="S32" s="75">
        <v>2.6</v>
      </c>
      <c r="T32" s="76">
        <f t="shared" si="6"/>
        <v>100</v>
      </c>
      <c r="U32" s="83">
        <v>2</v>
      </c>
      <c r="V32" s="81">
        <v>1.04</v>
      </c>
      <c r="W32" s="79">
        <f t="shared" si="1"/>
        <v>100</v>
      </c>
    </row>
    <row r="33" spans="1:36" ht="15" customHeight="1" x14ac:dyDescent="0.2">
      <c r="A33" s="104"/>
      <c r="B33" s="48" t="s">
        <v>17</v>
      </c>
      <c r="C33" s="69">
        <v>0</v>
      </c>
      <c r="D33" s="75">
        <v>0</v>
      </c>
      <c r="E33" s="76">
        <v>0</v>
      </c>
      <c r="F33" s="59">
        <v>0</v>
      </c>
      <c r="G33" s="75">
        <v>0</v>
      </c>
      <c r="H33" s="76">
        <v>0</v>
      </c>
      <c r="I33" s="59">
        <v>0</v>
      </c>
      <c r="J33" s="75">
        <v>0</v>
      </c>
      <c r="K33" s="76">
        <v>0</v>
      </c>
      <c r="L33" s="59">
        <v>0</v>
      </c>
      <c r="M33" s="75">
        <v>0</v>
      </c>
      <c r="N33" s="76">
        <v>0</v>
      </c>
      <c r="O33" s="59">
        <v>0</v>
      </c>
      <c r="P33" s="75">
        <v>0</v>
      </c>
      <c r="Q33" s="76">
        <v>0</v>
      </c>
      <c r="R33" s="59">
        <v>0</v>
      </c>
      <c r="S33" s="75">
        <v>0</v>
      </c>
      <c r="T33" s="76">
        <v>0</v>
      </c>
      <c r="U33" s="83">
        <v>0</v>
      </c>
      <c r="V33" s="81">
        <v>0</v>
      </c>
      <c r="W33" s="79">
        <f t="shared" si="1"/>
        <v>0</v>
      </c>
    </row>
    <row r="34" spans="1:36" ht="15" customHeight="1" x14ac:dyDescent="0.2">
      <c r="A34" s="104"/>
      <c r="B34" s="48" t="s">
        <v>18</v>
      </c>
      <c r="C34" s="69">
        <v>0</v>
      </c>
      <c r="D34" s="75">
        <v>0</v>
      </c>
      <c r="E34" s="76">
        <f>C34/$U34*100</f>
        <v>0</v>
      </c>
      <c r="F34" s="59">
        <v>1</v>
      </c>
      <c r="G34" s="75">
        <v>2.27</v>
      </c>
      <c r="H34" s="76">
        <f t="shared" si="2"/>
        <v>50</v>
      </c>
      <c r="I34" s="59">
        <v>0</v>
      </c>
      <c r="J34" s="75">
        <v>0</v>
      </c>
      <c r="K34" s="76">
        <f t="shared" si="3"/>
        <v>0</v>
      </c>
      <c r="L34" s="59">
        <v>0</v>
      </c>
      <c r="M34" s="75">
        <v>0</v>
      </c>
      <c r="N34" s="76">
        <f t="shared" si="4"/>
        <v>0</v>
      </c>
      <c r="O34" s="59">
        <v>0</v>
      </c>
      <c r="P34" s="75">
        <v>0</v>
      </c>
      <c r="Q34" s="76">
        <f t="shared" si="5"/>
        <v>0</v>
      </c>
      <c r="R34" s="59">
        <v>1</v>
      </c>
      <c r="S34" s="75">
        <v>1.3</v>
      </c>
      <c r="T34" s="76">
        <f t="shared" si="6"/>
        <v>50</v>
      </c>
      <c r="U34" s="83">
        <v>2</v>
      </c>
      <c r="V34" s="81">
        <v>1.04</v>
      </c>
      <c r="W34" s="79">
        <f t="shared" si="1"/>
        <v>100</v>
      </c>
    </row>
    <row r="35" spans="1:36" ht="15" customHeight="1" x14ac:dyDescent="0.2">
      <c r="A35" s="104"/>
      <c r="B35" s="48" t="s">
        <v>19</v>
      </c>
      <c r="C35" s="69">
        <v>5</v>
      </c>
      <c r="D35" s="75">
        <v>20.83</v>
      </c>
      <c r="E35" s="76">
        <f>C35/$U35*100</f>
        <v>19.230769230769234</v>
      </c>
      <c r="F35" s="59">
        <v>3</v>
      </c>
      <c r="G35" s="75">
        <v>6.82</v>
      </c>
      <c r="H35" s="76">
        <f t="shared" si="2"/>
        <v>11.538461538461538</v>
      </c>
      <c r="I35" s="59">
        <v>1</v>
      </c>
      <c r="J35" s="75">
        <v>8.33</v>
      </c>
      <c r="K35" s="76">
        <f t="shared" si="3"/>
        <v>3.8461538461538463</v>
      </c>
      <c r="L35" s="59">
        <v>1</v>
      </c>
      <c r="M35" s="75">
        <v>6.25</v>
      </c>
      <c r="N35" s="76">
        <f t="shared" si="4"/>
        <v>3.8461538461538463</v>
      </c>
      <c r="O35" s="59">
        <v>2</v>
      </c>
      <c r="P35" s="75">
        <v>10.53</v>
      </c>
      <c r="Q35" s="76">
        <f t="shared" si="5"/>
        <v>7.6923076923076925</v>
      </c>
      <c r="R35" s="59">
        <v>14</v>
      </c>
      <c r="S35" s="75">
        <v>18.18</v>
      </c>
      <c r="T35" s="76">
        <f t="shared" si="6"/>
        <v>53.846153846153847</v>
      </c>
      <c r="U35" s="83">
        <v>26</v>
      </c>
      <c r="V35" s="81">
        <v>13.54</v>
      </c>
      <c r="W35" s="79">
        <f t="shared" si="1"/>
        <v>100</v>
      </c>
    </row>
    <row r="36" spans="1:36" ht="15" customHeight="1" x14ac:dyDescent="0.2">
      <c r="A36" s="104"/>
      <c r="B36" s="48" t="s">
        <v>20</v>
      </c>
      <c r="C36" s="69">
        <v>2</v>
      </c>
      <c r="D36" s="75">
        <v>8.33</v>
      </c>
      <c r="E36" s="76">
        <f>C36/$U36*100</f>
        <v>7.6923076923076925</v>
      </c>
      <c r="F36" s="59">
        <v>5</v>
      </c>
      <c r="G36" s="75">
        <v>11.36</v>
      </c>
      <c r="H36" s="76">
        <f t="shared" si="2"/>
        <v>19.230769230769234</v>
      </c>
      <c r="I36" s="59">
        <v>2</v>
      </c>
      <c r="J36" s="75">
        <v>16.670000000000002</v>
      </c>
      <c r="K36" s="76">
        <f t="shared" si="3"/>
        <v>7.6923076923076925</v>
      </c>
      <c r="L36" s="59">
        <v>2</v>
      </c>
      <c r="M36" s="75">
        <v>12.5</v>
      </c>
      <c r="N36" s="76">
        <f t="shared" si="4"/>
        <v>7.6923076923076925</v>
      </c>
      <c r="O36" s="59">
        <v>2</v>
      </c>
      <c r="P36" s="75">
        <v>10.53</v>
      </c>
      <c r="Q36" s="76">
        <f t="shared" si="5"/>
        <v>7.6923076923076925</v>
      </c>
      <c r="R36" s="59">
        <v>13</v>
      </c>
      <c r="S36" s="75">
        <v>16.88</v>
      </c>
      <c r="T36" s="76">
        <f t="shared" si="6"/>
        <v>50</v>
      </c>
      <c r="U36" s="83">
        <v>26</v>
      </c>
      <c r="V36" s="81">
        <v>13.54</v>
      </c>
      <c r="W36" s="79">
        <f t="shared" si="1"/>
        <v>100</v>
      </c>
    </row>
    <row r="37" spans="1:36" ht="15" customHeight="1" x14ac:dyDescent="0.2">
      <c r="A37" s="104"/>
      <c r="B37" s="48" t="s">
        <v>21</v>
      </c>
      <c r="C37" s="69">
        <v>0</v>
      </c>
      <c r="D37" s="75">
        <v>0</v>
      </c>
      <c r="E37" s="76">
        <v>0</v>
      </c>
      <c r="F37" s="59">
        <v>0</v>
      </c>
      <c r="G37" s="75">
        <v>0</v>
      </c>
      <c r="H37" s="76">
        <v>0</v>
      </c>
      <c r="I37" s="59">
        <v>0</v>
      </c>
      <c r="J37" s="75">
        <v>0</v>
      </c>
      <c r="K37" s="76">
        <v>0</v>
      </c>
      <c r="L37" s="59">
        <v>0</v>
      </c>
      <c r="M37" s="75">
        <v>0</v>
      </c>
      <c r="N37" s="76">
        <v>0</v>
      </c>
      <c r="O37" s="59">
        <v>0</v>
      </c>
      <c r="P37" s="75">
        <v>0</v>
      </c>
      <c r="Q37" s="76">
        <v>0</v>
      </c>
      <c r="R37" s="59">
        <v>0</v>
      </c>
      <c r="S37" s="75">
        <v>0</v>
      </c>
      <c r="T37" s="76">
        <v>0</v>
      </c>
      <c r="U37" s="83">
        <v>0</v>
      </c>
      <c r="V37" s="81">
        <v>0</v>
      </c>
      <c r="W37" s="79">
        <f t="shared" si="1"/>
        <v>0</v>
      </c>
      <c r="AI37" s="10"/>
      <c r="AJ37" s="10"/>
    </row>
    <row r="38" spans="1:36" ht="15" customHeight="1" x14ac:dyDescent="0.2">
      <c r="A38" s="104"/>
      <c r="B38" s="48" t="s">
        <v>22</v>
      </c>
      <c r="C38" s="69">
        <v>1</v>
      </c>
      <c r="D38" s="75">
        <v>4.17</v>
      </c>
      <c r="E38" s="76">
        <f>C38/$U38*100</f>
        <v>33.333333333333329</v>
      </c>
      <c r="F38" s="59">
        <v>0</v>
      </c>
      <c r="G38" s="75">
        <v>0</v>
      </c>
      <c r="H38" s="76">
        <f t="shared" si="2"/>
        <v>0</v>
      </c>
      <c r="I38" s="59">
        <v>0</v>
      </c>
      <c r="J38" s="75">
        <v>0</v>
      </c>
      <c r="K38" s="76">
        <f t="shared" si="3"/>
        <v>0</v>
      </c>
      <c r="L38" s="59">
        <v>1</v>
      </c>
      <c r="M38" s="75">
        <v>6.25</v>
      </c>
      <c r="N38" s="76">
        <f t="shared" si="4"/>
        <v>33.333333333333329</v>
      </c>
      <c r="O38" s="59">
        <v>0</v>
      </c>
      <c r="P38" s="75">
        <v>0</v>
      </c>
      <c r="Q38" s="76">
        <f t="shared" si="5"/>
        <v>0</v>
      </c>
      <c r="R38" s="59">
        <v>1</v>
      </c>
      <c r="S38" s="75">
        <v>1.3</v>
      </c>
      <c r="T38" s="76">
        <f t="shared" si="6"/>
        <v>33.333333333333329</v>
      </c>
      <c r="U38" s="83">
        <v>3</v>
      </c>
      <c r="V38" s="81">
        <v>1.56</v>
      </c>
      <c r="W38" s="79">
        <f t="shared" si="1"/>
        <v>99.999999999999986</v>
      </c>
    </row>
    <row r="39" spans="1:36" ht="15" customHeight="1" x14ac:dyDescent="0.2">
      <c r="A39" s="104"/>
      <c r="B39" s="48" t="s">
        <v>23</v>
      </c>
      <c r="C39" s="69">
        <v>2</v>
      </c>
      <c r="D39" s="75">
        <v>8.33</v>
      </c>
      <c r="E39" s="76">
        <f>C39/$U39*100</f>
        <v>50</v>
      </c>
      <c r="F39" s="59">
        <v>0</v>
      </c>
      <c r="G39" s="75">
        <v>0</v>
      </c>
      <c r="H39" s="76">
        <f t="shared" si="2"/>
        <v>0</v>
      </c>
      <c r="I39" s="59">
        <v>0</v>
      </c>
      <c r="J39" s="75">
        <v>0</v>
      </c>
      <c r="K39" s="76">
        <f t="shared" si="3"/>
        <v>0</v>
      </c>
      <c r="L39" s="59">
        <v>0</v>
      </c>
      <c r="M39" s="75">
        <v>0</v>
      </c>
      <c r="N39" s="76">
        <f t="shared" si="4"/>
        <v>0</v>
      </c>
      <c r="O39" s="59">
        <v>1</v>
      </c>
      <c r="P39" s="75">
        <v>5.26</v>
      </c>
      <c r="Q39" s="76">
        <f t="shared" si="5"/>
        <v>25</v>
      </c>
      <c r="R39" s="59">
        <v>1</v>
      </c>
      <c r="S39" s="75">
        <v>1.3</v>
      </c>
      <c r="T39" s="76">
        <f t="shared" si="6"/>
        <v>25</v>
      </c>
      <c r="U39" s="83">
        <v>4</v>
      </c>
      <c r="V39" s="81">
        <v>2.08</v>
      </c>
      <c r="W39" s="79">
        <f t="shared" si="1"/>
        <v>100</v>
      </c>
    </row>
    <row r="40" spans="1:36" ht="15" customHeight="1" x14ac:dyDescent="0.2">
      <c r="A40" s="104"/>
      <c r="B40" s="48" t="s">
        <v>24</v>
      </c>
      <c r="C40" s="69">
        <v>2</v>
      </c>
      <c r="D40" s="75">
        <v>8.33</v>
      </c>
      <c r="E40" s="76">
        <f>C40/$U40*100</f>
        <v>8</v>
      </c>
      <c r="F40" s="59">
        <v>4</v>
      </c>
      <c r="G40" s="75">
        <v>9.09</v>
      </c>
      <c r="H40" s="76">
        <f t="shared" si="2"/>
        <v>16</v>
      </c>
      <c r="I40" s="59">
        <v>2</v>
      </c>
      <c r="J40" s="75">
        <v>16.670000000000002</v>
      </c>
      <c r="K40" s="76">
        <f t="shared" si="3"/>
        <v>8</v>
      </c>
      <c r="L40" s="59">
        <v>2</v>
      </c>
      <c r="M40" s="75">
        <v>12.5</v>
      </c>
      <c r="N40" s="76">
        <f t="shared" si="4"/>
        <v>8</v>
      </c>
      <c r="O40" s="59">
        <v>4</v>
      </c>
      <c r="P40" s="75">
        <v>21.05</v>
      </c>
      <c r="Q40" s="76">
        <f t="shared" si="5"/>
        <v>16</v>
      </c>
      <c r="R40" s="59">
        <v>11</v>
      </c>
      <c r="S40" s="75">
        <v>14.29</v>
      </c>
      <c r="T40" s="76">
        <f t="shared" si="6"/>
        <v>44</v>
      </c>
      <c r="U40" s="83">
        <v>25</v>
      </c>
      <c r="V40" s="81">
        <v>13.02</v>
      </c>
      <c r="W40" s="79">
        <f t="shared" si="1"/>
        <v>100</v>
      </c>
    </row>
    <row r="41" spans="1:36" ht="15" customHeight="1" x14ac:dyDescent="0.2">
      <c r="A41" s="104"/>
      <c r="B41" s="48" t="s">
        <v>25</v>
      </c>
      <c r="C41" s="69">
        <v>0</v>
      </c>
      <c r="D41" s="75">
        <v>0</v>
      </c>
      <c r="E41" s="76">
        <v>0</v>
      </c>
      <c r="F41" s="59">
        <v>0</v>
      </c>
      <c r="G41" s="75">
        <v>0</v>
      </c>
      <c r="H41" s="76">
        <v>0</v>
      </c>
      <c r="I41" s="59">
        <v>0</v>
      </c>
      <c r="J41" s="75">
        <v>0</v>
      </c>
      <c r="K41" s="76">
        <v>0</v>
      </c>
      <c r="L41" s="59">
        <v>0</v>
      </c>
      <c r="M41" s="75">
        <v>0</v>
      </c>
      <c r="N41" s="76">
        <v>0</v>
      </c>
      <c r="O41" s="59">
        <v>0</v>
      </c>
      <c r="P41" s="75">
        <v>0</v>
      </c>
      <c r="Q41" s="76">
        <v>0</v>
      </c>
      <c r="R41" s="59">
        <v>0</v>
      </c>
      <c r="S41" s="75">
        <v>0</v>
      </c>
      <c r="T41" s="76">
        <v>0</v>
      </c>
      <c r="U41" s="83">
        <v>0</v>
      </c>
      <c r="V41" s="81">
        <v>0</v>
      </c>
      <c r="W41" s="79">
        <f t="shared" si="1"/>
        <v>0</v>
      </c>
    </row>
    <row r="42" spans="1:36" ht="15" customHeight="1" x14ac:dyDescent="0.2">
      <c r="A42" s="104"/>
      <c r="B42" s="48" t="s">
        <v>26</v>
      </c>
      <c r="C42" s="69">
        <v>1</v>
      </c>
      <c r="D42" s="75">
        <v>4.17</v>
      </c>
      <c r="E42" s="76">
        <f>C42/$U42*100</f>
        <v>50</v>
      </c>
      <c r="F42" s="59">
        <v>0</v>
      </c>
      <c r="G42" s="75">
        <v>0</v>
      </c>
      <c r="H42" s="76">
        <f t="shared" si="2"/>
        <v>0</v>
      </c>
      <c r="I42" s="59">
        <v>0</v>
      </c>
      <c r="J42" s="75">
        <v>0</v>
      </c>
      <c r="K42" s="76">
        <f t="shared" si="3"/>
        <v>0</v>
      </c>
      <c r="L42" s="59">
        <v>0</v>
      </c>
      <c r="M42" s="75">
        <v>0</v>
      </c>
      <c r="N42" s="76">
        <f t="shared" si="4"/>
        <v>0</v>
      </c>
      <c r="O42" s="59">
        <v>1</v>
      </c>
      <c r="P42" s="75">
        <v>5.26</v>
      </c>
      <c r="Q42" s="76">
        <f t="shared" si="5"/>
        <v>50</v>
      </c>
      <c r="R42" s="59">
        <v>0</v>
      </c>
      <c r="S42" s="75">
        <v>0</v>
      </c>
      <c r="T42" s="76">
        <f t="shared" si="6"/>
        <v>0</v>
      </c>
      <c r="U42" s="83">
        <v>2</v>
      </c>
      <c r="V42" s="81">
        <v>1.04</v>
      </c>
      <c r="W42" s="79">
        <f t="shared" si="1"/>
        <v>100</v>
      </c>
    </row>
    <row r="43" spans="1:36" ht="15" customHeight="1" x14ac:dyDescent="0.2">
      <c r="A43" s="104"/>
      <c r="B43" s="48" t="s">
        <v>27</v>
      </c>
      <c r="C43" s="69">
        <v>1</v>
      </c>
      <c r="D43" s="75">
        <v>4.17</v>
      </c>
      <c r="E43" s="76">
        <f>C43/$U43*100</f>
        <v>25</v>
      </c>
      <c r="F43" s="59">
        <v>1</v>
      </c>
      <c r="G43" s="75">
        <v>2.27</v>
      </c>
      <c r="H43" s="76">
        <f t="shared" si="2"/>
        <v>25</v>
      </c>
      <c r="I43" s="59">
        <v>0</v>
      </c>
      <c r="J43" s="75">
        <v>0</v>
      </c>
      <c r="K43" s="76">
        <f t="shared" si="3"/>
        <v>0</v>
      </c>
      <c r="L43" s="59">
        <v>0</v>
      </c>
      <c r="M43" s="75">
        <v>0</v>
      </c>
      <c r="N43" s="76">
        <f t="shared" si="4"/>
        <v>0</v>
      </c>
      <c r="O43" s="59">
        <v>1</v>
      </c>
      <c r="P43" s="75">
        <v>5.26</v>
      </c>
      <c r="Q43" s="76">
        <f t="shared" si="5"/>
        <v>25</v>
      </c>
      <c r="R43" s="59">
        <v>1</v>
      </c>
      <c r="S43" s="75">
        <v>1.3</v>
      </c>
      <c r="T43" s="76">
        <f t="shared" si="6"/>
        <v>25</v>
      </c>
      <c r="U43" s="83">
        <v>4</v>
      </c>
      <c r="V43" s="81">
        <v>2.08</v>
      </c>
      <c r="W43" s="79">
        <f t="shared" si="1"/>
        <v>100</v>
      </c>
    </row>
    <row r="44" spans="1:36" ht="15" customHeight="1" x14ac:dyDescent="0.2">
      <c r="A44" s="104"/>
      <c r="B44" s="48" t="s">
        <v>28</v>
      </c>
      <c r="C44" s="69">
        <v>0</v>
      </c>
      <c r="D44" s="75">
        <v>0</v>
      </c>
      <c r="E44" s="76">
        <f>C44/$U44*100</f>
        <v>0</v>
      </c>
      <c r="F44" s="59">
        <v>2</v>
      </c>
      <c r="G44" s="75">
        <v>4.55</v>
      </c>
      <c r="H44" s="76">
        <f t="shared" si="2"/>
        <v>66.666666666666657</v>
      </c>
      <c r="I44" s="59">
        <v>1</v>
      </c>
      <c r="J44" s="75">
        <v>8.33</v>
      </c>
      <c r="K44" s="76">
        <f t="shared" si="3"/>
        <v>33.333333333333329</v>
      </c>
      <c r="L44" s="59">
        <v>0</v>
      </c>
      <c r="M44" s="75">
        <v>0</v>
      </c>
      <c r="N44" s="76">
        <f t="shared" si="4"/>
        <v>0</v>
      </c>
      <c r="O44" s="59">
        <v>0</v>
      </c>
      <c r="P44" s="75">
        <v>0</v>
      </c>
      <c r="Q44" s="76">
        <f t="shared" si="5"/>
        <v>0</v>
      </c>
      <c r="R44" s="59">
        <v>0</v>
      </c>
      <c r="S44" s="75">
        <v>0</v>
      </c>
      <c r="T44" s="76">
        <f t="shared" si="6"/>
        <v>0</v>
      </c>
      <c r="U44" s="83">
        <v>3</v>
      </c>
      <c r="V44" s="81">
        <v>1.56</v>
      </c>
      <c r="W44" s="79">
        <f t="shared" si="1"/>
        <v>99.999999999999986</v>
      </c>
    </row>
    <row r="45" spans="1:36" ht="15" customHeight="1" x14ac:dyDescent="0.2">
      <c r="A45" s="104"/>
      <c r="B45" s="48" t="s">
        <v>29</v>
      </c>
      <c r="C45" s="69">
        <v>0</v>
      </c>
      <c r="D45" s="75">
        <v>0</v>
      </c>
      <c r="E45" s="76">
        <v>0</v>
      </c>
      <c r="F45" s="59">
        <v>0</v>
      </c>
      <c r="G45" s="75">
        <v>0</v>
      </c>
      <c r="H45" s="76">
        <v>0</v>
      </c>
      <c r="I45" s="59">
        <v>0</v>
      </c>
      <c r="J45" s="75">
        <v>0</v>
      </c>
      <c r="K45" s="76">
        <v>0</v>
      </c>
      <c r="L45" s="59">
        <v>0</v>
      </c>
      <c r="M45" s="75">
        <v>0</v>
      </c>
      <c r="N45" s="76">
        <v>0</v>
      </c>
      <c r="O45" s="59">
        <v>0</v>
      </c>
      <c r="P45" s="75">
        <v>0</v>
      </c>
      <c r="Q45" s="76">
        <v>0</v>
      </c>
      <c r="R45" s="59">
        <v>0</v>
      </c>
      <c r="S45" s="75">
        <v>0</v>
      </c>
      <c r="T45" s="76">
        <v>0</v>
      </c>
      <c r="U45" s="83">
        <v>0</v>
      </c>
      <c r="V45" s="81">
        <v>0</v>
      </c>
      <c r="W45" s="79">
        <f t="shared" si="1"/>
        <v>0</v>
      </c>
    </row>
    <row r="46" spans="1:36" ht="15" customHeight="1" x14ac:dyDescent="0.2">
      <c r="A46" s="104"/>
      <c r="B46" s="48" t="s">
        <v>30</v>
      </c>
      <c r="C46" s="69">
        <v>0</v>
      </c>
      <c r="D46" s="75">
        <v>0</v>
      </c>
      <c r="E46" s="76">
        <v>0</v>
      </c>
      <c r="F46" s="59">
        <v>0</v>
      </c>
      <c r="G46" s="75">
        <v>0</v>
      </c>
      <c r="H46" s="76">
        <v>0</v>
      </c>
      <c r="I46" s="59">
        <v>0</v>
      </c>
      <c r="J46" s="75">
        <v>0</v>
      </c>
      <c r="K46" s="76">
        <v>0</v>
      </c>
      <c r="L46" s="59">
        <v>0</v>
      </c>
      <c r="M46" s="75">
        <v>0</v>
      </c>
      <c r="N46" s="76">
        <v>0</v>
      </c>
      <c r="O46" s="59">
        <v>0</v>
      </c>
      <c r="P46" s="75">
        <v>0</v>
      </c>
      <c r="Q46" s="76">
        <v>0</v>
      </c>
      <c r="R46" s="59">
        <v>0</v>
      </c>
      <c r="S46" s="75">
        <v>0</v>
      </c>
      <c r="T46" s="76">
        <v>0</v>
      </c>
      <c r="U46" s="83">
        <v>0</v>
      </c>
      <c r="V46" s="81">
        <v>0</v>
      </c>
      <c r="W46" s="79">
        <f t="shared" si="1"/>
        <v>0</v>
      </c>
    </row>
    <row r="47" spans="1:36" ht="15" customHeight="1" x14ac:dyDescent="0.2">
      <c r="A47" s="104"/>
      <c r="B47" s="48" t="s">
        <v>31</v>
      </c>
      <c r="C47" s="69">
        <v>0</v>
      </c>
      <c r="D47" s="75">
        <v>0</v>
      </c>
      <c r="E47" s="76">
        <v>0</v>
      </c>
      <c r="F47" s="59">
        <v>0</v>
      </c>
      <c r="G47" s="75">
        <v>0</v>
      </c>
      <c r="H47" s="76">
        <v>0</v>
      </c>
      <c r="I47" s="59">
        <v>0</v>
      </c>
      <c r="J47" s="75">
        <v>0</v>
      </c>
      <c r="K47" s="76">
        <v>0</v>
      </c>
      <c r="L47" s="59">
        <v>0</v>
      </c>
      <c r="M47" s="75">
        <v>0</v>
      </c>
      <c r="N47" s="76">
        <v>0</v>
      </c>
      <c r="O47" s="59">
        <v>0</v>
      </c>
      <c r="P47" s="75">
        <v>0</v>
      </c>
      <c r="Q47" s="76">
        <v>0</v>
      </c>
      <c r="R47" s="59">
        <v>0</v>
      </c>
      <c r="S47" s="75">
        <v>0</v>
      </c>
      <c r="T47" s="76">
        <v>0</v>
      </c>
      <c r="U47" s="83">
        <v>0</v>
      </c>
      <c r="V47" s="81">
        <v>0</v>
      </c>
      <c r="W47" s="79">
        <f t="shared" si="1"/>
        <v>0</v>
      </c>
    </row>
    <row r="48" spans="1:36" ht="15" customHeight="1" thickBot="1" x14ac:dyDescent="0.25">
      <c r="A48" s="105"/>
      <c r="B48" s="49" t="s">
        <v>35</v>
      </c>
      <c r="C48" s="70">
        <v>24</v>
      </c>
      <c r="D48" s="77">
        <v>100</v>
      </c>
      <c r="E48" s="78">
        <f>C48/$U48*100</f>
        <v>12.5</v>
      </c>
      <c r="F48" s="61">
        <v>44</v>
      </c>
      <c r="G48" s="77">
        <v>100</v>
      </c>
      <c r="H48" s="78">
        <f t="shared" si="2"/>
        <v>22.916666666666664</v>
      </c>
      <c r="I48" s="61">
        <v>12</v>
      </c>
      <c r="J48" s="77">
        <v>100</v>
      </c>
      <c r="K48" s="78">
        <f t="shared" si="3"/>
        <v>6.25</v>
      </c>
      <c r="L48" s="61">
        <v>16</v>
      </c>
      <c r="M48" s="77">
        <v>100</v>
      </c>
      <c r="N48" s="78">
        <f t="shared" si="4"/>
        <v>8.3333333333333321</v>
      </c>
      <c r="O48" s="61">
        <v>19</v>
      </c>
      <c r="P48" s="77">
        <v>100</v>
      </c>
      <c r="Q48" s="78">
        <f t="shared" si="5"/>
        <v>9.8958333333333321</v>
      </c>
      <c r="R48" s="61">
        <v>77</v>
      </c>
      <c r="S48" s="77">
        <v>100</v>
      </c>
      <c r="T48" s="78">
        <f t="shared" si="6"/>
        <v>40.104166666666671</v>
      </c>
      <c r="U48" s="61">
        <v>192</v>
      </c>
      <c r="V48" s="77">
        <v>100</v>
      </c>
      <c r="W48" s="78">
        <f t="shared" si="1"/>
        <v>100</v>
      </c>
    </row>
    <row r="49" spans="1:24" ht="15" customHeight="1" x14ac:dyDescent="0.2">
      <c r="A49" s="161" t="s">
        <v>168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</row>
    <row r="50" spans="1:24" ht="15" customHeight="1" x14ac:dyDescent="0.2">
      <c r="A50" s="38" t="s">
        <v>172</v>
      </c>
      <c r="B50" s="38"/>
      <c r="C50" s="48"/>
      <c r="D50" s="48"/>
      <c r="E50" s="39"/>
      <c r="F50" s="48"/>
      <c r="G50" s="48"/>
      <c r="H50" s="39"/>
      <c r="I50" s="48"/>
      <c r="J50" s="48"/>
      <c r="K50" s="39"/>
      <c r="L50" s="48"/>
      <c r="M50" s="48"/>
      <c r="N50" s="39"/>
      <c r="O50" s="48"/>
      <c r="P50" s="48"/>
      <c r="Q50" s="39"/>
      <c r="R50" s="48"/>
      <c r="S50" s="48"/>
      <c r="T50" s="39"/>
      <c r="U50" s="48"/>
      <c r="V50" s="50"/>
      <c r="W50" s="50"/>
    </row>
    <row r="51" spans="1:24" ht="15" customHeight="1" x14ac:dyDescent="0.2">
      <c r="A51" s="65" t="s">
        <v>122</v>
      </c>
      <c r="B51" s="38"/>
      <c r="C51" s="48"/>
      <c r="D51" s="48"/>
      <c r="E51" s="39"/>
      <c r="F51" s="48"/>
      <c r="G51" s="48"/>
      <c r="H51" s="39"/>
      <c r="I51" s="48"/>
      <c r="J51" s="48"/>
      <c r="K51" s="39"/>
      <c r="L51" s="48"/>
      <c r="M51" s="48"/>
      <c r="N51" s="39"/>
      <c r="O51" s="48"/>
      <c r="P51" s="48"/>
      <c r="Q51" s="39"/>
      <c r="R51" s="48"/>
      <c r="S51" s="48"/>
      <c r="T51" s="39"/>
      <c r="U51" s="48"/>
      <c r="V51" s="50"/>
      <c r="W51" s="50"/>
    </row>
    <row r="52" spans="1:24" ht="15" customHeight="1" x14ac:dyDescent="0.2">
      <c r="A52" s="38" t="s">
        <v>124</v>
      </c>
      <c r="B52" s="38"/>
      <c r="C52" s="48"/>
      <c r="D52" s="48"/>
      <c r="E52" s="39"/>
      <c r="F52" s="48"/>
      <c r="G52" s="48"/>
      <c r="H52" s="39"/>
      <c r="I52" s="48"/>
      <c r="J52" s="48"/>
      <c r="K52" s="39"/>
      <c r="L52" s="48"/>
      <c r="M52" s="48"/>
      <c r="N52" s="39"/>
      <c r="O52" s="48"/>
      <c r="P52" s="48"/>
      <c r="Q52" s="39"/>
      <c r="R52" s="48"/>
      <c r="S52" s="48"/>
      <c r="T52" s="39"/>
      <c r="U52" s="48"/>
      <c r="V52" s="50"/>
      <c r="W52" s="50"/>
    </row>
    <row r="53" spans="1:24" x14ac:dyDescent="0.2">
      <c r="C53" s="2"/>
      <c r="D53" s="2"/>
      <c r="F53" s="2"/>
      <c r="G53" s="2"/>
      <c r="I53" s="2"/>
      <c r="J53" s="2"/>
      <c r="L53" s="2"/>
      <c r="M53" s="2"/>
      <c r="O53" s="2"/>
      <c r="P53" s="2"/>
      <c r="R53" s="7"/>
      <c r="S53" s="7"/>
      <c r="U53" s="7"/>
      <c r="V53" s="6"/>
      <c r="W53" s="6"/>
    </row>
    <row r="54" spans="1:24" x14ac:dyDescent="0.2">
      <c r="C54" s="2"/>
      <c r="D54" s="2"/>
      <c r="F54" s="2"/>
      <c r="G54" s="2"/>
      <c r="I54" s="2"/>
      <c r="J54" s="2"/>
      <c r="L54" s="2"/>
      <c r="M54" s="2"/>
      <c r="O54" s="2"/>
      <c r="P54" s="2"/>
      <c r="R54" s="7"/>
      <c r="S54" s="7"/>
      <c r="U54" s="7"/>
      <c r="V54" s="6"/>
      <c r="W54" s="6"/>
    </row>
    <row r="55" spans="1:24" x14ac:dyDescent="0.2">
      <c r="C55" s="2"/>
      <c r="D55" s="2"/>
      <c r="F55" s="2"/>
      <c r="G55" s="2"/>
      <c r="I55" s="2"/>
      <c r="J55" s="2"/>
      <c r="L55" s="2"/>
      <c r="M55" s="2"/>
      <c r="O55" s="2"/>
      <c r="P55" s="2"/>
      <c r="R55" s="7"/>
      <c r="S55" s="7"/>
      <c r="U55" s="7"/>
      <c r="V55" s="6"/>
      <c r="W55" s="6"/>
    </row>
    <row r="56" spans="1:24" x14ac:dyDescent="0.2">
      <c r="C56" s="6"/>
      <c r="D56" s="6"/>
      <c r="F56" s="6"/>
      <c r="G56" s="6"/>
      <c r="I56" s="6"/>
      <c r="J56" s="6"/>
      <c r="L56" s="6"/>
      <c r="M56" s="6"/>
      <c r="O56" s="6"/>
      <c r="P56" s="6"/>
      <c r="R56" s="6"/>
      <c r="S56" s="6"/>
      <c r="U56" s="6"/>
      <c r="V56" s="6"/>
      <c r="W56" s="6"/>
      <c r="X56" s="5"/>
    </row>
    <row r="57" spans="1:24" x14ac:dyDescent="0.2">
      <c r="V57" s="5"/>
      <c r="W57" s="5"/>
    </row>
    <row r="58" spans="1:24" x14ac:dyDescent="0.2">
      <c r="V58" s="5"/>
      <c r="W58" s="5"/>
    </row>
    <row r="59" spans="1:24" x14ac:dyDescent="0.2">
      <c r="V59" s="5"/>
      <c r="W59" s="5"/>
    </row>
    <row r="60" spans="1:24" x14ac:dyDescent="0.2">
      <c r="V60" s="5"/>
      <c r="W60" s="5"/>
    </row>
  </sheetData>
  <mergeCells count="14">
    <mergeCell ref="A49:W49"/>
    <mergeCell ref="R5:T5"/>
    <mergeCell ref="A7:A11"/>
    <mergeCell ref="A12:A30"/>
    <mergeCell ref="A31:A48"/>
    <mergeCell ref="A3:B6"/>
    <mergeCell ref="C3:W3"/>
    <mergeCell ref="C4:W4"/>
    <mergeCell ref="U5:W5"/>
    <mergeCell ref="I5:K5"/>
    <mergeCell ref="L5:N5"/>
    <mergeCell ref="O5:Q5"/>
    <mergeCell ref="C5:E5"/>
    <mergeCell ref="F5:H5"/>
  </mergeCells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A065C-2357-4002-A65C-FEEEDCCE23E9}">
  <dimension ref="A1:V52"/>
  <sheetViews>
    <sheetView zoomScale="70" zoomScaleNormal="70" workbookViewId="0">
      <selection activeCell="A2" sqref="A2"/>
    </sheetView>
  </sheetViews>
  <sheetFormatPr baseColWidth="10" defaultColWidth="8.83203125" defaultRowHeight="15" x14ac:dyDescent="0.2"/>
  <cols>
    <col min="1" max="1" width="11.5" customWidth="1"/>
    <col min="2" max="2" width="72.33203125" customWidth="1"/>
    <col min="3" max="22" width="9.6640625" customWidth="1"/>
  </cols>
  <sheetData>
    <row r="1" spans="1:22" x14ac:dyDescent="0.2">
      <c r="A1" s="1" t="s">
        <v>126</v>
      </c>
    </row>
    <row r="2" spans="1:22" ht="16" thickBot="1" x14ac:dyDescent="0.25">
      <c r="A2" s="97" t="s">
        <v>147</v>
      </c>
      <c r="B2" s="1"/>
    </row>
    <row r="3" spans="1:22" ht="16" thickBot="1" x14ac:dyDescent="0.25">
      <c r="A3" s="106" t="s">
        <v>171</v>
      </c>
      <c r="B3" s="107"/>
      <c r="C3" s="177" t="s">
        <v>39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80"/>
    </row>
    <row r="4" spans="1:22" ht="15" customHeight="1" thickBot="1" x14ac:dyDescent="0.25">
      <c r="A4" s="108"/>
      <c r="B4" s="109"/>
      <c r="C4" s="134" t="s">
        <v>146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5"/>
    </row>
    <row r="5" spans="1:22" ht="33" customHeight="1" thickBot="1" x14ac:dyDescent="0.25">
      <c r="A5" s="108"/>
      <c r="B5" s="109"/>
      <c r="C5" s="148" t="s">
        <v>123</v>
      </c>
      <c r="D5" s="150"/>
      <c r="E5" s="147" t="s">
        <v>85</v>
      </c>
      <c r="F5" s="150"/>
      <c r="G5" s="147" t="s">
        <v>86</v>
      </c>
      <c r="H5" s="150"/>
      <c r="I5" s="147" t="s">
        <v>87</v>
      </c>
      <c r="J5" s="150"/>
      <c r="K5" s="147" t="s">
        <v>88</v>
      </c>
      <c r="L5" s="150"/>
      <c r="M5" s="147" t="s">
        <v>89</v>
      </c>
      <c r="N5" s="150"/>
      <c r="O5" s="147" t="s">
        <v>90</v>
      </c>
      <c r="P5" s="150"/>
      <c r="Q5" s="199" t="s">
        <v>91</v>
      </c>
      <c r="R5" s="200"/>
      <c r="S5" s="147" t="s">
        <v>92</v>
      </c>
      <c r="T5" s="150"/>
      <c r="U5" s="147" t="s">
        <v>93</v>
      </c>
      <c r="V5" s="149"/>
    </row>
    <row r="6" spans="1:22" ht="16" thickBot="1" x14ac:dyDescent="0.25">
      <c r="A6" s="108"/>
      <c r="B6" s="109"/>
      <c r="C6" s="4" t="s">
        <v>99</v>
      </c>
      <c r="D6" s="3" t="s">
        <v>34</v>
      </c>
      <c r="E6" s="4" t="s">
        <v>99</v>
      </c>
      <c r="F6" s="3" t="s">
        <v>34</v>
      </c>
      <c r="G6" s="4" t="s">
        <v>99</v>
      </c>
      <c r="H6" s="3" t="s">
        <v>34</v>
      </c>
      <c r="I6" s="4" t="s">
        <v>99</v>
      </c>
      <c r="J6" s="3" t="s">
        <v>34</v>
      </c>
      <c r="K6" s="4" t="s">
        <v>99</v>
      </c>
      <c r="L6" s="3" t="s">
        <v>34</v>
      </c>
      <c r="M6" s="4" t="s">
        <v>99</v>
      </c>
      <c r="N6" s="3" t="s">
        <v>34</v>
      </c>
      <c r="O6" s="4" t="s">
        <v>99</v>
      </c>
      <c r="P6" s="3" t="s">
        <v>34</v>
      </c>
      <c r="Q6" s="4" t="s">
        <v>99</v>
      </c>
      <c r="R6" s="3" t="s">
        <v>34</v>
      </c>
      <c r="S6" s="4" t="s">
        <v>99</v>
      </c>
      <c r="T6" s="3" t="s">
        <v>34</v>
      </c>
      <c r="U6" s="4" t="s">
        <v>99</v>
      </c>
      <c r="V6" s="64" t="s">
        <v>34</v>
      </c>
    </row>
    <row r="7" spans="1:22" x14ac:dyDescent="0.2">
      <c r="A7" s="100" t="s">
        <v>40</v>
      </c>
      <c r="B7" s="47" t="s">
        <v>41</v>
      </c>
      <c r="C7" s="68">
        <v>9</v>
      </c>
      <c r="D7" s="74">
        <v>28.13</v>
      </c>
      <c r="E7" s="68">
        <v>12</v>
      </c>
      <c r="F7" s="74">
        <v>22.64</v>
      </c>
      <c r="G7" s="68">
        <v>7</v>
      </c>
      <c r="H7" s="74">
        <v>43.75</v>
      </c>
      <c r="I7" s="59">
        <v>19</v>
      </c>
      <c r="J7" s="75">
        <v>30.16</v>
      </c>
      <c r="K7" s="68">
        <v>21</v>
      </c>
      <c r="L7" s="74">
        <v>32.81</v>
      </c>
      <c r="M7" s="68">
        <v>13</v>
      </c>
      <c r="N7" s="74">
        <v>30.23</v>
      </c>
      <c r="O7" s="68">
        <v>0</v>
      </c>
      <c r="P7" s="74">
        <v>0</v>
      </c>
      <c r="Q7" s="68">
        <v>3</v>
      </c>
      <c r="R7" s="74">
        <v>15.79</v>
      </c>
      <c r="S7" s="68">
        <v>8</v>
      </c>
      <c r="T7" s="74">
        <v>36.36</v>
      </c>
      <c r="U7" s="68">
        <v>12</v>
      </c>
      <c r="V7" s="74">
        <v>57.14</v>
      </c>
    </row>
    <row r="8" spans="1:22" x14ac:dyDescent="0.2">
      <c r="A8" s="101"/>
      <c r="B8" s="48" t="s">
        <v>42</v>
      </c>
      <c r="C8" s="69">
        <v>5</v>
      </c>
      <c r="D8" s="76">
        <v>15.63</v>
      </c>
      <c r="E8" s="69">
        <v>12</v>
      </c>
      <c r="F8" s="76">
        <v>22.64</v>
      </c>
      <c r="G8" s="69">
        <v>3</v>
      </c>
      <c r="H8" s="76">
        <v>18.75</v>
      </c>
      <c r="I8" s="59">
        <v>16</v>
      </c>
      <c r="J8" s="75">
        <v>25.4</v>
      </c>
      <c r="K8" s="69">
        <v>15</v>
      </c>
      <c r="L8" s="76">
        <v>23.44</v>
      </c>
      <c r="M8" s="69">
        <v>7</v>
      </c>
      <c r="N8" s="76">
        <v>16.28</v>
      </c>
      <c r="O8" s="69">
        <v>1</v>
      </c>
      <c r="P8" s="76">
        <v>25</v>
      </c>
      <c r="Q8" s="69">
        <v>6</v>
      </c>
      <c r="R8" s="76">
        <v>31.58</v>
      </c>
      <c r="S8" s="69">
        <v>8</v>
      </c>
      <c r="T8" s="76">
        <v>36.36</v>
      </c>
      <c r="U8" s="69">
        <v>6</v>
      </c>
      <c r="V8" s="76">
        <v>28.57</v>
      </c>
    </row>
    <row r="9" spans="1:22" x14ac:dyDescent="0.2">
      <c r="A9" s="101"/>
      <c r="B9" s="48" t="s">
        <v>43</v>
      </c>
      <c r="C9" s="69">
        <v>10</v>
      </c>
      <c r="D9" s="76">
        <v>31.25</v>
      </c>
      <c r="E9" s="69">
        <v>19</v>
      </c>
      <c r="F9" s="76">
        <v>35.85</v>
      </c>
      <c r="G9" s="69">
        <v>3</v>
      </c>
      <c r="H9" s="76">
        <v>18.75</v>
      </c>
      <c r="I9" s="59">
        <v>18</v>
      </c>
      <c r="J9" s="75">
        <v>28.57</v>
      </c>
      <c r="K9" s="69">
        <v>20</v>
      </c>
      <c r="L9" s="76">
        <v>31.25</v>
      </c>
      <c r="M9" s="69">
        <v>15</v>
      </c>
      <c r="N9" s="76">
        <v>34.880000000000003</v>
      </c>
      <c r="O9" s="69">
        <v>3</v>
      </c>
      <c r="P9" s="76">
        <v>75</v>
      </c>
      <c r="Q9" s="69">
        <v>8</v>
      </c>
      <c r="R9" s="76">
        <v>42.11</v>
      </c>
      <c r="S9" s="69">
        <v>4</v>
      </c>
      <c r="T9" s="76">
        <v>18.18</v>
      </c>
      <c r="U9" s="69">
        <v>2</v>
      </c>
      <c r="V9" s="76">
        <v>9.52</v>
      </c>
    </row>
    <row r="10" spans="1:22" x14ac:dyDescent="0.2">
      <c r="A10" s="101"/>
      <c r="B10" s="48" t="s">
        <v>44</v>
      </c>
      <c r="C10" s="69">
        <v>8</v>
      </c>
      <c r="D10" s="76">
        <v>25</v>
      </c>
      <c r="E10" s="69">
        <v>10</v>
      </c>
      <c r="F10" s="76">
        <v>18.87</v>
      </c>
      <c r="G10" s="69">
        <v>3</v>
      </c>
      <c r="H10" s="76">
        <v>18.75</v>
      </c>
      <c r="I10" s="59">
        <v>10</v>
      </c>
      <c r="J10" s="75">
        <v>15.87</v>
      </c>
      <c r="K10" s="69">
        <v>8</v>
      </c>
      <c r="L10" s="76">
        <v>12.5</v>
      </c>
      <c r="M10" s="69">
        <v>8</v>
      </c>
      <c r="N10" s="76">
        <v>18.600000000000001</v>
      </c>
      <c r="O10" s="69">
        <v>0</v>
      </c>
      <c r="P10" s="76">
        <v>0</v>
      </c>
      <c r="Q10" s="69">
        <v>2</v>
      </c>
      <c r="R10" s="76">
        <v>10.53</v>
      </c>
      <c r="S10" s="69">
        <v>2</v>
      </c>
      <c r="T10" s="76">
        <v>9.09</v>
      </c>
      <c r="U10" s="69">
        <v>1</v>
      </c>
      <c r="V10" s="76">
        <v>4.76</v>
      </c>
    </row>
    <row r="11" spans="1:22" ht="16" thickBot="1" x14ac:dyDescent="0.25">
      <c r="A11" s="102"/>
      <c r="B11" s="49" t="s">
        <v>35</v>
      </c>
      <c r="C11" s="70">
        <v>32</v>
      </c>
      <c r="D11" s="78">
        <v>100</v>
      </c>
      <c r="E11" s="70">
        <v>53</v>
      </c>
      <c r="F11" s="78">
        <v>100</v>
      </c>
      <c r="G11" s="70">
        <v>16</v>
      </c>
      <c r="H11" s="78">
        <v>100</v>
      </c>
      <c r="I11" s="83">
        <v>63</v>
      </c>
      <c r="J11" s="81">
        <v>100</v>
      </c>
      <c r="K11" s="70">
        <v>64</v>
      </c>
      <c r="L11" s="78">
        <v>100</v>
      </c>
      <c r="M11" s="70">
        <v>43</v>
      </c>
      <c r="N11" s="78">
        <v>100</v>
      </c>
      <c r="O11" s="70">
        <v>4</v>
      </c>
      <c r="P11" s="78">
        <v>100</v>
      </c>
      <c r="Q11" s="70">
        <v>19</v>
      </c>
      <c r="R11" s="78">
        <v>100</v>
      </c>
      <c r="S11" s="70">
        <v>22</v>
      </c>
      <c r="T11" s="78">
        <v>100</v>
      </c>
      <c r="U11" s="70">
        <v>21</v>
      </c>
      <c r="V11" s="78">
        <v>100</v>
      </c>
    </row>
    <row r="12" spans="1:22" x14ac:dyDescent="0.2">
      <c r="A12" s="103" t="s">
        <v>114</v>
      </c>
      <c r="B12" s="44" t="s">
        <v>163</v>
      </c>
      <c r="C12" s="68">
        <v>0</v>
      </c>
      <c r="D12" s="74">
        <v>0</v>
      </c>
      <c r="E12" s="68">
        <v>0</v>
      </c>
      <c r="F12" s="74">
        <v>0</v>
      </c>
      <c r="G12" s="57">
        <v>0</v>
      </c>
      <c r="H12" s="74">
        <v>0</v>
      </c>
      <c r="I12" s="57">
        <v>0</v>
      </c>
      <c r="J12" s="74">
        <v>0</v>
      </c>
      <c r="K12" s="57">
        <v>1</v>
      </c>
      <c r="L12" s="74">
        <v>1.56</v>
      </c>
      <c r="M12" s="57">
        <v>1</v>
      </c>
      <c r="N12" s="74">
        <v>2.33</v>
      </c>
      <c r="O12" s="57">
        <v>0</v>
      </c>
      <c r="P12" s="74">
        <v>0</v>
      </c>
      <c r="Q12" s="57">
        <v>0</v>
      </c>
      <c r="R12" s="74">
        <v>0</v>
      </c>
      <c r="S12" s="57">
        <v>0</v>
      </c>
      <c r="T12" s="74">
        <v>0</v>
      </c>
      <c r="U12" s="57">
        <v>0</v>
      </c>
      <c r="V12" s="74">
        <v>0</v>
      </c>
    </row>
    <row r="13" spans="1:22" x14ac:dyDescent="0.2">
      <c r="A13" s="104"/>
      <c r="B13" s="45" t="s">
        <v>103</v>
      </c>
      <c r="C13" s="69">
        <v>13</v>
      </c>
      <c r="D13" s="76">
        <v>40.630000000000003</v>
      </c>
      <c r="E13" s="69">
        <v>29</v>
      </c>
      <c r="F13" s="76">
        <v>54.72</v>
      </c>
      <c r="G13" s="59">
        <v>5</v>
      </c>
      <c r="H13" s="76">
        <v>31.25</v>
      </c>
      <c r="I13" s="59">
        <v>5</v>
      </c>
      <c r="J13" s="76">
        <v>31.25</v>
      </c>
      <c r="K13" s="59">
        <v>25</v>
      </c>
      <c r="L13" s="76">
        <v>39.06</v>
      </c>
      <c r="M13" s="59">
        <v>19</v>
      </c>
      <c r="N13" s="76">
        <v>44.19</v>
      </c>
      <c r="O13" s="59">
        <v>1</v>
      </c>
      <c r="P13" s="76">
        <v>25</v>
      </c>
      <c r="Q13" s="59">
        <v>5</v>
      </c>
      <c r="R13" s="76">
        <v>26.32</v>
      </c>
      <c r="S13" s="59">
        <v>3</v>
      </c>
      <c r="T13" s="76">
        <v>12.5</v>
      </c>
      <c r="U13" s="59">
        <v>6</v>
      </c>
      <c r="V13" s="76">
        <v>18.75</v>
      </c>
    </row>
    <row r="14" spans="1:22" x14ac:dyDescent="0.2">
      <c r="A14" s="104"/>
      <c r="B14" s="45" t="s">
        <v>164</v>
      </c>
      <c r="C14" s="69">
        <v>0</v>
      </c>
      <c r="D14" s="76">
        <v>0</v>
      </c>
      <c r="E14" s="69">
        <v>0</v>
      </c>
      <c r="F14" s="76">
        <v>0</v>
      </c>
      <c r="G14" s="59">
        <v>0</v>
      </c>
      <c r="H14" s="76">
        <v>0</v>
      </c>
      <c r="I14" s="59">
        <v>0</v>
      </c>
      <c r="J14" s="76">
        <v>0</v>
      </c>
      <c r="K14" s="59">
        <v>0</v>
      </c>
      <c r="L14" s="76">
        <v>0</v>
      </c>
      <c r="M14" s="59">
        <v>0</v>
      </c>
      <c r="N14" s="76">
        <v>0</v>
      </c>
      <c r="O14" s="59">
        <v>0</v>
      </c>
      <c r="P14" s="76">
        <v>0</v>
      </c>
      <c r="Q14" s="59">
        <v>0</v>
      </c>
      <c r="R14" s="76">
        <v>0</v>
      </c>
      <c r="S14" s="59">
        <v>0</v>
      </c>
      <c r="T14" s="76">
        <v>0</v>
      </c>
      <c r="U14" s="59">
        <v>0</v>
      </c>
      <c r="V14" s="76">
        <v>0</v>
      </c>
    </row>
    <row r="15" spans="1:22" x14ac:dyDescent="0.2">
      <c r="A15" s="104"/>
      <c r="B15" s="45" t="s">
        <v>165</v>
      </c>
      <c r="C15" s="69">
        <v>0</v>
      </c>
      <c r="D15" s="76">
        <v>0</v>
      </c>
      <c r="E15" s="69">
        <v>0</v>
      </c>
      <c r="F15" s="76">
        <v>0</v>
      </c>
      <c r="G15" s="59">
        <v>0</v>
      </c>
      <c r="H15" s="76">
        <v>0</v>
      </c>
      <c r="I15" s="59">
        <v>0</v>
      </c>
      <c r="J15" s="76">
        <v>0</v>
      </c>
      <c r="K15" s="59">
        <v>0</v>
      </c>
      <c r="L15" s="76">
        <v>0</v>
      </c>
      <c r="M15" s="59">
        <v>0</v>
      </c>
      <c r="N15" s="76">
        <v>0</v>
      </c>
      <c r="O15" s="59">
        <v>0</v>
      </c>
      <c r="P15" s="76">
        <v>0</v>
      </c>
      <c r="Q15" s="59">
        <v>0</v>
      </c>
      <c r="R15" s="76">
        <v>0</v>
      </c>
      <c r="S15" s="59">
        <v>0</v>
      </c>
      <c r="T15" s="76">
        <v>0</v>
      </c>
      <c r="U15" s="59">
        <v>0</v>
      </c>
      <c r="V15" s="76">
        <v>0</v>
      </c>
    </row>
    <row r="16" spans="1:22" x14ac:dyDescent="0.2">
      <c r="A16" s="104"/>
      <c r="B16" s="45" t="s">
        <v>5</v>
      </c>
      <c r="C16" s="69">
        <v>0</v>
      </c>
      <c r="D16" s="76">
        <v>0</v>
      </c>
      <c r="E16" s="69">
        <v>0</v>
      </c>
      <c r="F16" s="76">
        <v>0</v>
      </c>
      <c r="G16" s="59">
        <v>0</v>
      </c>
      <c r="H16" s="76">
        <v>0</v>
      </c>
      <c r="I16" s="59">
        <v>0</v>
      </c>
      <c r="J16" s="76">
        <v>0</v>
      </c>
      <c r="K16" s="59">
        <v>0</v>
      </c>
      <c r="L16" s="76">
        <v>0</v>
      </c>
      <c r="M16" s="59">
        <v>0</v>
      </c>
      <c r="N16" s="76">
        <v>0</v>
      </c>
      <c r="O16" s="59">
        <v>0</v>
      </c>
      <c r="P16" s="76">
        <v>0</v>
      </c>
      <c r="Q16" s="59">
        <v>1</v>
      </c>
      <c r="R16" s="76">
        <v>5.26</v>
      </c>
      <c r="S16" s="59">
        <v>3</v>
      </c>
      <c r="T16" s="76">
        <v>12.5</v>
      </c>
      <c r="U16" s="59">
        <v>0</v>
      </c>
      <c r="V16" s="76">
        <v>0</v>
      </c>
    </row>
    <row r="17" spans="1:22" x14ac:dyDescent="0.2">
      <c r="A17" s="104"/>
      <c r="B17" s="45" t="s">
        <v>104</v>
      </c>
      <c r="C17" s="69">
        <v>6</v>
      </c>
      <c r="D17" s="76">
        <v>18.75</v>
      </c>
      <c r="E17" s="69">
        <v>2</v>
      </c>
      <c r="F17" s="76">
        <v>3.77</v>
      </c>
      <c r="G17" s="59">
        <v>2</v>
      </c>
      <c r="H17" s="76">
        <v>12.5</v>
      </c>
      <c r="I17" s="59">
        <v>2</v>
      </c>
      <c r="J17" s="76">
        <v>12.5</v>
      </c>
      <c r="K17" s="59">
        <v>5</v>
      </c>
      <c r="L17" s="76">
        <v>7.81</v>
      </c>
      <c r="M17" s="59">
        <v>2</v>
      </c>
      <c r="N17" s="76">
        <v>4.6500000000000004</v>
      </c>
      <c r="O17" s="59">
        <v>0</v>
      </c>
      <c r="P17" s="76">
        <v>0</v>
      </c>
      <c r="Q17" s="59">
        <v>0</v>
      </c>
      <c r="R17" s="76">
        <v>0</v>
      </c>
      <c r="S17" s="59">
        <v>11</v>
      </c>
      <c r="T17" s="76">
        <v>45.83</v>
      </c>
      <c r="U17" s="59">
        <v>6</v>
      </c>
      <c r="V17" s="76">
        <v>18.75</v>
      </c>
    </row>
    <row r="18" spans="1:22" x14ac:dyDescent="0.2">
      <c r="A18" s="104"/>
      <c r="B18" s="45" t="s">
        <v>8</v>
      </c>
      <c r="C18" s="69">
        <v>3</v>
      </c>
      <c r="D18" s="76">
        <v>9.3800000000000008</v>
      </c>
      <c r="E18" s="69">
        <v>3</v>
      </c>
      <c r="F18" s="76">
        <v>5.66</v>
      </c>
      <c r="G18" s="59">
        <v>2</v>
      </c>
      <c r="H18" s="76">
        <v>12.5</v>
      </c>
      <c r="I18" s="59">
        <v>2</v>
      </c>
      <c r="J18" s="76">
        <v>12.5</v>
      </c>
      <c r="K18" s="59">
        <v>3</v>
      </c>
      <c r="L18" s="76">
        <v>4.6900000000000004</v>
      </c>
      <c r="M18" s="59">
        <v>3</v>
      </c>
      <c r="N18" s="76">
        <v>6.98</v>
      </c>
      <c r="O18" s="59">
        <v>0</v>
      </c>
      <c r="P18" s="76">
        <v>0</v>
      </c>
      <c r="Q18" s="59">
        <v>1</v>
      </c>
      <c r="R18" s="76">
        <v>5.26</v>
      </c>
      <c r="S18" s="59">
        <v>1</v>
      </c>
      <c r="T18" s="76">
        <v>4.17</v>
      </c>
      <c r="U18" s="59">
        <v>0</v>
      </c>
      <c r="V18" s="76">
        <v>0</v>
      </c>
    </row>
    <row r="19" spans="1:22" x14ac:dyDescent="0.2">
      <c r="A19" s="104"/>
      <c r="B19" s="45" t="s">
        <v>105</v>
      </c>
      <c r="C19" s="69">
        <v>3</v>
      </c>
      <c r="D19" s="76">
        <v>9.3800000000000008</v>
      </c>
      <c r="E19" s="69">
        <v>3</v>
      </c>
      <c r="F19" s="76">
        <v>5.66</v>
      </c>
      <c r="G19" s="59">
        <v>3</v>
      </c>
      <c r="H19" s="76">
        <v>18.75</v>
      </c>
      <c r="I19" s="59">
        <v>3</v>
      </c>
      <c r="J19" s="76">
        <v>18.75</v>
      </c>
      <c r="K19" s="59">
        <v>0</v>
      </c>
      <c r="L19" s="76">
        <v>0</v>
      </c>
      <c r="M19" s="59">
        <v>0</v>
      </c>
      <c r="N19" s="76">
        <v>0</v>
      </c>
      <c r="O19" s="59">
        <v>0</v>
      </c>
      <c r="P19" s="76">
        <v>0</v>
      </c>
      <c r="Q19" s="59">
        <v>1</v>
      </c>
      <c r="R19" s="76">
        <v>5.26</v>
      </c>
      <c r="S19" s="59">
        <v>2</v>
      </c>
      <c r="T19" s="76">
        <v>8.33</v>
      </c>
      <c r="U19" s="59">
        <v>10</v>
      </c>
      <c r="V19" s="76">
        <v>31.25</v>
      </c>
    </row>
    <row r="20" spans="1:22" x14ac:dyDescent="0.2">
      <c r="A20" s="104"/>
      <c r="B20" s="45" t="s">
        <v>106</v>
      </c>
      <c r="C20" s="69">
        <v>4</v>
      </c>
      <c r="D20" s="76">
        <v>12.5</v>
      </c>
      <c r="E20" s="69">
        <v>12</v>
      </c>
      <c r="F20" s="76">
        <v>22.64</v>
      </c>
      <c r="G20" s="59">
        <v>1</v>
      </c>
      <c r="H20" s="76">
        <v>6.25</v>
      </c>
      <c r="I20" s="59">
        <v>1</v>
      </c>
      <c r="J20" s="76">
        <v>6.25</v>
      </c>
      <c r="K20" s="59">
        <v>24</v>
      </c>
      <c r="L20" s="76">
        <v>37.5</v>
      </c>
      <c r="M20" s="59">
        <v>9</v>
      </c>
      <c r="N20" s="76">
        <v>20.93</v>
      </c>
      <c r="O20" s="59">
        <v>1</v>
      </c>
      <c r="P20" s="76">
        <v>25</v>
      </c>
      <c r="Q20" s="59">
        <v>2</v>
      </c>
      <c r="R20" s="76">
        <v>10.53</v>
      </c>
      <c r="S20" s="59">
        <v>0</v>
      </c>
      <c r="T20" s="76">
        <v>0</v>
      </c>
      <c r="U20" s="59">
        <v>2</v>
      </c>
      <c r="V20" s="76">
        <v>6.25</v>
      </c>
    </row>
    <row r="21" spans="1:22" x14ac:dyDescent="0.2">
      <c r="A21" s="104"/>
      <c r="B21" s="45" t="s">
        <v>107</v>
      </c>
      <c r="C21" s="69">
        <v>0</v>
      </c>
      <c r="D21" s="76">
        <v>0</v>
      </c>
      <c r="E21" s="69">
        <v>0</v>
      </c>
      <c r="F21" s="76">
        <v>0</v>
      </c>
      <c r="G21" s="59">
        <v>0</v>
      </c>
      <c r="H21" s="76">
        <v>0</v>
      </c>
      <c r="I21" s="59">
        <v>0</v>
      </c>
      <c r="J21" s="76">
        <v>0</v>
      </c>
      <c r="K21" s="59">
        <v>0</v>
      </c>
      <c r="L21" s="76">
        <v>0</v>
      </c>
      <c r="M21" s="59">
        <v>0</v>
      </c>
      <c r="N21" s="76">
        <v>0</v>
      </c>
      <c r="O21" s="59">
        <v>0</v>
      </c>
      <c r="P21" s="76">
        <v>0</v>
      </c>
      <c r="Q21" s="59">
        <v>0</v>
      </c>
      <c r="R21" s="76">
        <v>0</v>
      </c>
      <c r="S21" s="59">
        <v>0</v>
      </c>
      <c r="T21" s="76">
        <v>0</v>
      </c>
      <c r="U21" s="59">
        <v>1</v>
      </c>
      <c r="V21" s="76">
        <v>3.13</v>
      </c>
    </row>
    <row r="22" spans="1:22" x14ac:dyDescent="0.2">
      <c r="A22" s="104"/>
      <c r="B22" s="45" t="s">
        <v>108</v>
      </c>
      <c r="C22" s="69">
        <v>0</v>
      </c>
      <c r="D22" s="76">
        <v>0</v>
      </c>
      <c r="E22" s="69">
        <v>0</v>
      </c>
      <c r="F22" s="76">
        <v>0</v>
      </c>
      <c r="G22" s="59">
        <v>0</v>
      </c>
      <c r="H22" s="76">
        <v>0</v>
      </c>
      <c r="I22" s="59">
        <v>0</v>
      </c>
      <c r="J22" s="76">
        <v>0</v>
      </c>
      <c r="K22" s="59">
        <v>0</v>
      </c>
      <c r="L22" s="76">
        <v>0</v>
      </c>
      <c r="M22" s="59">
        <v>0</v>
      </c>
      <c r="N22" s="76">
        <v>0</v>
      </c>
      <c r="O22" s="59">
        <v>0</v>
      </c>
      <c r="P22" s="76">
        <v>0</v>
      </c>
      <c r="Q22" s="59">
        <v>0</v>
      </c>
      <c r="R22" s="76">
        <v>0</v>
      </c>
      <c r="S22" s="59">
        <v>0</v>
      </c>
      <c r="T22" s="76">
        <v>0</v>
      </c>
      <c r="U22" s="59">
        <v>0</v>
      </c>
      <c r="V22" s="76">
        <v>0</v>
      </c>
    </row>
    <row r="23" spans="1:22" x14ac:dyDescent="0.2">
      <c r="A23" s="104"/>
      <c r="B23" s="45" t="s">
        <v>166</v>
      </c>
      <c r="C23" s="69">
        <v>0</v>
      </c>
      <c r="D23" s="76">
        <v>0</v>
      </c>
      <c r="E23" s="69">
        <v>1</v>
      </c>
      <c r="F23" s="76">
        <v>1.89</v>
      </c>
      <c r="G23" s="59">
        <v>0</v>
      </c>
      <c r="H23" s="76">
        <v>0</v>
      </c>
      <c r="I23" s="59">
        <v>0</v>
      </c>
      <c r="J23" s="76">
        <v>0</v>
      </c>
      <c r="K23" s="59">
        <v>1</v>
      </c>
      <c r="L23" s="76">
        <v>1.56</v>
      </c>
      <c r="M23" s="59">
        <v>1</v>
      </c>
      <c r="N23" s="76">
        <v>2.33</v>
      </c>
      <c r="O23" s="59">
        <v>0</v>
      </c>
      <c r="P23" s="76">
        <v>0</v>
      </c>
      <c r="Q23" s="59">
        <v>0</v>
      </c>
      <c r="R23" s="76">
        <v>0</v>
      </c>
      <c r="S23" s="59">
        <v>0</v>
      </c>
      <c r="T23" s="76">
        <v>0</v>
      </c>
      <c r="U23" s="59">
        <v>1</v>
      </c>
      <c r="V23" s="76">
        <v>3.13</v>
      </c>
    </row>
    <row r="24" spans="1:22" x14ac:dyDescent="0.2">
      <c r="A24" s="104"/>
      <c r="B24" s="45" t="s">
        <v>109</v>
      </c>
      <c r="C24" s="69">
        <v>1</v>
      </c>
      <c r="D24" s="76">
        <v>3.13</v>
      </c>
      <c r="E24" s="69">
        <v>1</v>
      </c>
      <c r="F24" s="76">
        <v>1.89</v>
      </c>
      <c r="G24" s="59">
        <v>1</v>
      </c>
      <c r="H24" s="76">
        <v>6.25</v>
      </c>
      <c r="I24" s="59">
        <v>1</v>
      </c>
      <c r="J24" s="76">
        <v>6.25</v>
      </c>
      <c r="K24" s="59">
        <v>1</v>
      </c>
      <c r="L24" s="76">
        <v>1.56</v>
      </c>
      <c r="M24" s="59">
        <v>2</v>
      </c>
      <c r="N24" s="76">
        <v>4.6500000000000004</v>
      </c>
      <c r="O24" s="59">
        <v>1</v>
      </c>
      <c r="P24" s="76">
        <v>25</v>
      </c>
      <c r="Q24" s="59">
        <v>7</v>
      </c>
      <c r="R24" s="76">
        <v>36.840000000000003</v>
      </c>
      <c r="S24" s="59">
        <v>0</v>
      </c>
      <c r="T24" s="76">
        <v>0</v>
      </c>
      <c r="U24" s="59">
        <v>1</v>
      </c>
      <c r="V24" s="76">
        <v>3.13</v>
      </c>
    </row>
    <row r="25" spans="1:22" x14ac:dyDescent="0.2">
      <c r="A25" s="104"/>
      <c r="B25" s="45" t="s">
        <v>110</v>
      </c>
      <c r="C25" s="69">
        <v>0</v>
      </c>
      <c r="D25" s="76">
        <v>0</v>
      </c>
      <c r="E25" s="69">
        <v>0</v>
      </c>
      <c r="F25" s="76">
        <v>0</v>
      </c>
      <c r="G25" s="59">
        <v>0</v>
      </c>
      <c r="H25" s="76">
        <v>0</v>
      </c>
      <c r="I25" s="59">
        <v>0</v>
      </c>
      <c r="J25" s="76">
        <v>0</v>
      </c>
      <c r="K25" s="59">
        <v>0</v>
      </c>
      <c r="L25" s="76">
        <v>0</v>
      </c>
      <c r="M25" s="59">
        <v>0</v>
      </c>
      <c r="N25" s="76">
        <v>0</v>
      </c>
      <c r="O25" s="59">
        <v>0</v>
      </c>
      <c r="P25" s="76">
        <v>0</v>
      </c>
      <c r="Q25" s="59">
        <v>0</v>
      </c>
      <c r="R25" s="76">
        <v>0</v>
      </c>
      <c r="S25" s="59">
        <v>0</v>
      </c>
      <c r="T25" s="76">
        <v>0</v>
      </c>
      <c r="U25" s="59">
        <v>0</v>
      </c>
      <c r="V25" s="76">
        <v>0</v>
      </c>
    </row>
    <row r="26" spans="1:22" x14ac:dyDescent="0.2">
      <c r="A26" s="104"/>
      <c r="B26" s="45" t="s">
        <v>111</v>
      </c>
      <c r="C26" s="69">
        <v>0</v>
      </c>
      <c r="D26" s="76">
        <v>0</v>
      </c>
      <c r="E26" s="69">
        <v>0</v>
      </c>
      <c r="F26" s="76">
        <v>0</v>
      </c>
      <c r="G26" s="59">
        <v>0</v>
      </c>
      <c r="H26" s="76">
        <v>0</v>
      </c>
      <c r="I26" s="59">
        <v>0</v>
      </c>
      <c r="J26" s="76">
        <v>0</v>
      </c>
      <c r="K26" s="59">
        <v>0</v>
      </c>
      <c r="L26" s="76">
        <v>0</v>
      </c>
      <c r="M26" s="59">
        <v>0</v>
      </c>
      <c r="N26" s="76">
        <v>0</v>
      </c>
      <c r="O26" s="59">
        <v>0</v>
      </c>
      <c r="P26" s="76">
        <v>0</v>
      </c>
      <c r="Q26" s="59">
        <v>0</v>
      </c>
      <c r="R26" s="76">
        <v>0</v>
      </c>
      <c r="S26" s="59">
        <v>0</v>
      </c>
      <c r="T26" s="76">
        <v>0</v>
      </c>
      <c r="U26" s="59">
        <v>0</v>
      </c>
      <c r="V26" s="76">
        <v>0</v>
      </c>
    </row>
    <row r="27" spans="1:22" x14ac:dyDescent="0.2">
      <c r="A27" s="104"/>
      <c r="B27" s="45" t="s">
        <v>112</v>
      </c>
      <c r="C27" s="69">
        <v>0</v>
      </c>
      <c r="D27" s="76">
        <v>0</v>
      </c>
      <c r="E27" s="69">
        <v>0</v>
      </c>
      <c r="F27" s="76">
        <v>0</v>
      </c>
      <c r="G27" s="59">
        <v>0</v>
      </c>
      <c r="H27" s="76">
        <v>0</v>
      </c>
      <c r="I27" s="59">
        <v>0</v>
      </c>
      <c r="J27" s="76">
        <v>0</v>
      </c>
      <c r="K27" s="59">
        <v>0</v>
      </c>
      <c r="L27" s="76">
        <v>0</v>
      </c>
      <c r="M27" s="59">
        <v>0</v>
      </c>
      <c r="N27" s="76">
        <v>0</v>
      </c>
      <c r="O27" s="59">
        <v>0</v>
      </c>
      <c r="P27" s="76">
        <v>0</v>
      </c>
      <c r="Q27" s="59">
        <v>0</v>
      </c>
      <c r="R27" s="76">
        <v>0</v>
      </c>
      <c r="S27" s="59">
        <v>0</v>
      </c>
      <c r="T27" s="76">
        <v>0</v>
      </c>
      <c r="U27" s="59">
        <v>0</v>
      </c>
      <c r="V27" s="76">
        <v>0</v>
      </c>
    </row>
    <row r="28" spans="1:22" x14ac:dyDescent="0.2">
      <c r="A28" s="104"/>
      <c r="B28" s="45" t="s">
        <v>167</v>
      </c>
      <c r="C28" s="69">
        <v>1</v>
      </c>
      <c r="D28" s="76">
        <v>3.13</v>
      </c>
      <c r="E28" s="69">
        <v>1</v>
      </c>
      <c r="F28" s="76">
        <v>1.89</v>
      </c>
      <c r="G28" s="59">
        <v>1</v>
      </c>
      <c r="H28" s="76">
        <v>6.25</v>
      </c>
      <c r="I28" s="59">
        <v>1</v>
      </c>
      <c r="J28" s="76">
        <v>6.25</v>
      </c>
      <c r="K28" s="59">
        <v>2</v>
      </c>
      <c r="L28" s="76">
        <v>3.13</v>
      </c>
      <c r="M28" s="59">
        <v>2</v>
      </c>
      <c r="N28" s="76">
        <v>4.6500000000000004</v>
      </c>
      <c r="O28" s="59">
        <v>0</v>
      </c>
      <c r="P28" s="76">
        <v>0</v>
      </c>
      <c r="Q28" s="59">
        <v>0</v>
      </c>
      <c r="R28" s="76">
        <v>0</v>
      </c>
      <c r="S28" s="59">
        <v>0</v>
      </c>
      <c r="T28" s="76">
        <v>0</v>
      </c>
      <c r="U28" s="59">
        <v>1</v>
      </c>
      <c r="V28" s="76">
        <v>3.13</v>
      </c>
    </row>
    <row r="29" spans="1:22" x14ac:dyDescent="0.2">
      <c r="A29" s="104"/>
      <c r="B29" s="45" t="s">
        <v>113</v>
      </c>
      <c r="C29" s="69">
        <v>1</v>
      </c>
      <c r="D29" s="76">
        <v>3.13</v>
      </c>
      <c r="E29" s="69">
        <v>1</v>
      </c>
      <c r="F29" s="76">
        <v>1.89</v>
      </c>
      <c r="G29" s="59">
        <v>1</v>
      </c>
      <c r="H29" s="76">
        <v>6.25</v>
      </c>
      <c r="I29" s="59">
        <v>1</v>
      </c>
      <c r="J29" s="76">
        <v>6.25</v>
      </c>
      <c r="K29" s="59">
        <v>2</v>
      </c>
      <c r="L29" s="76">
        <v>3.13</v>
      </c>
      <c r="M29" s="59">
        <v>4</v>
      </c>
      <c r="N29" s="76">
        <v>9.3000000000000007</v>
      </c>
      <c r="O29" s="59">
        <v>1</v>
      </c>
      <c r="P29" s="76">
        <v>25</v>
      </c>
      <c r="Q29" s="59">
        <v>2</v>
      </c>
      <c r="R29" s="76">
        <v>10.53</v>
      </c>
      <c r="S29" s="59">
        <v>4</v>
      </c>
      <c r="T29" s="76">
        <v>16.670000000000002</v>
      </c>
      <c r="U29" s="59">
        <v>4</v>
      </c>
      <c r="V29" s="76">
        <v>12.5</v>
      </c>
    </row>
    <row r="30" spans="1:22" ht="16" thickBot="1" x14ac:dyDescent="0.25">
      <c r="A30" s="105"/>
      <c r="B30" s="46" t="s">
        <v>35</v>
      </c>
      <c r="C30" s="70">
        <v>32</v>
      </c>
      <c r="D30" s="78">
        <v>100</v>
      </c>
      <c r="E30" s="70">
        <v>53</v>
      </c>
      <c r="F30" s="78">
        <v>100</v>
      </c>
      <c r="G30" s="61">
        <v>16</v>
      </c>
      <c r="H30" s="78">
        <v>100</v>
      </c>
      <c r="I30" s="61">
        <v>16</v>
      </c>
      <c r="J30" s="78">
        <v>100</v>
      </c>
      <c r="K30" s="61">
        <v>64</v>
      </c>
      <c r="L30" s="78">
        <v>100</v>
      </c>
      <c r="M30" s="61">
        <v>43</v>
      </c>
      <c r="N30" s="78">
        <v>100</v>
      </c>
      <c r="O30" s="61">
        <v>4</v>
      </c>
      <c r="P30" s="78">
        <v>100</v>
      </c>
      <c r="Q30" s="61">
        <v>19</v>
      </c>
      <c r="R30" s="78">
        <v>100</v>
      </c>
      <c r="S30" s="61">
        <v>24</v>
      </c>
      <c r="T30" s="78">
        <v>100</v>
      </c>
      <c r="U30" s="61">
        <v>32</v>
      </c>
      <c r="V30" s="78">
        <v>100</v>
      </c>
    </row>
    <row r="31" spans="1:22" x14ac:dyDescent="0.2">
      <c r="A31" s="104" t="s">
        <v>46</v>
      </c>
      <c r="B31" s="45" t="s">
        <v>15</v>
      </c>
      <c r="C31" s="69">
        <v>12</v>
      </c>
      <c r="D31" s="76">
        <v>37.5</v>
      </c>
      <c r="E31" s="69">
        <v>17</v>
      </c>
      <c r="F31" s="76">
        <v>32.08</v>
      </c>
      <c r="G31" s="69">
        <v>8</v>
      </c>
      <c r="H31" s="76">
        <v>50</v>
      </c>
      <c r="I31" s="59">
        <v>41</v>
      </c>
      <c r="J31" s="75">
        <v>65.08</v>
      </c>
      <c r="K31" s="69">
        <v>30</v>
      </c>
      <c r="L31" s="76">
        <v>46.88</v>
      </c>
      <c r="M31" s="69">
        <v>21</v>
      </c>
      <c r="N31" s="76">
        <v>48.84</v>
      </c>
      <c r="O31" s="69">
        <v>3</v>
      </c>
      <c r="P31" s="76">
        <v>75</v>
      </c>
      <c r="Q31" s="69">
        <v>14</v>
      </c>
      <c r="R31" s="76">
        <v>73.680000000000007</v>
      </c>
      <c r="S31" s="69">
        <v>13</v>
      </c>
      <c r="T31" s="76">
        <v>59.09</v>
      </c>
      <c r="U31" s="69">
        <v>7</v>
      </c>
      <c r="V31" s="76">
        <v>33.33</v>
      </c>
    </row>
    <row r="32" spans="1:22" x14ac:dyDescent="0.2">
      <c r="A32" s="104"/>
      <c r="B32" s="45" t="s">
        <v>16</v>
      </c>
      <c r="C32" s="69">
        <v>1</v>
      </c>
      <c r="D32" s="76">
        <v>3.13</v>
      </c>
      <c r="E32" s="69">
        <v>1</v>
      </c>
      <c r="F32" s="76">
        <v>1.89</v>
      </c>
      <c r="G32" s="69">
        <v>0</v>
      </c>
      <c r="H32" s="76">
        <v>0</v>
      </c>
      <c r="I32" s="59">
        <v>0</v>
      </c>
      <c r="J32" s="75">
        <v>0</v>
      </c>
      <c r="K32" s="69">
        <v>2</v>
      </c>
      <c r="L32" s="76">
        <v>3.13</v>
      </c>
      <c r="M32" s="69">
        <v>1</v>
      </c>
      <c r="N32" s="76">
        <v>2.33</v>
      </c>
      <c r="O32" s="69">
        <v>0</v>
      </c>
      <c r="P32" s="76">
        <v>0</v>
      </c>
      <c r="Q32" s="69">
        <v>0</v>
      </c>
      <c r="R32" s="76">
        <v>0</v>
      </c>
      <c r="S32" s="69">
        <v>0</v>
      </c>
      <c r="T32" s="76">
        <v>0</v>
      </c>
      <c r="U32" s="69">
        <v>0</v>
      </c>
      <c r="V32" s="76">
        <v>0</v>
      </c>
    </row>
    <row r="33" spans="1:22" x14ac:dyDescent="0.2">
      <c r="A33" s="104"/>
      <c r="B33" s="45" t="s">
        <v>17</v>
      </c>
      <c r="C33" s="69">
        <v>0</v>
      </c>
      <c r="D33" s="76">
        <v>0</v>
      </c>
      <c r="E33" s="69">
        <v>0</v>
      </c>
      <c r="F33" s="76">
        <v>0</v>
      </c>
      <c r="G33" s="69">
        <v>0</v>
      </c>
      <c r="H33" s="76">
        <v>0</v>
      </c>
      <c r="I33" s="59">
        <v>0</v>
      </c>
      <c r="J33" s="75">
        <v>0</v>
      </c>
      <c r="K33" s="69">
        <v>0</v>
      </c>
      <c r="L33" s="76">
        <v>0</v>
      </c>
      <c r="M33" s="69">
        <v>0</v>
      </c>
      <c r="N33" s="76">
        <v>0</v>
      </c>
      <c r="O33" s="69">
        <v>0</v>
      </c>
      <c r="P33" s="76">
        <v>0</v>
      </c>
      <c r="Q33" s="69">
        <v>0</v>
      </c>
      <c r="R33" s="76">
        <v>0</v>
      </c>
      <c r="S33" s="69">
        <v>0</v>
      </c>
      <c r="T33" s="76">
        <v>0</v>
      </c>
      <c r="U33" s="69">
        <v>0</v>
      </c>
      <c r="V33" s="76">
        <v>0</v>
      </c>
    </row>
    <row r="34" spans="1:22" x14ac:dyDescent="0.2">
      <c r="A34" s="104"/>
      <c r="B34" s="45" t="s">
        <v>18</v>
      </c>
      <c r="C34" s="69">
        <v>0</v>
      </c>
      <c r="D34" s="76">
        <v>0</v>
      </c>
      <c r="E34" s="69">
        <v>1</v>
      </c>
      <c r="F34" s="76">
        <v>1.89</v>
      </c>
      <c r="G34" s="69">
        <v>0</v>
      </c>
      <c r="H34" s="76">
        <v>0</v>
      </c>
      <c r="I34" s="59">
        <v>1</v>
      </c>
      <c r="J34" s="75">
        <v>1.59</v>
      </c>
      <c r="K34" s="69">
        <v>1</v>
      </c>
      <c r="L34" s="76">
        <v>1.56</v>
      </c>
      <c r="M34" s="69">
        <v>1</v>
      </c>
      <c r="N34" s="76">
        <v>2.33</v>
      </c>
      <c r="O34" s="69">
        <v>0</v>
      </c>
      <c r="P34" s="76">
        <v>0</v>
      </c>
      <c r="Q34" s="69">
        <v>0</v>
      </c>
      <c r="R34" s="76">
        <v>0</v>
      </c>
      <c r="S34" s="69">
        <v>0</v>
      </c>
      <c r="T34" s="76">
        <v>0</v>
      </c>
      <c r="U34" s="69">
        <v>0</v>
      </c>
      <c r="V34" s="76">
        <v>0</v>
      </c>
    </row>
    <row r="35" spans="1:22" x14ac:dyDescent="0.2">
      <c r="A35" s="104"/>
      <c r="B35" s="45" t="s">
        <v>19</v>
      </c>
      <c r="C35" s="69">
        <v>7</v>
      </c>
      <c r="D35" s="76">
        <v>21.88</v>
      </c>
      <c r="E35" s="69">
        <v>8</v>
      </c>
      <c r="F35" s="76">
        <v>15.09</v>
      </c>
      <c r="G35" s="69">
        <v>4</v>
      </c>
      <c r="H35" s="76">
        <v>25</v>
      </c>
      <c r="I35" s="59">
        <v>7</v>
      </c>
      <c r="J35" s="75">
        <v>11.11</v>
      </c>
      <c r="K35" s="69">
        <v>8</v>
      </c>
      <c r="L35" s="76">
        <v>12.5</v>
      </c>
      <c r="M35" s="69">
        <v>6</v>
      </c>
      <c r="N35" s="76">
        <v>13.95</v>
      </c>
      <c r="O35" s="69">
        <v>0</v>
      </c>
      <c r="P35" s="76">
        <v>0</v>
      </c>
      <c r="Q35" s="69">
        <v>2</v>
      </c>
      <c r="R35" s="76">
        <v>10.53</v>
      </c>
      <c r="S35" s="69">
        <v>2</v>
      </c>
      <c r="T35" s="76">
        <v>9.09</v>
      </c>
      <c r="U35" s="69">
        <v>6</v>
      </c>
      <c r="V35" s="76">
        <v>28.57</v>
      </c>
    </row>
    <row r="36" spans="1:22" x14ac:dyDescent="0.2">
      <c r="A36" s="104"/>
      <c r="B36" s="45" t="s">
        <v>20</v>
      </c>
      <c r="C36" s="69">
        <v>7</v>
      </c>
      <c r="D36" s="76">
        <v>21.88</v>
      </c>
      <c r="E36" s="69">
        <v>13</v>
      </c>
      <c r="F36" s="76">
        <v>24.53</v>
      </c>
      <c r="G36" s="69">
        <v>0</v>
      </c>
      <c r="H36" s="76">
        <v>0</v>
      </c>
      <c r="I36" s="59">
        <v>8</v>
      </c>
      <c r="J36" s="75">
        <v>12.7</v>
      </c>
      <c r="K36" s="69">
        <v>4</v>
      </c>
      <c r="L36" s="76">
        <v>6.25</v>
      </c>
      <c r="M36" s="69">
        <v>5</v>
      </c>
      <c r="N36" s="76">
        <v>11.63</v>
      </c>
      <c r="O36" s="69">
        <v>0</v>
      </c>
      <c r="P36" s="76">
        <v>0</v>
      </c>
      <c r="Q36" s="69">
        <v>0</v>
      </c>
      <c r="R36" s="76">
        <v>0</v>
      </c>
      <c r="S36" s="69">
        <v>4</v>
      </c>
      <c r="T36" s="76">
        <v>18.18</v>
      </c>
      <c r="U36" s="69">
        <v>1</v>
      </c>
      <c r="V36" s="76">
        <v>4.76</v>
      </c>
    </row>
    <row r="37" spans="1:22" x14ac:dyDescent="0.2">
      <c r="A37" s="104"/>
      <c r="B37" s="45" t="s">
        <v>21</v>
      </c>
      <c r="C37" s="69">
        <v>0</v>
      </c>
      <c r="D37" s="76">
        <v>0</v>
      </c>
      <c r="E37" s="69">
        <v>0</v>
      </c>
      <c r="F37" s="76">
        <v>0</v>
      </c>
      <c r="G37" s="69">
        <v>0</v>
      </c>
      <c r="H37" s="76">
        <v>0</v>
      </c>
      <c r="I37" s="59">
        <v>0</v>
      </c>
      <c r="J37" s="75">
        <v>0</v>
      </c>
      <c r="K37" s="69">
        <v>0</v>
      </c>
      <c r="L37" s="76">
        <v>0</v>
      </c>
      <c r="M37" s="69">
        <v>0</v>
      </c>
      <c r="N37" s="76">
        <v>0</v>
      </c>
      <c r="O37" s="69">
        <v>0</v>
      </c>
      <c r="P37" s="76">
        <v>0</v>
      </c>
      <c r="Q37" s="69">
        <v>0</v>
      </c>
      <c r="R37" s="76">
        <v>0</v>
      </c>
      <c r="S37" s="69">
        <v>0</v>
      </c>
      <c r="T37" s="76">
        <v>0</v>
      </c>
      <c r="U37" s="69">
        <v>0</v>
      </c>
      <c r="V37" s="76">
        <v>0</v>
      </c>
    </row>
    <row r="38" spans="1:22" x14ac:dyDescent="0.2">
      <c r="A38" s="104"/>
      <c r="B38" s="45" t="s">
        <v>22</v>
      </c>
      <c r="C38" s="69">
        <v>1</v>
      </c>
      <c r="D38" s="76">
        <v>3.13</v>
      </c>
      <c r="E38" s="69">
        <v>1</v>
      </c>
      <c r="F38" s="76">
        <v>1.89</v>
      </c>
      <c r="G38" s="69">
        <v>0</v>
      </c>
      <c r="H38" s="76">
        <v>0</v>
      </c>
      <c r="I38" s="59">
        <v>0</v>
      </c>
      <c r="J38" s="75">
        <v>0</v>
      </c>
      <c r="K38" s="69">
        <v>1</v>
      </c>
      <c r="L38" s="76">
        <v>1.56</v>
      </c>
      <c r="M38" s="69">
        <v>1</v>
      </c>
      <c r="N38" s="76">
        <v>2.33</v>
      </c>
      <c r="O38" s="69">
        <v>0</v>
      </c>
      <c r="P38" s="76">
        <v>0</v>
      </c>
      <c r="Q38" s="69">
        <v>0</v>
      </c>
      <c r="R38" s="76">
        <v>0</v>
      </c>
      <c r="S38" s="69">
        <v>1</v>
      </c>
      <c r="T38" s="76">
        <v>4.55</v>
      </c>
      <c r="U38" s="69">
        <v>0</v>
      </c>
      <c r="V38" s="76">
        <v>0</v>
      </c>
    </row>
    <row r="39" spans="1:22" x14ac:dyDescent="0.2">
      <c r="A39" s="104"/>
      <c r="B39" s="45" t="s">
        <v>23</v>
      </c>
      <c r="C39" s="69">
        <v>0</v>
      </c>
      <c r="D39" s="76">
        <v>0</v>
      </c>
      <c r="E39" s="69">
        <v>0</v>
      </c>
      <c r="F39" s="76">
        <v>0</v>
      </c>
      <c r="G39" s="69">
        <v>0</v>
      </c>
      <c r="H39" s="76">
        <v>0</v>
      </c>
      <c r="I39" s="59">
        <v>1</v>
      </c>
      <c r="J39" s="75">
        <v>1.59</v>
      </c>
      <c r="K39" s="69">
        <v>1</v>
      </c>
      <c r="L39" s="76">
        <v>1.56</v>
      </c>
      <c r="M39" s="69">
        <v>0</v>
      </c>
      <c r="N39" s="76">
        <v>0</v>
      </c>
      <c r="O39" s="69">
        <v>0</v>
      </c>
      <c r="P39" s="76">
        <v>0</v>
      </c>
      <c r="Q39" s="69">
        <v>0</v>
      </c>
      <c r="R39" s="76">
        <v>0</v>
      </c>
      <c r="S39" s="69">
        <v>0</v>
      </c>
      <c r="T39" s="76">
        <v>0</v>
      </c>
      <c r="U39" s="69">
        <v>2</v>
      </c>
      <c r="V39" s="76">
        <v>9.52</v>
      </c>
    </row>
    <row r="40" spans="1:22" x14ac:dyDescent="0.2">
      <c r="A40" s="104"/>
      <c r="B40" s="45" t="s">
        <v>24</v>
      </c>
      <c r="C40" s="69">
        <v>2</v>
      </c>
      <c r="D40" s="76">
        <v>6.25</v>
      </c>
      <c r="E40" s="69">
        <v>10</v>
      </c>
      <c r="F40" s="76">
        <v>18.87</v>
      </c>
      <c r="G40" s="69">
        <v>1</v>
      </c>
      <c r="H40" s="76">
        <v>6.25</v>
      </c>
      <c r="I40" s="59">
        <v>2</v>
      </c>
      <c r="J40" s="75">
        <v>3.17</v>
      </c>
      <c r="K40" s="69">
        <v>14</v>
      </c>
      <c r="L40" s="76">
        <v>21.88</v>
      </c>
      <c r="M40" s="69">
        <v>7</v>
      </c>
      <c r="N40" s="76">
        <v>16.28</v>
      </c>
      <c r="O40" s="69">
        <v>1</v>
      </c>
      <c r="P40" s="76">
        <v>25</v>
      </c>
      <c r="Q40" s="69">
        <v>2</v>
      </c>
      <c r="R40" s="76">
        <v>10.53</v>
      </c>
      <c r="S40" s="69">
        <v>1</v>
      </c>
      <c r="T40" s="76">
        <v>4.55</v>
      </c>
      <c r="U40" s="69">
        <v>3</v>
      </c>
      <c r="V40" s="76">
        <v>14.29</v>
      </c>
    </row>
    <row r="41" spans="1:22" x14ac:dyDescent="0.2">
      <c r="A41" s="104"/>
      <c r="B41" s="45" t="s">
        <v>25</v>
      </c>
      <c r="C41" s="69">
        <v>0</v>
      </c>
      <c r="D41" s="76">
        <v>0</v>
      </c>
      <c r="E41" s="69">
        <v>0</v>
      </c>
      <c r="F41" s="76">
        <v>0</v>
      </c>
      <c r="G41" s="69">
        <v>0</v>
      </c>
      <c r="H41" s="76">
        <v>0</v>
      </c>
      <c r="I41" s="59">
        <v>0</v>
      </c>
      <c r="J41" s="75">
        <v>0</v>
      </c>
      <c r="K41" s="69">
        <v>0</v>
      </c>
      <c r="L41" s="76">
        <v>0</v>
      </c>
      <c r="M41" s="69">
        <v>0</v>
      </c>
      <c r="N41" s="76">
        <v>0</v>
      </c>
      <c r="O41" s="69">
        <v>0</v>
      </c>
      <c r="P41" s="76">
        <v>0</v>
      </c>
      <c r="Q41" s="69">
        <v>0</v>
      </c>
      <c r="R41" s="76">
        <v>0</v>
      </c>
      <c r="S41" s="69">
        <v>0</v>
      </c>
      <c r="T41" s="76">
        <v>0</v>
      </c>
      <c r="U41" s="69">
        <v>0</v>
      </c>
      <c r="V41" s="76">
        <v>0</v>
      </c>
    </row>
    <row r="42" spans="1:22" x14ac:dyDescent="0.2">
      <c r="A42" s="104"/>
      <c r="B42" s="45" t="s">
        <v>26</v>
      </c>
      <c r="C42" s="69">
        <v>0</v>
      </c>
      <c r="D42" s="76">
        <v>0</v>
      </c>
      <c r="E42" s="69">
        <v>0</v>
      </c>
      <c r="F42" s="76">
        <v>0</v>
      </c>
      <c r="G42" s="69">
        <v>0</v>
      </c>
      <c r="H42" s="76">
        <v>0</v>
      </c>
      <c r="I42" s="59">
        <v>0</v>
      </c>
      <c r="J42" s="75">
        <v>0</v>
      </c>
      <c r="K42" s="69">
        <v>1</v>
      </c>
      <c r="L42" s="76">
        <v>1.56</v>
      </c>
      <c r="M42" s="69">
        <v>1</v>
      </c>
      <c r="N42" s="76">
        <v>2.33</v>
      </c>
      <c r="O42" s="69">
        <v>0</v>
      </c>
      <c r="P42" s="76">
        <v>0</v>
      </c>
      <c r="Q42" s="69">
        <v>0</v>
      </c>
      <c r="R42" s="76">
        <v>0</v>
      </c>
      <c r="S42" s="69">
        <v>0</v>
      </c>
      <c r="T42" s="76">
        <v>0</v>
      </c>
      <c r="U42" s="69">
        <v>1</v>
      </c>
      <c r="V42" s="76">
        <v>4.76</v>
      </c>
    </row>
    <row r="43" spans="1:22" x14ac:dyDescent="0.2">
      <c r="A43" s="104"/>
      <c r="B43" s="45" t="s">
        <v>27</v>
      </c>
      <c r="C43" s="69">
        <v>1</v>
      </c>
      <c r="D43" s="76">
        <v>3.13</v>
      </c>
      <c r="E43" s="69">
        <v>1</v>
      </c>
      <c r="F43" s="76">
        <v>1.89</v>
      </c>
      <c r="G43" s="69">
        <v>1</v>
      </c>
      <c r="H43" s="76">
        <v>6.25</v>
      </c>
      <c r="I43" s="59">
        <v>2</v>
      </c>
      <c r="J43" s="75">
        <v>3.17</v>
      </c>
      <c r="K43" s="69">
        <v>2</v>
      </c>
      <c r="L43" s="76">
        <v>3.13</v>
      </c>
      <c r="M43" s="69">
        <v>0</v>
      </c>
      <c r="N43" s="76">
        <v>0</v>
      </c>
      <c r="O43" s="69">
        <v>0</v>
      </c>
      <c r="P43" s="76">
        <v>0</v>
      </c>
      <c r="Q43" s="69">
        <v>1</v>
      </c>
      <c r="R43" s="76">
        <v>5.26</v>
      </c>
      <c r="S43" s="69">
        <v>0</v>
      </c>
      <c r="T43" s="76">
        <v>0</v>
      </c>
      <c r="U43" s="69">
        <v>0</v>
      </c>
      <c r="V43" s="76">
        <v>0</v>
      </c>
    </row>
    <row r="44" spans="1:22" x14ac:dyDescent="0.2">
      <c r="A44" s="104"/>
      <c r="B44" s="45" t="s">
        <v>28</v>
      </c>
      <c r="C44" s="69">
        <v>1</v>
      </c>
      <c r="D44" s="76">
        <v>3.13</v>
      </c>
      <c r="E44" s="69">
        <v>1</v>
      </c>
      <c r="F44" s="76">
        <v>1.89</v>
      </c>
      <c r="G44" s="69">
        <v>2</v>
      </c>
      <c r="H44" s="76">
        <v>12.5</v>
      </c>
      <c r="I44" s="59">
        <v>1</v>
      </c>
      <c r="J44" s="75">
        <v>1.59</v>
      </c>
      <c r="K44" s="69">
        <v>0</v>
      </c>
      <c r="L44" s="76">
        <v>0</v>
      </c>
      <c r="M44" s="69">
        <v>0</v>
      </c>
      <c r="N44" s="76">
        <v>0</v>
      </c>
      <c r="O44" s="69">
        <v>0</v>
      </c>
      <c r="P44" s="76">
        <v>0</v>
      </c>
      <c r="Q44" s="69">
        <v>0</v>
      </c>
      <c r="R44" s="76">
        <v>0</v>
      </c>
      <c r="S44" s="69">
        <v>1</v>
      </c>
      <c r="T44" s="76">
        <v>4.55</v>
      </c>
      <c r="U44" s="69">
        <v>1</v>
      </c>
      <c r="V44" s="76">
        <v>4.76</v>
      </c>
    </row>
    <row r="45" spans="1:22" x14ac:dyDescent="0.2">
      <c r="A45" s="104"/>
      <c r="B45" s="45" t="s">
        <v>29</v>
      </c>
      <c r="C45" s="69">
        <v>0</v>
      </c>
      <c r="D45" s="76">
        <v>0</v>
      </c>
      <c r="E45" s="69">
        <v>0</v>
      </c>
      <c r="F45" s="76">
        <v>0</v>
      </c>
      <c r="G45" s="69">
        <v>0</v>
      </c>
      <c r="H45" s="76">
        <v>0</v>
      </c>
      <c r="I45" s="59">
        <v>0</v>
      </c>
      <c r="J45" s="75">
        <v>0</v>
      </c>
      <c r="K45" s="69">
        <v>0</v>
      </c>
      <c r="L45" s="76">
        <v>0</v>
      </c>
      <c r="M45" s="69">
        <v>0</v>
      </c>
      <c r="N45" s="76">
        <v>0</v>
      </c>
      <c r="O45" s="69">
        <v>0</v>
      </c>
      <c r="P45" s="76">
        <v>0</v>
      </c>
      <c r="Q45" s="69">
        <v>0</v>
      </c>
      <c r="R45" s="76">
        <v>0</v>
      </c>
      <c r="S45" s="69">
        <v>0</v>
      </c>
      <c r="T45" s="76">
        <v>0</v>
      </c>
      <c r="U45" s="69">
        <v>0</v>
      </c>
      <c r="V45" s="76">
        <v>0</v>
      </c>
    </row>
    <row r="46" spans="1:22" x14ac:dyDescent="0.2">
      <c r="A46" s="104"/>
      <c r="B46" s="45" t="s">
        <v>30</v>
      </c>
      <c r="C46" s="69">
        <v>0</v>
      </c>
      <c r="D46" s="76">
        <v>0</v>
      </c>
      <c r="E46" s="69">
        <v>0</v>
      </c>
      <c r="F46" s="76">
        <v>0</v>
      </c>
      <c r="G46" s="69">
        <v>0</v>
      </c>
      <c r="H46" s="76">
        <v>0</v>
      </c>
      <c r="I46" s="59">
        <v>0</v>
      </c>
      <c r="J46" s="75">
        <v>0</v>
      </c>
      <c r="K46" s="69">
        <v>0</v>
      </c>
      <c r="L46" s="76">
        <v>0</v>
      </c>
      <c r="M46" s="69">
        <v>0</v>
      </c>
      <c r="N46" s="76">
        <v>0</v>
      </c>
      <c r="O46" s="69">
        <v>0</v>
      </c>
      <c r="P46" s="76">
        <v>0</v>
      </c>
      <c r="Q46" s="69">
        <v>0</v>
      </c>
      <c r="R46" s="76">
        <v>0</v>
      </c>
      <c r="S46" s="69">
        <v>0</v>
      </c>
      <c r="T46" s="76">
        <v>0</v>
      </c>
      <c r="U46" s="69">
        <v>0</v>
      </c>
      <c r="V46" s="76">
        <v>0</v>
      </c>
    </row>
    <row r="47" spans="1:22" x14ac:dyDescent="0.2">
      <c r="A47" s="104"/>
      <c r="B47" s="45" t="s">
        <v>31</v>
      </c>
      <c r="C47" s="69">
        <v>0</v>
      </c>
      <c r="D47" s="76">
        <v>0</v>
      </c>
      <c r="E47" s="69">
        <v>0</v>
      </c>
      <c r="F47" s="76">
        <v>0</v>
      </c>
      <c r="G47" s="69">
        <v>0</v>
      </c>
      <c r="H47" s="76">
        <v>0</v>
      </c>
      <c r="I47" s="59">
        <v>0</v>
      </c>
      <c r="J47" s="75">
        <v>0</v>
      </c>
      <c r="K47" s="69">
        <v>0</v>
      </c>
      <c r="L47" s="76">
        <v>0</v>
      </c>
      <c r="M47" s="69">
        <v>0</v>
      </c>
      <c r="N47" s="76">
        <v>0</v>
      </c>
      <c r="O47" s="69">
        <v>0</v>
      </c>
      <c r="P47" s="76">
        <v>0</v>
      </c>
      <c r="Q47" s="69">
        <v>0</v>
      </c>
      <c r="R47" s="76">
        <v>0</v>
      </c>
      <c r="S47" s="69">
        <v>0</v>
      </c>
      <c r="T47" s="76">
        <v>0</v>
      </c>
      <c r="U47" s="69">
        <v>0</v>
      </c>
      <c r="V47" s="76">
        <v>0</v>
      </c>
    </row>
    <row r="48" spans="1:22" ht="16" thickBot="1" x14ac:dyDescent="0.25">
      <c r="A48" s="105"/>
      <c r="B48" s="46" t="s">
        <v>35</v>
      </c>
      <c r="C48" s="70">
        <v>32</v>
      </c>
      <c r="D48" s="78">
        <v>100</v>
      </c>
      <c r="E48" s="70">
        <v>53</v>
      </c>
      <c r="F48" s="78">
        <v>100</v>
      </c>
      <c r="G48" s="70">
        <v>16</v>
      </c>
      <c r="H48" s="78">
        <v>100</v>
      </c>
      <c r="I48" s="70">
        <v>63</v>
      </c>
      <c r="J48" s="77">
        <v>100</v>
      </c>
      <c r="K48" s="70">
        <v>64</v>
      </c>
      <c r="L48" s="78">
        <v>100</v>
      </c>
      <c r="M48" s="70">
        <v>43</v>
      </c>
      <c r="N48" s="78">
        <v>100</v>
      </c>
      <c r="O48" s="70">
        <v>4</v>
      </c>
      <c r="P48" s="78">
        <v>100</v>
      </c>
      <c r="Q48" s="70">
        <v>19</v>
      </c>
      <c r="R48" s="78">
        <v>100</v>
      </c>
      <c r="S48" s="70">
        <v>22</v>
      </c>
      <c r="T48" s="78">
        <v>100</v>
      </c>
      <c r="U48" s="70">
        <v>21</v>
      </c>
      <c r="V48" s="78">
        <v>100</v>
      </c>
    </row>
    <row r="49" spans="1:22" ht="15" customHeight="1" x14ac:dyDescent="0.2">
      <c r="A49" s="161" t="s">
        <v>168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</row>
    <row r="50" spans="1:22" x14ac:dyDescent="0.2">
      <c r="A50" s="38" t="s">
        <v>124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</row>
    <row r="52" spans="1:22" x14ac:dyDescent="0.2">
      <c r="A52" s="26"/>
    </row>
  </sheetData>
  <mergeCells count="17">
    <mergeCell ref="S5:T5"/>
    <mergeCell ref="U5:V5"/>
    <mergeCell ref="A7:A11"/>
    <mergeCell ref="A12:A30"/>
    <mergeCell ref="A49:V49"/>
    <mergeCell ref="A31:A48"/>
    <mergeCell ref="A3:B6"/>
    <mergeCell ref="C3:V3"/>
    <mergeCell ref="C4:V4"/>
    <mergeCell ref="C5:D5"/>
    <mergeCell ref="E5:F5"/>
    <mergeCell ref="G5:H5"/>
    <mergeCell ref="I5:J5"/>
    <mergeCell ref="K5:L5"/>
    <mergeCell ref="M5:N5"/>
    <mergeCell ref="O5:P5"/>
    <mergeCell ref="Q5:R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FF9BE-CB1B-43EB-9C22-2BEA706891CD}">
  <dimension ref="A1:L57"/>
  <sheetViews>
    <sheetView zoomScale="70" zoomScaleNormal="70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72.5" customWidth="1"/>
    <col min="3" max="11" width="9.6640625" customWidth="1"/>
  </cols>
  <sheetData>
    <row r="1" spans="1:11" x14ac:dyDescent="0.2">
      <c r="A1" s="1" t="s">
        <v>126</v>
      </c>
    </row>
    <row r="2" spans="1:11" ht="16" thickBot="1" x14ac:dyDescent="0.25">
      <c r="A2" s="97" t="s">
        <v>148</v>
      </c>
      <c r="B2" s="1"/>
    </row>
    <row r="3" spans="1:11" ht="16" thickBot="1" x14ac:dyDescent="0.25">
      <c r="A3" s="106" t="s">
        <v>171</v>
      </c>
      <c r="B3" s="107"/>
      <c r="C3" s="177" t="s">
        <v>39</v>
      </c>
      <c r="D3" s="178"/>
      <c r="E3" s="178"/>
      <c r="F3" s="178"/>
      <c r="G3" s="178"/>
      <c r="H3" s="178"/>
      <c r="I3" s="178"/>
      <c r="J3" s="179"/>
      <c r="K3" s="180"/>
    </row>
    <row r="4" spans="1:11" ht="16" thickBot="1" x14ac:dyDescent="0.25">
      <c r="A4" s="108"/>
      <c r="B4" s="109"/>
      <c r="C4" s="155" t="s">
        <v>149</v>
      </c>
      <c r="D4" s="155"/>
      <c r="E4" s="155"/>
      <c r="F4" s="155"/>
      <c r="G4" s="155"/>
      <c r="H4" s="155"/>
      <c r="I4" s="155"/>
      <c r="J4" s="155"/>
      <c r="K4" s="156"/>
    </row>
    <row r="5" spans="1:11" ht="16" thickBot="1" x14ac:dyDescent="0.25">
      <c r="A5" s="108"/>
      <c r="B5" s="109"/>
      <c r="C5" s="196" t="s">
        <v>59</v>
      </c>
      <c r="D5" s="197"/>
      <c r="E5" s="198"/>
      <c r="F5" s="119" t="s">
        <v>60</v>
      </c>
      <c r="G5" s="117"/>
      <c r="H5" s="118"/>
      <c r="I5" s="120" t="s">
        <v>35</v>
      </c>
      <c r="J5" s="121"/>
      <c r="K5" s="122"/>
    </row>
    <row r="6" spans="1:11" ht="16" thickBot="1" x14ac:dyDescent="0.25">
      <c r="A6" s="108"/>
      <c r="B6" s="109"/>
      <c r="C6" s="4" t="s">
        <v>99</v>
      </c>
      <c r="D6" s="3" t="s">
        <v>100</v>
      </c>
      <c r="E6" s="3" t="s">
        <v>101</v>
      </c>
      <c r="F6" s="4" t="s">
        <v>99</v>
      </c>
      <c r="G6" s="3" t="s">
        <v>100</v>
      </c>
      <c r="H6" s="3" t="s">
        <v>101</v>
      </c>
      <c r="I6" s="4" t="s">
        <v>99</v>
      </c>
      <c r="J6" s="3" t="s">
        <v>100</v>
      </c>
      <c r="K6" s="64" t="s">
        <v>101</v>
      </c>
    </row>
    <row r="7" spans="1:11" x14ac:dyDescent="0.2">
      <c r="A7" s="100" t="s">
        <v>40</v>
      </c>
      <c r="B7" s="47" t="s">
        <v>41</v>
      </c>
      <c r="C7" s="68">
        <v>131</v>
      </c>
      <c r="D7" s="73">
        <v>33.42</v>
      </c>
      <c r="E7" s="74">
        <f>C7/$I7*100</f>
        <v>10.218408736349453</v>
      </c>
      <c r="F7" s="57">
        <v>1151</v>
      </c>
      <c r="G7" s="73">
        <v>55.52</v>
      </c>
      <c r="H7" s="74">
        <f>F7/$I7*100</f>
        <v>89.781591263650554</v>
      </c>
      <c r="I7" s="82">
        <v>1282</v>
      </c>
      <c r="J7" s="80">
        <v>52.01</v>
      </c>
      <c r="K7" s="84">
        <f>E7+H7</f>
        <v>100</v>
      </c>
    </row>
    <row r="8" spans="1:11" x14ac:dyDescent="0.2">
      <c r="A8" s="101"/>
      <c r="B8" s="48" t="s">
        <v>42</v>
      </c>
      <c r="C8" s="69">
        <v>122</v>
      </c>
      <c r="D8" s="75">
        <v>31.12</v>
      </c>
      <c r="E8" s="76">
        <f t="shared" ref="E8:E48" si="0">C8/$I8*100</f>
        <v>18.236173393124066</v>
      </c>
      <c r="F8" s="59">
        <v>547</v>
      </c>
      <c r="G8" s="75">
        <v>26.39</v>
      </c>
      <c r="H8" s="76">
        <f t="shared" ref="H8:H48" si="1">F8/$I8*100</f>
        <v>81.763826606875938</v>
      </c>
      <c r="I8" s="83">
        <v>669</v>
      </c>
      <c r="J8" s="81">
        <v>27.14</v>
      </c>
      <c r="K8" s="79">
        <f t="shared" ref="K8:K48" si="2">E8+H8</f>
        <v>100</v>
      </c>
    </row>
    <row r="9" spans="1:11" x14ac:dyDescent="0.2">
      <c r="A9" s="101"/>
      <c r="B9" s="48" t="s">
        <v>43</v>
      </c>
      <c r="C9" s="69">
        <v>89</v>
      </c>
      <c r="D9" s="75">
        <v>22.7</v>
      </c>
      <c r="E9" s="76">
        <f t="shared" si="0"/>
        <v>26.888217522658607</v>
      </c>
      <c r="F9" s="59">
        <v>242</v>
      </c>
      <c r="G9" s="75">
        <v>11.67</v>
      </c>
      <c r="H9" s="76">
        <f t="shared" si="1"/>
        <v>73.111782477341393</v>
      </c>
      <c r="I9" s="83">
        <v>331</v>
      </c>
      <c r="J9" s="81">
        <v>13.43</v>
      </c>
      <c r="K9" s="79">
        <f t="shared" si="2"/>
        <v>100</v>
      </c>
    </row>
    <row r="10" spans="1:11" x14ac:dyDescent="0.2">
      <c r="A10" s="101"/>
      <c r="B10" s="48" t="s">
        <v>44</v>
      </c>
      <c r="C10" s="69">
        <v>50</v>
      </c>
      <c r="D10" s="75">
        <v>12.76</v>
      </c>
      <c r="E10" s="76">
        <f t="shared" si="0"/>
        <v>27.322404371584703</v>
      </c>
      <c r="F10" s="59">
        <v>133</v>
      </c>
      <c r="G10" s="75">
        <v>6.42</v>
      </c>
      <c r="H10" s="76">
        <f t="shared" si="1"/>
        <v>72.677595628415304</v>
      </c>
      <c r="I10" s="83">
        <v>183</v>
      </c>
      <c r="J10" s="81">
        <v>7.42</v>
      </c>
      <c r="K10" s="79">
        <f t="shared" si="2"/>
        <v>100</v>
      </c>
    </row>
    <row r="11" spans="1:11" ht="16" thickBot="1" x14ac:dyDescent="0.25">
      <c r="A11" s="102"/>
      <c r="B11" s="49" t="s">
        <v>35</v>
      </c>
      <c r="C11" s="87">
        <v>392</v>
      </c>
      <c r="D11" s="81">
        <v>100</v>
      </c>
      <c r="E11" s="79">
        <f t="shared" si="0"/>
        <v>15.9026369168357</v>
      </c>
      <c r="F11" s="83">
        <v>2073</v>
      </c>
      <c r="G11" s="81">
        <v>100</v>
      </c>
      <c r="H11" s="79">
        <f t="shared" si="1"/>
        <v>84.097363083164296</v>
      </c>
      <c r="I11" s="83">
        <v>2465</v>
      </c>
      <c r="J11" s="81">
        <v>100</v>
      </c>
      <c r="K11" s="79">
        <f t="shared" si="2"/>
        <v>100</v>
      </c>
    </row>
    <row r="12" spans="1:11" x14ac:dyDescent="0.2">
      <c r="A12" s="103" t="s">
        <v>45</v>
      </c>
      <c r="B12" s="47" t="s">
        <v>163</v>
      </c>
      <c r="C12" s="68">
        <v>5</v>
      </c>
      <c r="D12" s="73">
        <v>1.28</v>
      </c>
      <c r="E12" s="74">
        <f t="shared" si="0"/>
        <v>27.777777777777779</v>
      </c>
      <c r="F12" s="57">
        <v>13</v>
      </c>
      <c r="G12" s="73">
        <v>0.63</v>
      </c>
      <c r="H12" s="74">
        <f t="shared" si="1"/>
        <v>72.222222222222214</v>
      </c>
      <c r="I12" s="82">
        <v>18</v>
      </c>
      <c r="J12" s="80">
        <v>0.73</v>
      </c>
      <c r="K12" s="84">
        <f t="shared" si="2"/>
        <v>100</v>
      </c>
    </row>
    <row r="13" spans="1:11" x14ac:dyDescent="0.2">
      <c r="A13" s="104"/>
      <c r="B13" s="48" t="s">
        <v>103</v>
      </c>
      <c r="C13" s="69">
        <v>87</v>
      </c>
      <c r="D13" s="75">
        <v>22.19</v>
      </c>
      <c r="E13" s="76">
        <f t="shared" si="0"/>
        <v>33.720930232558139</v>
      </c>
      <c r="F13" s="59">
        <v>171</v>
      </c>
      <c r="G13" s="75">
        <v>8.25</v>
      </c>
      <c r="H13" s="76">
        <f t="shared" si="1"/>
        <v>66.279069767441854</v>
      </c>
      <c r="I13" s="83">
        <v>258</v>
      </c>
      <c r="J13" s="81">
        <v>10.47</v>
      </c>
      <c r="K13" s="79">
        <f t="shared" si="2"/>
        <v>100</v>
      </c>
    </row>
    <row r="14" spans="1:11" x14ac:dyDescent="0.2">
      <c r="A14" s="104"/>
      <c r="B14" s="48" t="s">
        <v>164</v>
      </c>
      <c r="C14" s="69">
        <v>5</v>
      </c>
      <c r="D14" s="75">
        <v>1.28</v>
      </c>
      <c r="E14" s="76">
        <f t="shared" si="0"/>
        <v>17.241379310344829</v>
      </c>
      <c r="F14" s="59">
        <v>24</v>
      </c>
      <c r="G14" s="75">
        <v>1.1599999999999999</v>
      </c>
      <c r="H14" s="76">
        <f t="shared" si="1"/>
        <v>82.758620689655174</v>
      </c>
      <c r="I14" s="83">
        <v>29</v>
      </c>
      <c r="J14" s="81">
        <v>1.18</v>
      </c>
      <c r="K14" s="79">
        <f t="shared" si="2"/>
        <v>100</v>
      </c>
    </row>
    <row r="15" spans="1:11" x14ac:dyDescent="0.2">
      <c r="A15" s="104"/>
      <c r="B15" s="48" t="s">
        <v>165</v>
      </c>
      <c r="C15" s="69">
        <v>2</v>
      </c>
      <c r="D15" s="75">
        <v>0.51</v>
      </c>
      <c r="E15" s="76">
        <f t="shared" si="0"/>
        <v>40</v>
      </c>
      <c r="F15" s="59">
        <v>3</v>
      </c>
      <c r="G15" s="75">
        <v>0.14000000000000001</v>
      </c>
      <c r="H15" s="76">
        <f t="shared" si="1"/>
        <v>60</v>
      </c>
      <c r="I15" s="83">
        <v>5</v>
      </c>
      <c r="J15" s="81">
        <v>0.2</v>
      </c>
      <c r="K15" s="79">
        <f t="shared" si="2"/>
        <v>100</v>
      </c>
    </row>
    <row r="16" spans="1:11" x14ac:dyDescent="0.2">
      <c r="A16" s="104"/>
      <c r="B16" s="48" t="s">
        <v>5</v>
      </c>
      <c r="C16" s="69">
        <v>19</v>
      </c>
      <c r="D16" s="75">
        <v>4.8499999999999996</v>
      </c>
      <c r="E16" s="76">
        <f t="shared" si="0"/>
        <v>8.92018779342723</v>
      </c>
      <c r="F16" s="59">
        <v>194</v>
      </c>
      <c r="G16" s="75">
        <v>9.36</v>
      </c>
      <c r="H16" s="76">
        <f t="shared" si="1"/>
        <v>91.079812206572768</v>
      </c>
      <c r="I16" s="83">
        <v>213</v>
      </c>
      <c r="J16" s="81">
        <v>8.64</v>
      </c>
      <c r="K16" s="79">
        <f t="shared" si="2"/>
        <v>100</v>
      </c>
    </row>
    <row r="17" spans="1:11" x14ac:dyDescent="0.2">
      <c r="A17" s="104"/>
      <c r="B17" s="48" t="s">
        <v>104</v>
      </c>
      <c r="C17" s="69">
        <v>165</v>
      </c>
      <c r="D17" s="75">
        <v>42.09</v>
      </c>
      <c r="E17" s="76">
        <f t="shared" si="0"/>
        <v>31.309297912713475</v>
      </c>
      <c r="F17" s="59">
        <v>362</v>
      </c>
      <c r="G17" s="75">
        <v>17.46</v>
      </c>
      <c r="H17" s="76">
        <f t="shared" si="1"/>
        <v>68.690702087286525</v>
      </c>
      <c r="I17" s="83">
        <v>527</v>
      </c>
      <c r="J17" s="81">
        <v>21.38</v>
      </c>
      <c r="K17" s="79">
        <f t="shared" si="2"/>
        <v>100</v>
      </c>
    </row>
    <row r="18" spans="1:11" x14ac:dyDescent="0.2">
      <c r="A18" s="104"/>
      <c r="B18" s="48" t="s">
        <v>8</v>
      </c>
      <c r="C18" s="69">
        <v>13</v>
      </c>
      <c r="D18" s="75">
        <v>3.32</v>
      </c>
      <c r="E18" s="76">
        <f t="shared" si="0"/>
        <v>15.853658536585366</v>
      </c>
      <c r="F18" s="59">
        <v>69</v>
      </c>
      <c r="G18" s="75">
        <v>3.33</v>
      </c>
      <c r="H18" s="76">
        <f t="shared" si="1"/>
        <v>84.146341463414629</v>
      </c>
      <c r="I18" s="83">
        <v>82</v>
      </c>
      <c r="J18" s="81">
        <v>3.33</v>
      </c>
      <c r="K18" s="79">
        <f t="shared" si="2"/>
        <v>100</v>
      </c>
    </row>
    <row r="19" spans="1:11" x14ac:dyDescent="0.2">
      <c r="A19" s="104"/>
      <c r="B19" s="48" t="s">
        <v>105</v>
      </c>
      <c r="C19" s="69">
        <v>21</v>
      </c>
      <c r="D19" s="75">
        <v>5.36</v>
      </c>
      <c r="E19" s="76">
        <f t="shared" si="0"/>
        <v>5.9659090909090908</v>
      </c>
      <c r="F19" s="59">
        <v>331</v>
      </c>
      <c r="G19" s="75">
        <v>15.97</v>
      </c>
      <c r="H19" s="76">
        <f t="shared" si="1"/>
        <v>94.034090909090907</v>
      </c>
      <c r="I19" s="83">
        <v>352</v>
      </c>
      <c r="J19" s="81">
        <v>14.28</v>
      </c>
      <c r="K19" s="79">
        <f t="shared" si="2"/>
        <v>100</v>
      </c>
    </row>
    <row r="20" spans="1:11" x14ac:dyDescent="0.2">
      <c r="A20" s="104"/>
      <c r="B20" s="48" t="s">
        <v>106</v>
      </c>
      <c r="C20" s="69">
        <v>25</v>
      </c>
      <c r="D20" s="75">
        <v>6.38</v>
      </c>
      <c r="E20" s="76">
        <f t="shared" si="0"/>
        <v>13.227513227513226</v>
      </c>
      <c r="F20" s="59">
        <v>164</v>
      </c>
      <c r="G20" s="75">
        <v>7.91</v>
      </c>
      <c r="H20" s="76">
        <f t="shared" si="1"/>
        <v>86.772486772486772</v>
      </c>
      <c r="I20" s="83">
        <v>189</v>
      </c>
      <c r="J20" s="81">
        <v>7.67</v>
      </c>
      <c r="K20" s="79">
        <f t="shared" si="2"/>
        <v>100</v>
      </c>
    </row>
    <row r="21" spans="1:11" x14ac:dyDescent="0.2">
      <c r="A21" s="104"/>
      <c r="B21" s="48" t="s">
        <v>107</v>
      </c>
      <c r="C21" s="69">
        <v>1</v>
      </c>
      <c r="D21" s="75">
        <v>0.26</v>
      </c>
      <c r="E21" s="76">
        <f t="shared" si="0"/>
        <v>0.91743119266055051</v>
      </c>
      <c r="F21" s="59">
        <v>108</v>
      </c>
      <c r="G21" s="75">
        <v>5.21</v>
      </c>
      <c r="H21" s="76">
        <f t="shared" si="1"/>
        <v>99.082568807339456</v>
      </c>
      <c r="I21" s="83">
        <v>109</v>
      </c>
      <c r="J21" s="81">
        <v>4.42</v>
      </c>
      <c r="K21" s="79">
        <f t="shared" si="2"/>
        <v>100</v>
      </c>
    </row>
    <row r="22" spans="1:11" x14ac:dyDescent="0.2">
      <c r="A22" s="104"/>
      <c r="B22" s="48" t="s">
        <v>108</v>
      </c>
      <c r="C22" s="69">
        <v>1</v>
      </c>
      <c r="D22" s="75">
        <v>0.26</v>
      </c>
      <c r="E22" s="76">
        <f t="shared" si="0"/>
        <v>1.3333333333333335</v>
      </c>
      <c r="F22" s="59">
        <v>74</v>
      </c>
      <c r="G22" s="75">
        <v>3.57</v>
      </c>
      <c r="H22" s="76">
        <f t="shared" si="1"/>
        <v>98.666666666666671</v>
      </c>
      <c r="I22" s="83">
        <v>75</v>
      </c>
      <c r="J22" s="81">
        <v>3.04</v>
      </c>
      <c r="K22" s="79">
        <f t="shared" si="2"/>
        <v>100</v>
      </c>
    </row>
    <row r="23" spans="1:11" x14ac:dyDescent="0.2">
      <c r="A23" s="104"/>
      <c r="B23" s="48" t="s">
        <v>166</v>
      </c>
      <c r="C23" s="69">
        <v>4</v>
      </c>
      <c r="D23" s="75">
        <v>1.02</v>
      </c>
      <c r="E23" s="76">
        <f t="shared" si="0"/>
        <v>4.1666666666666661</v>
      </c>
      <c r="F23" s="59">
        <v>92</v>
      </c>
      <c r="G23" s="75">
        <v>4.4400000000000004</v>
      </c>
      <c r="H23" s="76">
        <f t="shared" si="1"/>
        <v>95.833333333333343</v>
      </c>
      <c r="I23" s="83">
        <v>96</v>
      </c>
      <c r="J23" s="81">
        <v>3.89</v>
      </c>
      <c r="K23" s="79">
        <f t="shared" si="2"/>
        <v>100.00000000000001</v>
      </c>
    </row>
    <row r="24" spans="1:11" x14ac:dyDescent="0.2">
      <c r="A24" s="104"/>
      <c r="B24" s="48" t="s">
        <v>109</v>
      </c>
      <c r="C24" s="69">
        <v>2</v>
      </c>
      <c r="D24" s="75">
        <v>0.51</v>
      </c>
      <c r="E24" s="76">
        <f t="shared" si="0"/>
        <v>3.7735849056603774</v>
      </c>
      <c r="F24" s="59">
        <v>51</v>
      </c>
      <c r="G24" s="75">
        <v>2.46</v>
      </c>
      <c r="H24" s="76">
        <f t="shared" si="1"/>
        <v>96.226415094339629</v>
      </c>
      <c r="I24" s="83">
        <v>53</v>
      </c>
      <c r="J24" s="81">
        <v>2.15</v>
      </c>
      <c r="K24" s="79">
        <f t="shared" si="2"/>
        <v>100</v>
      </c>
    </row>
    <row r="25" spans="1:11" x14ac:dyDescent="0.2">
      <c r="A25" s="104"/>
      <c r="B25" s="48" t="s">
        <v>110</v>
      </c>
      <c r="C25" s="69">
        <v>0</v>
      </c>
      <c r="D25" s="75">
        <v>0</v>
      </c>
      <c r="E25" s="76">
        <f t="shared" si="0"/>
        <v>0</v>
      </c>
      <c r="F25" s="59">
        <v>1</v>
      </c>
      <c r="G25" s="75">
        <v>0.05</v>
      </c>
      <c r="H25" s="76">
        <f t="shared" si="1"/>
        <v>100</v>
      </c>
      <c r="I25" s="83">
        <v>1</v>
      </c>
      <c r="J25" s="81">
        <v>0.04</v>
      </c>
      <c r="K25" s="79">
        <f t="shared" si="2"/>
        <v>100</v>
      </c>
    </row>
    <row r="26" spans="1:11" x14ac:dyDescent="0.2">
      <c r="A26" s="104"/>
      <c r="B26" s="48" t="s">
        <v>111</v>
      </c>
      <c r="C26" s="69">
        <v>0</v>
      </c>
      <c r="D26" s="75">
        <v>0</v>
      </c>
      <c r="E26" s="76">
        <f t="shared" si="0"/>
        <v>0</v>
      </c>
      <c r="F26" s="59">
        <v>31</v>
      </c>
      <c r="G26" s="75">
        <v>1.5</v>
      </c>
      <c r="H26" s="76">
        <f t="shared" si="1"/>
        <v>100</v>
      </c>
      <c r="I26" s="83">
        <v>31</v>
      </c>
      <c r="J26" s="81">
        <v>1.26</v>
      </c>
      <c r="K26" s="79">
        <f t="shared" si="2"/>
        <v>100</v>
      </c>
    </row>
    <row r="27" spans="1:11" x14ac:dyDescent="0.2">
      <c r="A27" s="104"/>
      <c r="B27" s="48" t="s">
        <v>112</v>
      </c>
      <c r="C27" s="69">
        <v>0</v>
      </c>
      <c r="D27" s="75">
        <v>0</v>
      </c>
      <c r="E27" s="76">
        <f t="shared" si="0"/>
        <v>0</v>
      </c>
      <c r="F27" s="59">
        <v>15</v>
      </c>
      <c r="G27" s="75">
        <v>0.72</v>
      </c>
      <c r="H27" s="76">
        <f t="shared" si="1"/>
        <v>100</v>
      </c>
      <c r="I27" s="83">
        <v>15</v>
      </c>
      <c r="J27" s="81">
        <v>0.61</v>
      </c>
      <c r="K27" s="79">
        <f t="shared" si="2"/>
        <v>100</v>
      </c>
    </row>
    <row r="28" spans="1:11" x14ac:dyDescent="0.2">
      <c r="A28" s="104"/>
      <c r="B28" s="48" t="s">
        <v>167</v>
      </c>
      <c r="C28" s="69">
        <v>8</v>
      </c>
      <c r="D28" s="75">
        <v>2.04</v>
      </c>
      <c r="E28" s="76">
        <f t="shared" si="0"/>
        <v>14.035087719298245</v>
      </c>
      <c r="F28" s="59">
        <v>49</v>
      </c>
      <c r="G28" s="75">
        <v>2.36</v>
      </c>
      <c r="H28" s="76">
        <f t="shared" si="1"/>
        <v>85.964912280701753</v>
      </c>
      <c r="I28" s="83">
        <v>57</v>
      </c>
      <c r="J28" s="81">
        <v>2.31</v>
      </c>
      <c r="K28" s="79">
        <f t="shared" si="2"/>
        <v>100</v>
      </c>
    </row>
    <row r="29" spans="1:11" x14ac:dyDescent="0.2">
      <c r="A29" s="104"/>
      <c r="B29" s="48" t="s">
        <v>113</v>
      </c>
      <c r="C29" s="69">
        <v>34</v>
      </c>
      <c r="D29" s="75">
        <v>8.67</v>
      </c>
      <c r="E29" s="76">
        <f t="shared" si="0"/>
        <v>9.577464788732394</v>
      </c>
      <c r="F29" s="59">
        <v>321</v>
      </c>
      <c r="G29" s="75">
        <v>15.48</v>
      </c>
      <c r="H29" s="76">
        <f t="shared" si="1"/>
        <v>90.422535211267601</v>
      </c>
      <c r="I29" s="83">
        <v>355</v>
      </c>
      <c r="J29" s="81">
        <v>14.4</v>
      </c>
      <c r="K29" s="79">
        <f t="shared" si="2"/>
        <v>100</v>
      </c>
    </row>
    <row r="30" spans="1:11" ht="16" thickBot="1" x14ac:dyDescent="0.25">
      <c r="A30" s="105"/>
      <c r="B30" s="49" t="s">
        <v>35</v>
      </c>
      <c r="C30" s="70">
        <v>392</v>
      </c>
      <c r="D30" s="77">
        <v>100</v>
      </c>
      <c r="E30" s="78">
        <f t="shared" si="0"/>
        <v>15.9026369168357</v>
      </c>
      <c r="F30" s="61">
        <v>2073</v>
      </c>
      <c r="G30" s="77">
        <v>100</v>
      </c>
      <c r="H30" s="78">
        <f t="shared" si="1"/>
        <v>84.097363083164296</v>
      </c>
      <c r="I30" s="61">
        <v>2465</v>
      </c>
      <c r="J30" s="77">
        <v>100</v>
      </c>
      <c r="K30" s="78">
        <f t="shared" si="2"/>
        <v>100</v>
      </c>
    </row>
    <row r="31" spans="1:11" x14ac:dyDescent="0.2">
      <c r="A31" s="104" t="s">
        <v>46</v>
      </c>
      <c r="B31" s="48" t="s">
        <v>15</v>
      </c>
      <c r="C31" s="69">
        <v>235</v>
      </c>
      <c r="D31" s="75">
        <v>59.95</v>
      </c>
      <c r="E31" s="76">
        <f t="shared" si="0"/>
        <v>19.183673469387756</v>
      </c>
      <c r="F31" s="59">
        <v>990</v>
      </c>
      <c r="G31" s="75">
        <v>47.76</v>
      </c>
      <c r="H31" s="76">
        <f t="shared" si="1"/>
        <v>80.816326530612244</v>
      </c>
      <c r="I31" s="83">
        <v>1225</v>
      </c>
      <c r="J31" s="81">
        <v>49.7</v>
      </c>
      <c r="K31" s="79">
        <f t="shared" si="2"/>
        <v>100</v>
      </c>
    </row>
    <row r="32" spans="1:11" x14ac:dyDescent="0.2">
      <c r="A32" s="104"/>
      <c r="B32" s="48" t="s">
        <v>16</v>
      </c>
      <c r="C32" s="69">
        <v>1</v>
      </c>
      <c r="D32" s="75">
        <v>0.26</v>
      </c>
      <c r="E32" s="76">
        <f t="shared" si="0"/>
        <v>4.3478260869565215</v>
      </c>
      <c r="F32" s="59">
        <v>22</v>
      </c>
      <c r="G32" s="75">
        <v>1.06</v>
      </c>
      <c r="H32" s="76">
        <f t="shared" si="1"/>
        <v>95.652173913043484</v>
      </c>
      <c r="I32" s="83">
        <v>23</v>
      </c>
      <c r="J32" s="81">
        <v>0.93</v>
      </c>
      <c r="K32" s="79">
        <f t="shared" si="2"/>
        <v>100</v>
      </c>
    </row>
    <row r="33" spans="1:11" x14ac:dyDescent="0.2">
      <c r="A33" s="104"/>
      <c r="B33" s="48" t="s">
        <v>17</v>
      </c>
      <c r="C33" s="69">
        <v>1</v>
      </c>
      <c r="D33" s="75">
        <v>0.26</v>
      </c>
      <c r="E33" s="76">
        <f t="shared" si="0"/>
        <v>3.8461538461538463</v>
      </c>
      <c r="F33" s="59">
        <v>25</v>
      </c>
      <c r="G33" s="75">
        <v>1.21</v>
      </c>
      <c r="H33" s="76">
        <f t="shared" si="1"/>
        <v>96.15384615384616</v>
      </c>
      <c r="I33" s="83">
        <v>26</v>
      </c>
      <c r="J33" s="81">
        <v>1.05</v>
      </c>
      <c r="K33" s="79">
        <f t="shared" si="2"/>
        <v>100</v>
      </c>
    </row>
    <row r="34" spans="1:11" x14ac:dyDescent="0.2">
      <c r="A34" s="104"/>
      <c r="B34" s="48" t="s">
        <v>18</v>
      </c>
      <c r="C34" s="69">
        <v>2</v>
      </c>
      <c r="D34" s="75">
        <v>0.51</v>
      </c>
      <c r="E34" s="76">
        <f t="shared" si="0"/>
        <v>8.695652173913043</v>
      </c>
      <c r="F34" s="59">
        <v>21</v>
      </c>
      <c r="G34" s="75">
        <v>1.01</v>
      </c>
      <c r="H34" s="76">
        <f t="shared" si="1"/>
        <v>91.304347826086953</v>
      </c>
      <c r="I34" s="83">
        <v>23</v>
      </c>
      <c r="J34" s="81">
        <v>0.93</v>
      </c>
      <c r="K34" s="79">
        <f t="shared" si="2"/>
        <v>100</v>
      </c>
    </row>
    <row r="35" spans="1:11" x14ac:dyDescent="0.2">
      <c r="A35" s="104"/>
      <c r="B35" s="48" t="s">
        <v>19</v>
      </c>
      <c r="C35" s="69">
        <v>37</v>
      </c>
      <c r="D35" s="75">
        <v>9.44</v>
      </c>
      <c r="E35" s="76">
        <f t="shared" si="0"/>
        <v>16.228070175438596</v>
      </c>
      <c r="F35" s="59">
        <v>191</v>
      </c>
      <c r="G35" s="75">
        <v>9.2100000000000009</v>
      </c>
      <c r="H35" s="76">
        <f t="shared" si="1"/>
        <v>83.771929824561411</v>
      </c>
      <c r="I35" s="83">
        <v>228</v>
      </c>
      <c r="J35" s="81">
        <v>9.25</v>
      </c>
      <c r="K35" s="79">
        <f t="shared" si="2"/>
        <v>100</v>
      </c>
    </row>
    <row r="36" spans="1:11" x14ac:dyDescent="0.2">
      <c r="A36" s="104"/>
      <c r="B36" s="48" t="s">
        <v>20</v>
      </c>
      <c r="C36" s="69">
        <v>62</v>
      </c>
      <c r="D36" s="75">
        <v>15.82</v>
      </c>
      <c r="E36" s="76">
        <f t="shared" si="0"/>
        <v>18.075801749271136</v>
      </c>
      <c r="F36" s="59">
        <v>281</v>
      </c>
      <c r="G36" s="75">
        <v>13.56</v>
      </c>
      <c r="H36" s="76">
        <f t="shared" si="1"/>
        <v>81.924198250728864</v>
      </c>
      <c r="I36" s="83">
        <v>343</v>
      </c>
      <c r="J36" s="81">
        <v>13.91</v>
      </c>
      <c r="K36" s="79">
        <f t="shared" si="2"/>
        <v>100</v>
      </c>
    </row>
    <row r="37" spans="1:11" x14ac:dyDescent="0.2">
      <c r="A37" s="104"/>
      <c r="B37" s="48" t="s">
        <v>21</v>
      </c>
      <c r="C37" s="69">
        <v>1</v>
      </c>
      <c r="D37" s="75">
        <v>0.26</v>
      </c>
      <c r="E37" s="76">
        <f t="shared" si="0"/>
        <v>2.2222222222222223</v>
      </c>
      <c r="F37" s="59">
        <v>44</v>
      </c>
      <c r="G37" s="75">
        <v>2.12</v>
      </c>
      <c r="H37" s="76">
        <f t="shared" si="1"/>
        <v>97.777777777777771</v>
      </c>
      <c r="I37" s="83">
        <v>45</v>
      </c>
      <c r="J37" s="81">
        <v>1.83</v>
      </c>
      <c r="K37" s="79">
        <f t="shared" si="2"/>
        <v>100</v>
      </c>
    </row>
    <row r="38" spans="1:11" x14ac:dyDescent="0.2">
      <c r="A38" s="104"/>
      <c r="B38" s="48" t="s">
        <v>22</v>
      </c>
      <c r="C38" s="69">
        <v>2</v>
      </c>
      <c r="D38" s="75">
        <v>0.51</v>
      </c>
      <c r="E38" s="76">
        <f t="shared" si="0"/>
        <v>3.9215686274509802</v>
      </c>
      <c r="F38" s="59">
        <v>49</v>
      </c>
      <c r="G38" s="75">
        <v>2.36</v>
      </c>
      <c r="H38" s="76">
        <f t="shared" si="1"/>
        <v>96.078431372549019</v>
      </c>
      <c r="I38" s="83">
        <v>51</v>
      </c>
      <c r="J38" s="81">
        <v>2.0699999999999998</v>
      </c>
      <c r="K38" s="79">
        <f t="shared" si="2"/>
        <v>100</v>
      </c>
    </row>
    <row r="39" spans="1:11" x14ac:dyDescent="0.2">
      <c r="A39" s="104"/>
      <c r="B39" s="48" t="s">
        <v>23</v>
      </c>
      <c r="C39" s="69">
        <v>5</v>
      </c>
      <c r="D39" s="75">
        <v>1.28</v>
      </c>
      <c r="E39" s="76">
        <f t="shared" si="0"/>
        <v>5</v>
      </c>
      <c r="F39" s="59">
        <v>95</v>
      </c>
      <c r="G39" s="75">
        <v>4.58</v>
      </c>
      <c r="H39" s="76">
        <f t="shared" si="1"/>
        <v>95</v>
      </c>
      <c r="I39" s="83">
        <v>100</v>
      </c>
      <c r="J39" s="81">
        <v>4.0599999999999996</v>
      </c>
      <c r="K39" s="79">
        <f t="shared" si="2"/>
        <v>100</v>
      </c>
    </row>
    <row r="40" spans="1:11" x14ac:dyDescent="0.2">
      <c r="A40" s="104"/>
      <c r="B40" s="48" t="s">
        <v>24</v>
      </c>
      <c r="C40" s="69">
        <v>24</v>
      </c>
      <c r="D40" s="75">
        <v>6.12</v>
      </c>
      <c r="E40" s="76">
        <f t="shared" si="0"/>
        <v>13.114754098360656</v>
      </c>
      <c r="F40" s="59">
        <v>159</v>
      </c>
      <c r="G40" s="75">
        <v>7.67</v>
      </c>
      <c r="H40" s="76">
        <f t="shared" si="1"/>
        <v>86.885245901639337</v>
      </c>
      <c r="I40" s="83">
        <v>183</v>
      </c>
      <c r="J40" s="81">
        <v>7.42</v>
      </c>
      <c r="K40" s="79">
        <f t="shared" si="2"/>
        <v>100</v>
      </c>
    </row>
    <row r="41" spans="1:11" x14ac:dyDescent="0.2">
      <c r="A41" s="104"/>
      <c r="B41" s="48" t="s">
        <v>25</v>
      </c>
      <c r="C41" s="69">
        <v>4</v>
      </c>
      <c r="D41" s="75">
        <v>1.02</v>
      </c>
      <c r="E41" s="76">
        <f t="shared" si="0"/>
        <v>16</v>
      </c>
      <c r="F41" s="59">
        <v>21</v>
      </c>
      <c r="G41" s="75">
        <v>1.01</v>
      </c>
      <c r="H41" s="76">
        <f t="shared" si="1"/>
        <v>84</v>
      </c>
      <c r="I41" s="83">
        <v>25</v>
      </c>
      <c r="J41" s="81">
        <v>1.01</v>
      </c>
      <c r="K41" s="79">
        <f t="shared" si="2"/>
        <v>100</v>
      </c>
    </row>
    <row r="42" spans="1:11" x14ac:dyDescent="0.2">
      <c r="A42" s="104"/>
      <c r="B42" s="48" t="s">
        <v>26</v>
      </c>
      <c r="C42" s="69">
        <v>4</v>
      </c>
      <c r="D42" s="75">
        <v>1.02</v>
      </c>
      <c r="E42" s="76">
        <f t="shared" si="0"/>
        <v>20</v>
      </c>
      <c r="F42" s="59">
        <v>16</v>
      </c>
      <c r="G42" s="75">
        <v>0.77</v>
      </c>
      <c r="H42" s="76">
        <f t="shared" si="1"/>
        <v>80</v>
      </c>
      <c r="I42" s="83">
        <v>20</v>
      </c>
      <c r="J42" s="81">
        <v>0.81</v>
      </c>
      <c r="K42" s="79">
        <f t="shared" si="2"/>
        <v>100</v>
      </c>
    </row>
    <row r="43" spans="1:11" x14ac:dyDescent="0.2">
      <c r="A43" s="104"/>
      <c r="B43" s="48" t="s">
        <v>27</v>
      </c>
      <c r="C43" s="69">
        <v>5</v>
      </c>
      <c r="D43" s="75">
        <v>1.28</v>
      </c>
      <c r="E43" s="76">
        <f t="shared" si="0"/>
        <v>10.638297872340425</v>
      </c>
      <c r="F43" s="59">
        <v>42</v>
      </c>
      <c r="G43" s="75">
        <v>2.0299999999999998</v>
      </c>
      <c r="H43" s="76">
        <f t="shared" si="1"/>
        <v>89.361702127659569</v>
      </c>
      <c r="I43" s="83">
        <v>47</v>
      </c>
      <c r="J43" s="81">
        <v>1.91</v>
      </c>
      <c r="K43" s="79">
        <f t="shared" si="2"/>
        <v>100</v>
      </c>
    </row>
    <row r="44" spans="1:11" x14ac:dyDescent="0.2">
      <c r="A44" s="104"/>
      <c r="B44" s="48" t="s">
        <v>28</v>
      </c>
      <c r="C44" s="69">
        <v>9</v>
      </c>
      <c r="D44" s="75">
        <v>2.2999999999999998</v>
      </c>
      <c r="E44" s="76">
        <f t="shared" si="0"/>
        <v>10.588235294117647</v>
      </c>
      <c r="F44" s="59">
        <v>76</v>
      </c>
      <c r="G44" s="75">
        <v>3.67</v>
      </c>
      <c r="H44" s="76">
        <f t="shared" si="1"/>
        <v>89.411764705882362</v>
      </c>
      <c r="I44" s="83">
        <v>85</v>
      </c>
      <c r="J44" s="81">
        <v>3.45</v>
      </c>
      <c r="K44" s="79">
        <f t="shared" si="2"/>
        <v>100.00000000000001</v>
      </c>
    </row>
    <row r="45" spans="1:11" x14ac:dyDescent="0.2">
      <c r="A45" s="104"/>
      <c r="B45" s="48" t="s">
        <v>29</v>
      </c>
      <c r="C45" s="69">
        <v>0</v>
      </c>
      <c r="D45" s="75">
        <v>0</v>
      </c>
      <c r="E45" s="76">
        <f t="shared" si="0"/>
        <v>0</v>
      </c>
      <c r="F45" s="59">
        <v>20</v>
      </c>
      <c r="G45" s="75">
        <v>0.96</v>
      </c>
      <c r="H45" s="76">
        <f t="shared" si="1"/>
        <v>100</v>
      </c>
      <c r="I45" s="83">
        <v>20</v>
      </c>
      <c r="J45" s="81">
        <v>0.81</v>
      </c>
      <c r="K45" s="79">
        <f t="shared" si="2"/>
        <v>100</v>
      </c>
    </row>
    <row r="46" spans="1:11" x14ac:dyDescent="0.2">
      <c r="A46" s="104"/>
      <c r="B46" s="48" t="s">
        <v>30</v>
      </c>
      <c r="C46" s="69">
        <v>0</v>
      </c>
      <c r="D46" s="75">
        <v>0</v>
      </c>
      <c r="E46" s="76">
        <f t="shared" si="0"/>
        <v>0</v>
      </c>
      <c r="F46" s="59">
        <v>20</v>
      </c>
      <c r="G46" s="75">
        <v>0.96</v>
      </c>
      <c r="H46" s="76">
        <f t="shared" si="1"/>
        <v>100</v>
      </c>
      <c r="I46" s="83">
        <v>20</v>
      </c>
      <c r="J46" s="81">
        <v>0.81</v>
      </c>
      <c r="K46" s="79">
        <f t="shared" si="2"/>
        <v>100</v>
      </c>
    </row>
    <row r="47" spans="1:11" x14ac:dyDescent="0.2">
      <c r="A47" s="104"/>
      <c r="B47" s="48" t="s">
        <v>31</v>
      </c>
      <c r="C47" s="69">
        <v>0</v>
      </c>
      <c r="D47" s="75">
        <v>0</v>
      </c>
      <c r="E47" s="76">
        <f t="shared" si="0"/>
        <v>0</v>
      </c>
      <c r="F47" s="59">
        <v>1</v>
      </c>
      <c r="G47" s="75">
        <v>0.05</v>
      </c>
      <c r="H47" s="76">
        <f t="shared" si="1"/>
        <v>100</v>
      </c>
      <c r="I47" s="83">
        <v>1</v>
      </c>
      <c r="J47" s="81">
        <v>0.04</v>
      </c>
      <c r="K47" s="79">
        <f t="shared" si="2"/>
        <v>100</v>
      </c>
    </row>
    <row r="48" spans="1:11" ht="16" thickBot="1" x14ac:dyDescent="0.25">
      <c r="A48" s="105"/>
      <c r="B48" s="49" t="s">
        <v>35</v>
      </c>
      <c r="C48" s="70">
        <v>392</v>
      </c>
      <c r="D48" s="77">
        <v>100</v>
      </c>
      <c r="E48" s="78">
        <f t="shared" si="0"/>
        <v>15.9026369168357</v>
      </c>
      <c r="F48" s="61">
        <v>2073</v>
      </c>
      <c r="G48" s="77">
        <v>100</v>
      </c>
      <c r="H48" s="78">
        <f t="shared" si="1"/>
        <v>84.097363083164296</v>
      </c>
      <c r="I48" s="61">
        <v>2465</v>
      </c>
      <c r="J48" s="77">
        <v>100</v>
      </c>
      <c r="K48" s="78">
        <f t="shared" si="2"/>
        <v>100</v>
      </c>
    </row>
    <row r="49" spans="1:12" ht="30" customHeight="1" x14ac:dyDescent="0.2">
      <c r="A49" s="161" t="s">
        <v>168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</row>
    <row r="50" spans="1:12" x14ac:dyDescent="0.2">
      <c r="A50" s="65" t="s">
        <v>122</v>
      </c>
      <c r="B50" s="38"/>
      <c r="C50" s="38"/>
      <c r="D50" s="38"/>
      <c r="E50" s="38"/>
      <c r="F50" s="38"/>
      <c r="G50" s="38"/>
      <c r="H50" s="38"/>
      <c r="I50" s="38"/>
      <c r="J50" s="40"/>
      <c r="K50" s="40"/>
    </row>
    <row r="51" spans="1:12" x14ac:dyDescent="0.2">
      <c r="A51" s="38" t="s">
        <v>124</v>
      </c>
      <c r="B51" s="38"/>
      <c r="C51" s="38"/>
      <c r="D51" s="38"/>
      <c r="E51" s="38"/>
      <c r="F51" s="38"/>
      <c r="G51" s="38"/>
      <c r="H51" s="38"/>
      <c r="I51" s="38"/>
      <c r="J51" s="40"/>
      <c r="K51" s="40"/>
    </row>
    <row r="52" spans="1:12" x14ac:dyDescent="0.2">
      <c r="J52" s="5"/>
      <c r="K52" s="5"/>
    </row>
    <row r="53" spans="1:12" x14ac:dyDescent="0.2">
      <c r="J53" s="5"/>
      <c r="K53" s="5"/>
    </row>
    <row r="57" spans="1:12" x14ac:dyDescent="0.2">
      <c r="L57" s="5"/>
    </row>
  </sheetData>
  <mergeCells count="10">
    <mergeCell ref="A49:K49"/>
    <mergeCell ref="A7:A11"/>
    <mergeCell ref="A12:A30"/>
    <mergeCell ref="A31:A48"/>
    <mergeCell ref="A3:B6"/>
    <mergeCell ref="C3:K3"/>
    <mergeCell ref="C4:K4"/>
    <mergeCell ref="I5:K5"/>
    <mergeCell ref="C5:E5"/>
    <mergeCell ref="F5:H5"/>
  </mergeCells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F4F92-EC2C-4DBB-AABF-1FD17B207D94}">
  <dimension ref="A1:W56"/>
  <sheetViews>
    <sheetView zoomScale="80" zoomScaleNormal="80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72.5" customWidth="1"/>
    <col min="3" max="23" width="7.5" customWidth="1"/>
  </cols>
  <sheetData>
    <row r="1" spans="1:23" x14ac:dyDescent="0.2">
      <c r="A1" s="1" t="s">
        <v>126</v>
      </c>
    </row>
    <row r="2" spans="1:23" ht="16" thickBot="1" x14ac:dyDescent="0.25">
      <c r="A2" s="97" t="s">
        <v>150</v>
      </c>
      <c r="B2" s="1"/>
    </row>
    <row r="3" spans="1:23" ht="16" thickBot="1" x14ac:dyDescent="0.25">
      <c r="A3" s="106" t="s">
        <v>171</v>
      </c>
      <c r="B3" s="107"/>
      <c r="C3" s="177" t="s">
        <v>39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9"/>
      <c r="W3" s="180"/>
    </row>
    <row r="4" spans="1:23" ht="16" thickBot="1" x14ac:dyDescent="0.25">
      <c r="A4" s="108"/>
      <c r="B4" s="109"/>
      <c r="C4" s="155" t="s">
        <v>151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6"/>
    </row>
    <row r="5" spans="1:23" ht="16" thickBot="1" x14ac:dyDescent="0.25">
      <c r="A5" s="108"/>
      <c r="B5" s="109"/>
      <c r="C5" s="196" t="s">
        <v>66</v>
      </c>
      <c r="D5" s="197"/>
      <c r="E5" s="198"/>
      <c r="F5" s="119" t="s">
        <v>61</v>
      </c>
      <c r="G5" s="117"/>
      <c r="H5" s="118"/>
      <c r="I5" s="119" t="s">
        <v>62</v>
      </c>
      <c r="J5" s="117"/>
      <c r="K5" s="118"/>
      <c r="L5" s="119" t="s">
        <v>63</v>
      </c>
      <c r="M5" s="117"/>
      <c r="N5" s="118"/>
      <c r="O5" s="119" t="s">
        <v>64</v>
      </c>
      <c r="P5" s="117"/>
      <c r="Q5" s="118"/>
      <c r="R5" s="119" t="s">
        <v>65</v>
      </c>
      <c r="S5" s="117"/>
      <c r="T5" s="118"/>
      <c r="U5" s="120" t="s">
        <v>35</v>
      </c>
      <c r="V5" s="121"/>
      <c r="W5" s="122"/>
    </row>
    <row r="6" spans="1:23" ht="16" thickBot="1" x14ac:dyDescent="0.25">
      <c r="A6" s="108"/>
      <c r="B6" s="109"/>
      <c r="C6" s="4" t="s">
        <v>99</v>
      </c>
      <c r="D6" s="3" t="s">
        <v>100</v>
      </c>
      <c r="E6" s="3" t="s">
        <v>101</v>
      </c>
      <c r="F6" s="4" t="s">
        <v>99</v>
      </c>
      <c r="G6" s="3" t="s">
        <v>100</v>
      </c>
      <c r="H6" s="3" t="s">
        <v>101</v>
      </c>
      <c r="I6" s="4" t="s">
        <v>99</v>
      </c>
      <c r="J6" s="3" t="s">
        <v>100</v>
      </c>
      <c r="K6" s="3" t="s">
        <v>101</v>
      </c>
      <c r="L6" s="4" t="s">
        <v>99</v>
      </c>
      <c r="M6" s="3" t="s">
        <v>100</v>
      </c>
      <c r="N6" s="3" t="s">
        <v>101</v>
      </c>
      <c r="O6" s="4" t="s">
        <v>99</v>
      </c>
      <c r="P6" s="3" t="s">
        <v>100</v>
      </c>
      <c r="Q6" s="3" t="s">
        <v>101</v>
      </c>
      <c r="R6" s="4" t="s">
        <v>99</v>
      </c>
      <c r="S6" s="3" t="s">
        <v>100</v>
      </c>
      <c r="T6" s="3" t="s">
        <v>101</v>
      </c>
      <c r="U6" s="4" t="s">
        <v>99</v>
      </c>
      <c r="V6" s="3" t="s">
        <v>100</v>
      </c>
      <c r="W6" s="64" t="s">
        <v>101</v>
      </c>
    </row>
    <row r="7" spans="1:23" x14ac:dyDescent="0.2">
      <c r="A7" s="100" t="s">
        <v>40</v>
      </c>
      <c r="B7" s="47" t="s">
        <v>41</v>
      </c>
      <c r="C7" s="68">
        <v>10</v>
      </c>
      <c r="D7" s="73">
        <v>35.71</v>
      </c>
      <c r="E7" s="74">
        <f>C7/$U7*100</f>
        <v>7.2992700729926998</v>
      </c>
      <c r="F7" s="57">
        <v>42</v>
      </c>
      <c r="G7" s="73">
        <v>39.619999999999997</v>
      </c>
      <c r="H7" s="74">
        <f>F7/$U7*100</f>
        <v>30.656934306569344</v>
      </c>
      <c r="I7" s="57">
        <v>24</v>
      </c>
      <c r="J7" s="73">
        <v>35.82</v>
      </c>
      <c r="K7" s="74">
        <f>I7/$U7*100</f>
        <v>17.518248175182482</v>
      </c>
      <c r="L7" s="57">
        <v>18</v>
      </c>
      <c r="M7" s="73">
        <v>26.87</v>
      </c>
      <c r="N7" s="74">
        <f>L7/$U7*100</f>
        <v>13.138686131386862</v>
      </c>
      <c r="O7" s="57">
        <v>16</v>
      </c>
      <c r="P7" s="73">
        <v>23.88</v>
      </c>
      <c r="Q7" s="74">
        <f>O7/$U7*100</f>
        <v>11.678832116788321</v>
      </c>
      <c r="R7" s="57">
        <v>27</v>
      </c>
      <c r="S7" s="73">
        <v>36.99</v>
      </c>
      <c r="T7" s="74">
        <f>R7/$U7*100</f>
        <v>19.708029197080293</v>
      </c>
      <c r="U7" s="82">
        <v>137</v>
      </c>
      <c r="V7" s="80">
        <v>33.58</v>
      </c>
      <c r="W7" s="84">
        <f>E7+H7+K7+N7+Q7+T7</f>
        <v>100</v>
      </c>
    </row>
    <row r="8" spans="1:23" x14ac:dyDescent="0.2">
      <c r="A8" s="101"/>
      <c r="B8" s="48" t="s">
        <v>42</v>
      </c>
      <c r="C8" s="69">
        <v>8</v>
      </c>
      <c r="D8" s="75">
        <v>28.57</v>
      </c>
      <c r="E8" s="76">
        <f t="shared" ref="E8:E48" si="0">C8/$U8*100</f>
        <v>6.2015503875968996</v>
      </c>
      <c r="F8" s="59">
        <v>40</v>
      </c>
      <c r="G8" s="75">
        <v>37.74</v>
      </c>
      <c r="H8" s="76">
        <f t="shared" ref="H8:H48" si="1">F8/$U8*100</f>
        <v>31.007751937984494</v>
      </c>
      <c r="I8" s="59">
        <v>19</v>
      </c>
      <c r="J8" s="75">
        <v>28.36</v>
      </c>
      <c r="K8" s="76">
        <f t="shared" ref="K8:K48" si="2">I8/$U8*100</f>
        <v>14.728682170542637</v>
      </c>
      <c r="L8" s="59">
        <v>20</v>
      </c>
      <c r="M8" s="75">
        <v>29.85</v>
      </c>
      <c r="N8" s="76">
        <f t="shared" ref="N8:N48" si="3">L8/$U8*100</f>
        <v>15.503875968992247</v>
      </c>
      <c r="O8" s="59">
        <v>25</v>
      </c>
      <c r="P8" s="75">
        <v>37.31</v>
      </c>
      <c r="Q8" s="76">
        <f t="shared" ref="Q8:Q48" si="4">O8/$U8*100</f>
        <v>19.379844961240313</v>
      </c>
      <c r="R8" s="59">
        <v>17</v>
      </c>
      <c r="S8" s="75">
        <v>23.29</v>
      </c>
      <c r="T8" s="76">
        <f t="shared" ref="T8:T48" si="5">R8/$U8*100</f>
        <v>13.178294573643413</v>
      </c>
      <c r="U8" s="83">
        <v>129</v>
      </c>
      <c r="V8" s="81">
        <v>31.62</v>
      </c>
      <c r="W8" s="79">
        <f t="shared" ref="W8:W48" si="6">E8+H8+K8+N8+Q8+T8</f>
        <v>100</v>
      </c>
    </row>
    <row r="9" spans="1:23" x14ac:dyDescent="0.2">
      <c r="A9" s="101"/>
      <c r="B9" s="48" t="s">
        <v>43</v>
      </c>
      <c r="C9" s="69">
        <v>3</v>
      </c>
      <c r="D9" s="75">
        <v>10.71</v>
      </c>
      <c r="E9" s="76">
        <f t="shared" si="0"/>
        <v>3.3707865168539324</v>
      </c>
      <c r="F9" s="59">
        <v>14</v>
      </c>
      <c r="G9" s="75">
        <v>13.21</v>
      </c>
      <c r="H9" s="76">
        <f t="shared" si="1"/>
        <v>15.730337078651685</v>
      </c>
      <c r="I9" s="59">
        <v>15</v>
      </c>
      <c r="J9" s="75">
        <v>22.39</v>
      </c>
      <c r="K9" s="76">
        <f t="shared" si="2"/>
        <v>16.853932584269664</v>
      </c>
      <c r="L9" s="59">
        <v>19</v>
      </c>
      <c r="M9" s="75">
        <v>28.36</v>
      </c>
      <c r="N9" s="76">
        <f t="shared" si="3"/>
        <v>21.348314606741571</v>
      </c>
      <c r="O9" s="59">
        <v>18</v>
      </c>
      <c r="P9" s="75">
        <v>26.87</v>
      </c>
      <c r="Q9" s="76">
        <f t="shared" si="4"/>
        <v>20.224719101123593</v>
      </c>
      <c r="R9" s="59">
        <v>20</v>
      </c>
      <c r="S9" s="75">
        <v>27.4</v>
      </c>
      <c r="T9" s="76">
        <f t="shared" si="5"/>
        <v>22.471910112359549</v>
      </c>
      <c r="U9" s="83">
        <v>89</v>
      </c>
      <c r="V9" s="81">
        <v>21.81</v>
      </c>
      <c r="W9" s="79">
        <f t="shared" si="6"/>
        <v>100</v>
      </c>
    </row>
    <row r="10" spans="1:23" x14ac:dyDescent="0.2">
      <c r="A10" s="101"/>
      <c r="B10" s="48" t="s">
        <v>44</v>
      </c>
      <c r="C10" s="69">
        <v>7</v>
      </c>
      <c r="D10" s="75">
        <v>25</v>
      </c>
      <c r="E10" s="76">
        <f t="shared" si="0"/>
        <v>13.20754716981132</v>
      </c>
      <c r="F10" s="59">
        <v>10</v>
      </c>
      <c r="G10" s="75">
        <v>9.43</v>
      </c>
      <c r="H10" s="76">
        <f t="shared" si="1"/>
        <v>18.867924528301888</v>
      </c>
      <c r="I10" s="59">
        <v>9</v>
      </c>
      <c r="J10" s="75">
        <v>13.43</v>
      </c>
      <c r="K10" s="76">
        <f t="shared" si="2"/>
        <v>16.981132075471699</v>
      </c>
      <c r="L10" s="59">
        <v>10</v>
      </c>
      <c r="M10" s="75">
        <v>14.93</v>
      </c>
      <c r="N10" s="76">
        <f t="shared" si="3"/>
        <v>18.867924528301888</v>
      </c>
      <c r="O10" s="59">
        <v>8</v>
      </c>
      <c r="P10" s="75">
        <v>11.94</v>
      </c>
      <c r="Q10" s="76">
        <f t="shared" si="4"/>
        <v>15.09433962264151</v>
      </c>
      <c r="R10" s="59">
        <v>9</v>
      </c>
      <c r="S10" s="75">
        <v>12.33</v>
      </c>
      <c r="T10" s="76">
        <f t="shared" si="5"/>
        <v>16.981132075471699</v>
      </c>
      <c r="U10" s="83">
        <v>53</v>
      </c>
      <c r="V10" s="81">
        <v>12.99</v>
      </c>
      <c r="W10" s="79">
        <f t="shared" si="6"/>
        <v>100</v>
      </c>
    </row>
    <row r="11" spans="1:23" ht="16" thickBot="1" x14ac:dyDescent="0.25">
      <c r="A11" s="102"/>
      <c r="B11" s="49" t="s">
        <v>35</v>
      </c>
      <c r="C11" s="87">
        <v>28</v>
      </c>
      <c r="D11" s="81">
        <v>100</v>
      </c>
      <c r="E11" s="79">
        <f t="shared" si="0"/>
        <v>6.8627450980392162</v>
      </c>
      <c r="F11" s="83">
        <v>106</v>
      </c>
      <c r="G11" s="81">
        <v>100</v>
      </c>
      <c r="H11" s="79">
        <f t="shared" si="1"/>
        <v>25.980392156862749</v>
      </c>
      <c r="I11" s="83">
        <v>67</v>
      </c>
      <c r="J11" s="81">
        <v>100</v>
      </c>
      <c r="K11" s="79">
        <f t="shared" si="2"/>
        <v>16.421568627450981</v>
      </c>
      <c r="L11" s="83">
        <v>67</v>
      </c>
      <c r="M11" s="81">
        <v>100</v>
      </c>
      <c r="N11" s="79">
        <f t="shared" si="3"/>
        <v>16.421568627450981</v>
      </c>
      <c r="O11" s="83">
        <v>67</v>
      </c>
      <c r="P11" s="81">
        <v>100</v>
      </c>
      <c r="Q11" s="79">
        <f t="shared" si="4"/>
        <v>16.421568627450981</v>
      </c>
      <c r="R11" s="83">
        <v>73</v>
      </c>
      <c r="S11" s="81">
        <v>100</v>
      </c>
      <c r="T11" s="79">
        <f t="shared" si="5"/>
        <v>17.892156862745097</v>
      </c>
      <c r="U11" s="83">
        <v>408</v>
      </c>
      <c r="V11" s="81">
        <v>100</v>
      </c>
      <c r="W11" s="79">
        <f t="shared" si="6"/>
        <v>100</v>
      </c>
    </row>
    <row r="12" spans="1:23" x14ac:dyDescent="0.2">
      <c r="A12" s="103" t="s">
        <v>45</v>
      </c>
      <c r="B12" s="47" t="s">
        <v>163</v>
      </c>
      <c r="C12" s="68">
        <v>0</v>
      </c>
      <c r="D12" s="73">
        <v>0</v>
      </c>
      <c r="E12" s="74">
        <f t="shared" si="0"/>
        <v>0</v>
      </c>
      <c r="F12" s="57">
        <v>1</v>
      </c>
      <c r="G12" s="73">
        <v>0.94</v>
      </c>
      <c r="H12" s="74">
        <f t="shared" si="1"/>
        <v>20</v>
      </c>
      <c r="I12" s="57">
        <v>2</v>
      </c>
      <c r="J12" s="73">
        <v>2.99</v>
      </c>
      <c r="K12" s="74">
        <f t="shared" si="2"/>
        <v>40</v>
      </c>
      <c r="L12" s="57">
        <v>0</v>
      </c>
      <c r="M12" s="73">
        <v>0</v>
      </c>
      <c r="N12" s="74">
        <f t="shared" si="3"/>
        <v>0</v>
      </c>
      <c r="O12" s="57">
        <v>1</v>
      </c>
      <c r="P12" s="73">
        <v>1.49</v>
      </c>
      <c r="Q12" s="74">
        <f t="shared" si="4"/>
        <v>20</v>
      </c>
      <c r="R12" s="57">
        <v>1</v>
      </c>
      <c r="S12" s="73">
        <v>1.37</v>
      </c>
      <c r="T12" s="74">
        <f t="shared" si="5"/>
        <v>20</v>
      </c>
      <c r="U12" s="82">
        <v>5</v>
      </c>
      <c r="V12" s="80">
        <v>1.23</v>
      </c>
      <c r="W12" s="84">
        <f t="shared" si="6"/>
        <v>100</v>
      </c>
    </row>
    <row r="13" spans="1:23" x14ac:dyDescent="0.2">
      <c r="A13" s="104"/>
      <c r="B13" s="48" t="s">
        <v>103</v>
      </c>
      <c r="C13" s="69">
        <v>3</v>
      </c>
      <c r="D13" s="75">
        <v>10.71</v>
      </c>
      <c r="E13" s="76">
        <f t="shared" si="0"/>
        <v>3.3333333333333335</v>
      </c>
      <c r="F13" s="59">
        <v>17</v>
      </c>
      <c r="G13" s="75">
        <v>16.04</v>
      </c>
      <c r="H13" s="76">
        <f t="shared" si="1"/>
        <v>18.888888888888889</v>
      </c>
      <c r="I13" s="59">
        <v>18</v>
      </c>
      <c r="J13" s="75">
        <v>26.87</v>
      </c>
      <c r="K13" s="76">
        <f t="shared" si="2"/>
        <v>20</v>
      </c>
      <c r="L13" s="59">
        <v>21</v>
      </c>
      <c r="M13" s="75">
        <v>31.34</v>
      </c>
      <c r="N13" s="76">
        <f t="shared" si="3"/>
        <v>23.333333333333332</v>
      </c>
      <c r="O13" s="59">
        <v>17</v>
      </c>
      <c r="P13" s="75">
        <v>25.37</v>
      </c>
      <c r="Q13" s="76">
        <f t="shared" si="4"/>
        <v>18.888888888888889</v>
      </c>
      <c r="R13" s="59">
        <v>14</v>
      </c>
      <c r="S13" s="75">
        <v>19.18</v>
      </c>
      <c r="T13" s="76">
        <f t="shared" si="5"/>
        <v>15.555555555555555</v>
      </c>
      <c r="U13" s="83">
        <v>90</v>
      </c>
      <c r="V13" s="81">
        <v>22.06</v>
      </c>
      <c r="W13" s="79">
        <f t="shared" si="6"/>
        <v>100</v>
      </c>
    </row>
    <row r="14" spans="1:23" x14ac:dyDescent="0.2">
      <c r="A14" s="104"/>
      <c r="B14" s="48" t="s">
        <v>164</v>
      </c>
      <c r="C14" s="69">
        <v>0</v>
      </c>
      <c r="D14" s="75">
        <v>0</v>
      </c>
      <c r="E14" s="76">
        <f t="shared" si="0"/>
        <v>0</v>
      </c>
      <c r="F14" s="59">
        <v>0</v>
      </c>
      <c r="G14" s="75">
        <v>0</v>
      </c>
      <c r="H14" s="76">
        <f t="shared" si="1"/>
        <v>0</v>
      </c>
      <c r="I14" s="59">
        <v>3</v>
      </c>
      <c r="J14" s="75">
        <v>4.4800000000000004</v>
      </c>
      <c r="K14" s="76">
        <f t="shared" si="2"/>
        <v>60</v>
      </c>
      <c r="L14" s="59">
        <v>0</v>
      </c>
      <c r="M14" s="75">
        <v>0</v>
      </c>
      <c r="N14" s="76">
        <f t="shared" si="3"/>
        <v>0</v>
      </c>
      <c r="O14" s="59">
        <v>1</v>
      </c>
      <c r="P14" s="75">
        <v>1.49</v>
      </c>
      <c r="Q14" s="76">
        <f t="shared" si="4"/>
        <v>20</v>
      </c>
      <c r="R14" s="59">
        <v>1</v>
      </c>
      <c r="S14" s="75">
        <v>1.37</v>
      </c>
      <c r="T14" s="76">
        <f t="shared" si="5"/>
        <v>20</v>
      </c>
      <c r="U14" s="83">
        <v>5</v>
      </c>
      <c r="V14" s="81">
        <v>1.23</v>
      </c>
      <c r="W14" s="79">
        <f t="shared" si="6"/>
        <v>100</v>
      </c>
    </row>
    <row r="15" spans="1:23" x14ac:dyDescent="0.2">
      <c r="A15" s="104"/>
      <c r="B15" s="48" t="s">
        <v>165</v>
      </c>
      <c r="C15" s="69">
        <v>0</v>
      </c>
      <c r="D15" s="75">
        <v>0</v>
      </c>
      <c r="E15" s="76">
        <f t="shared" si="0"/>
        <v>0</v>
      </c>
      <c r="F15" s="59">
        <v>1</v>
      </c>
      <c r="G15" s="75">
        <v>0.94</v>
      </c>
      <c r="H15" s="76">
        <f t="shared" si="1"/>
        <v>50</v>
      </c>
      <c r="I15" s="59">
        <v>0</v>
      </c>
      <c r="J15" s="75">
        <v>0</v>
      </c>
      <c r="K15" s="76">
        <f t="shared" si="2"/>
        <v>0</v>
      </c>
      <c r="L15" s="59">
        <v>0</v>
      </c>
      <c r="M15" s="75">
        <v>0</v>
      </c>
      <c r="N15" s="76">
        <f t="shared" si="3"/>
        <v>0</v>
      </c>
      <c r="O15" s="59">
        <v>0</v>
      </c>
      <c r="P15" s="75">
        <v>0</v>
      </c>
      <c r="Q15" s="76">
        <f t="shared" si="4"/>
        <v>0</v>
      </c>
      <c r="R15" s="59">
        <v>1</v>
      </c>
      <c r="S15" s="75">
        <v>1.37</v>
      </c>
      <c r="T15" s="76">
        <f t="shared" si="5"/>
        <v>50</v>
      </c>
      <c r="U15" s="83">
        <v>2</v>
      </c>
      <c r="V15" s="81">
        <v>0.49</v>
      </c>
      <c r="W15" s="79">
        <f t="shared" si="6"/>
        <v>100</v>
      </c>
    </row>
    <row r="16" spans="1:23" x14ac:dyDescent="0.2">
      <c r="A16" s="104"/>
      <c r="B16" s="48" t="s">
        <v>5</v>
      </c>
      <c r="C16" s="69">
        <v>0</v>
      </c>
      <c r="D16" s="75">
        <v>0</v>
      </c>
      <c r="E16" s="76">
        <f t="shared" si="0"/>
        <v>0</v>
      </c>
      <c r="F16" s="59">
        <v>12</v>
      </c>
      <c r="G16" s="75">
        <v>11.32</v>
      </c>
      <c r="H16" s="76">
        <f t="shared" si="1"/>
        <v>60</v>
      </c>
      <c r="I16" s="59">
        <v>3</v>
      </c>
      <c r="J16" s="75">
        <v>4.4800000000000004</v>
      </c>
      <c r="K16" s="76">
        <f t="shared" si="2"/>
        <v>15</v>
      </c>
      <c r="L16" s="59">
        <v>4</v>
      </c>
      <c r="M16" s="75">
        <v>5.97</v>
      </c>
      <c r="N16" s="76">
        <f t="shared" si="3"/>
        <v>20</v>
      </c>
      <c r="O16" s="59">
        <v>1</v>
      </c>
      <c r="P16" s="75">
        <v>1.49</v>
      </c>
      <c r="Q16" s="76">
        <f t="shared" si="4"/>
        <v>5</v>
      </c>
      <c r="R16" s="59">
        <v>0</v>
      </c>
      <c r="S16" s="75">
        <v>0</v>
      </c>
      <c r="T16" s="76">
        <f t="shared" si="5"/>
        <v>0</v>
      </c>
      <c r="U16" s="83">
        <v>20</v>
      </c>
      <c r="V16" s="81">
        <v>4.9000000000000004</v>
      </c>
      <c r="W16" s="79">
        <f t="shared" si="6"/>
        <v>100</v>
      </c>
    </row>
    <row r="17" spans="1:23" x14ac:dyDescent="0.2">
      <c r="A17" s="104"/>
      <c r="B17" s="48" t="s">
        <v>104</v>
      </c>
      <c r="C17" s="69">
        <v>7</v>
      </c>
      <c r="D17" s="75">
        <v>25</v>
      </c>
      <c r="E17" s="76">
        <f t="shared" si="0"/>
        <v>4.0697674418604652</v>
      </c>
      <c r="F17" s="59">
        <v>32</v>
      </c>
      <c r="G17" s="75">
        <v>30.19</v>
      </c>
      <c r="H17" s="76">
        <f t="shared" si="1"/>
        <v>18.604651162790699</v>
      </c>
      <c r="I17" s="59">
        <v>25</v>
      </c>
      <c r="J17" s="75">
        <v>37.31</v>
      </c>
      <c r="K17" s="76">
        <f t="shared" si="2"/>
        <v>14.534883720930234</v>
      </c>
      <c r="L17" s="59">
        <v>25</v>
      </c>
      <c r="M17" s="75">
        <v>37.31</v>
      </c>
      <c r="N17" s="76">
        <f t="shared" si="3"/>
        <v>14.534883720930234</v>
      </c>
      <c r="O17" s="59">
        <v>31</v>
      </c>
      <c r="P17" s="75">
        <v>46.27</v>
      </c>
      <c r="Q17" s="76">
        <f t="shared" si="4"/>
        <v>18.023255813953487</v>
      </c>
      <c r="R17" s="59">
        <v>52</v>
      </c>
      <c r="S17" s="75">
        <v>71.23</v>
      </c>
      <c r="T17" s="76">
        <f t="shared" si="5"/>
        <v>30.232558139534881</v>
      </c>
      <c r="U17" s="83">
        <v>172</v>
      </c>
      <c r="V17" s="81">
        <v>42.16</v>
      </c>
      <c r="W17" s="79">
        <f t="shared" si="6"/>
        <v>100</v>
      </c>
    </row>
    <row r="18" spans="1:23" x14ac:dyDescent="0.2">
      <c r="A18" s="104"/>
      <c r="B18" s="48" t="s">
        <v>8</v>
      </c>
      <c r="C18" s="69">
        <v>2</v>
      </c>
      <c r="D18" s="75">
        <v>7.14</v>
      </c>
      <c r="E18" s="76">
        <f t="shared" si="0"/>
        <v>15.384615384615385</v>
      </c>
      <c r="F18" s="59">
        <v>3</v>
      </c>
      <c r="G18" s="75">
        <v>2.83</v>
      </c>
      <c r="H18" s="76">
        <f t="shared" si="1"/>
        <v>23.076923076923077</v>
      </c>
      <c r="I18" s="59">
        <v>1</v>
      </c>
      <c r="J18" s="75">
        <v>1.49</v>
      </c>
      <c r="K18" s="76">
        <f t="shared" si="2"/>
        <v>7.6923076923076925</v>
      </c>
      <c r="L18" s="59">
        <v>3</v>
      </c>
      <c r="M18" s="75">
        <v>4.4800000000000004</v>
      </c>
      <c r="N18" s="76">
        <f t="shared" si="3"/>
        <v>23.076923076923077</v>
      </c>
      <c r="O18" s="59">
        <v>3</v>
      </c>
      <c r="P18" s="75">
        <v>4.4800000000000004</v>
      </c>
      <c r="Q18" s="76">
        <f t="shared" si="4"/>
        <v>23.076923076923077</v>
      </c>
      <c r="R18" s="59">
        <v>1</v>
      </c>
      <c r="S18" s="75">
        <v>1.37</v>
      </c>
      <c r="T18" s="76">
        <f t="shared" si="5"/>
        <v>7.6923076923076925</v>
      </c>
      <c r="U18" s="83">
        <v>13</v>
      </c>
      <c r="V18" s="81">
        <v>3.19</v>
      </c>
      <c r="W18" s="79">
        <f t="shared" si="6"/>
        <v>100</v>
      </c>
    </row>
    <row r="19" spans="1:23" x14ac:dyDescent="0.2">
      <c r="A19" s="104"/>
      <c r="B19" s="48" t="s">
        <v>105</v>
      </c>
      <c r="C19" s="69">
        <v>6</v>
      </c>
      <c r="D19" s="75">
        <v>21.43</v>
      </c>
      <c r="E19" s="76">
        <f t="shared" si="0"/>
        <v>24</v>
      </c>
      <c r="F19" s="59">
        <v>11</v>
      </c>
      <c r="G19" s="75">
        <v>10.38</v>
      </c>
      <c r="H19" s="76">
        <f t="shared" si="1"/>
        <v>44</v>
      </c>
      <c r="I19" s="59">
        <v>2</v>
      </c>
      <c r="J19" s="75">
        <v>2.99</v>
      </c>
      <c r="K19" s="76">
        <f t="shared" si="2"/>
        <v>8</v>
      </c>
      <c r="L19" s="59">
        <v>2</v>
      </c>
      <c r="M19" s="75">
        <v>2.99</v>
      </c>
      <c r="N19" s="76">
        <f t="shared" si="3"/>
        <v>8</v>
      </c>
      <c r="O19" s="59">
        <v>4</v>
      </c>
      <c r="P19" s="75">
        <v>5.97</v>
      </c>
      <c r="Q19" s="76">
        <f t="shared" si="4"/>
        <v>16</v>
      </c>
      <c r="R19" s="59">
        <v>0</v>
      </c>
      <c r="S19" s="75">
        <v>0</v>
      </c>
      <c r="T19" s="76">
        <f t="shared" si="5"/>
        <v>0</v>
      </c>
      <c r="U19" s="83">
        <v>25</v>
      </c>
      <c r="V19" s="81">
        <v>6.13</v>
      </c>
      <c r="W19" s="79">
        <f t="shared" si="6"/>
        <v>100</v>
      </c>
    </row>
    <row r="20" spans="1:23" x14ac:dyDescent="0.2">
      <c r="A20" s="104"/>
      <c r="B20" s="48" t="s">
        <v>106</v>
      </c>
      <c r="C20" s="69">
        <v>2</v>
      </c>
      <c r="D20" s="75">
        <v>7.14</v>
      </c>
      <c r="E20" s="76">
        <f t="shared" si="0"/>
        <v>8</v>
      </c>
      <c r="F20" s="59">
        <v>8</v>
      </c>
      <c r="G20" s="75">
        <v>7.55</v>
      </c>
      <c r="H20" s="76">
        <f t="shared" si="1"/>
        <v>32</v>
      </c>
      <c r="I20" s="59">
        <v>3</v>
      </c>
      <c r="J20" s="75">
        <v>4.4800000000000004</v>
      </c>
      <c r="K20" s="76">
        <f t="shared" si="2"/>
        <v>12</v>
      </c>
      <c r="L20" s="59">
        <v>5</v>
      </c>
      <c r="M20" s="75">
        <v>7.46</v>
      </c>
      <c r="N20" s="76">
        <f t="shared" si="3"/>
        <v>20</v>
      </c>
      <c r="O20" s="59">
        <v>6</v>
      </c>
      <c r="P20" s="75">
        <v>8.9600000000000009</v>
      </c>
      <c r="Q20" s="76">
        <f t="shared" si="4"/>
        <v>24</v>
      </c>
      <c r="R20" s="59">
        <v>1</v>
      </c>
      <c r="S20" s="75">
        <v>1.37</v>
      </c>
      <c r="T20" s="76">
        <f t="shared" si="5"/>
        <v>4</v>
      </c>
      <c r="U20" s="83">
        <v>25</v>
      </c>
      <c r="V20" s="81">
        <v>6.13</v>
      </c>
      <c r="W20" s="79">
        <f t="shared" si="6"/>
        <v>100</v>
      </c>
    </row>
    <row r="21" spans="1:23" x14ac:dyDescent="0.2">
      <c r="A21" s="104"/>
      <c r="B21" s="48" t="s">
        <v>107</v>
      </c>
      <c r="C21" s="69">
        <v>1</v>
      </c>
      <c r="D21" s="75">
        <v>3.57</v>
      </c>
      <c r="E21" s="76">
        <f t="shared" si="0"/>
        <v>100</v>
      </c>
      <c r="F21" s="59">
        <v>0</v>
      </c>
      <c r="G21" s="75">
        <v>0</v>
      </c>
      <c r="H21" s="76">
        <f t="shared" si="1"/>
        <v>0</v>
      </c>
      <c r="I21" s="59">
        <v>0</v>
      </c>
      <c r="J21" s="75">
        <v>0</v>
      </c>
      <c r="K21" s="76">
        <f t="shared" si="2"/>
        <v>0</v>
      </c>
      <c r="L21" s="59">
        <v>0</v>
      </c>
      <c r="M21" s="75">
        <v>0</v>
      </c>
      <c r="N21" s="76">
        <f t="shared" si="3"/>
        <v>0</v>
      </c>
      <c r="O21" s="59">
        <v>0</v>
      </c>
      <c r="P21" s="75">
        <v>0</v>
      </c>
      <c r="Q21" s="76">
        <f t="shared" si="4"/>
        <v>0</v>
      </c>
      <c r="R21" s="59">
        <v>0</v>
      </c>
      <c r="S21" s="75">
        <v>0</v>
      </c>
      <c r="T21" s="76">
        <f t="shared" si="5"/>
        <v>0</v>
      </c>
      <c r="U21" s="83">
        <v>1</v>
      </c>
      <c r="V21" s="81">
        <v>0.25</v>
      </c>
      <c r="W21" s="79">
        <f t="shared" si="6"/>
        <v>100</v>
      </c>
    </row>
    <row r="22" spans="1:23" x14ac:dyDescent="0.2">
      <c r="A22" s="104"/>
      <c r="B22" s="48" t="s">
        <v>108</v>
      </c>
      <c r="C22" s="69">
        <v>0</v>
      </c>
      <c r="D22" s="75">
        <v>0</v>
      </c>
      <c r="E22" s="76">
        <f t="shared" si="0"/>
        <v>0</v>
      </c>
      <c r="F22" s="59">
        <v>1</v>
      </c>
      <c r="G22" s="75">
        <v>0.94</v>
      </c>
      <c r="H22" s="76">
        <f t="shared" si="1"/>
        <v>100</v>
      </c>
      <c r="I22" s="59">
        <v>0</v>
      </c>
      <c r="J22" s="75">
        <v>0</v>
      </c>
      <c r="K22" s="76">
        <f t="shared" si="2"/>
        <v>0</v>
      </c>
      <c r="L22" s="59">
        <v>0</v>
      </c>
      <c r="M22" s="75">
        <v>0</v>
      </c>
      <c r="N22" s="76">
        <f t="shared" si="3"/>
        <v>0</v>
      </c>
      <c r="O22" s="59">
        <v>0</v>
      </c>
      <c r="P22" s="75">
        <v>0</v>
      </c>
      <c r="Q22" s="76">
        <f t="shared" si="4"/>
        <v>0</v>
      </c>
      <c r="R22" s="59">
        <v>0</v>
      </c>
      <c r="S22" s="75">
        <v>0</v>
      </c>
      <c r="T22" s="76">
        <f t="shared" si="5"/>
        <v>0</v>
      </c>
      <c r="U22" s="83">
        <v>1</v>
      </c>
      <c r="V22" s="81">
        <v>0.25</v>
      </c>
      <c r="W22" s="79">
        <f t="shared" si="6"/>
        <v>100</v>
      </c>
    </row>
    <row r="23" spans="1:23" x14ac:dyDescent="0.2">
      <c r="A23" s="104"/>
      <c r="B23" s="48" t="s">
        <v>166</v>
      </c>
      <c r="C23" s="69">
        <v>1</v>
      </c>
      <c r="D23" s="75">
        <v>3.57</v>
      </c>
      <c r="E23" s="76">
        <f t="shared" si="0"/>
        <v>20</v>
      </c>
      <c r="F23" s="59">
        <v>2</v>
      </c>
      <c r="G23" s="75">
        <v>1.89</v>
      </c>
      <c r="H23" s="76">
        <f t="shared" si="1"/>
        <v>40</v>
      </c>
      <c r="I23" s="59">
        <v>0</v>
      </c>
      <c r="J23" s="75">
        <v>0</v>
      </c>
      <c r="K23" s="76">
        <f t="shared" si="2"/>
        <v>0</v>
      </c>
      <c r="L23" s="59">
        <v>2</v>
      </c>
      <c r="M23" s="75">
        <v>2.99</v>
      </c>
      <c r="N23" s="76">
        <f t="shared" si="3"/>
        <v>40</v>
      </c>
      <c r="O23" s="59">
        <v>0</v>
      </c>
      <c r="P23" s="75">
        <v>0</v>
      </c>
      <c r="Q23" s="76">
        <f t="shared" si="4"/>
        <v>0</v>
      </c>
      <c r="R23" s="59">
        <v>0</v>
      </c>
      <c r="S23" s="75">
        <v>0</v>
      </c>
      <c r="T23" s="76">
        <f t="shared" si="5"/>
        <v>0</v>
      </c>
      <c r="U23" s="83">
        <v>5</v>
      </c>
      <c r="V23" s="81">
        <v>1.23</v>
      </c>
      <c r="W23" s="79">
        <f t="shared" si="6"/>
        <v>100</v>
      </c>
    </row>
    <row r="24" spans="1:23" x14ac:dyDescent="0.2">
      <c r="A24" s="104"/>
      <c r="B24" s="48" t="s">
        <v>109</v>
      </c>
      <c r="C24" s="69">
        <v>0</v>
      </c>
      <c r="D24" s="75">
        <v>0</v>
      </c>
      <c r="E24" s="76">
        <f t="shared" si="0"/>
        <v>0</v>
      </c>
      <c r="F24" s="59">
        <v>1</v>
      </c>
      <c r="G24" s="75">
        <v>0.94</v>
      </c>
      <c r="H24" s="76">
        <f t="shared" si="1"/>
        <v>50</v>
      </c>
      <c r="I24" s="59">
        <v>1</v>
      </c>
      <c r="J24" s="75">
        <v>1.49</v>
      </c>
      <c r="K24" s="76">
        <f t="shared" si="2"/>
        <v>50</v>
      </c>
      <c r="L24" s="59">
        <v>0</v>
      </c>
      <c r="M24" s="75">
        <v>0</v>
      </c>
      <c r="N24" s="76">
        <f t="shared" si="3"/>
        <v>0</v>
      </c>
      <c r="O24" s="59">
        <v>0</v>
      </c>
      <c r="P24" s="75">
        <v>0</v>
      </c>
      <c r="Q24" s="76">
        <f t="shared" si="4"/>
        <v>0</v>
      </c>
      <c r="R24" s="59">
        <v>0</v>
      </c>
      <c r="S24" s="75">
        <v>0</v>
      </c>
      <c r="T24" s="76">
        <f t="shared" si="5"/>
        <v>0</v>
      </c>
      <c r="U24" s="83">
        <v>2</v>
      </c>
      <c r="V24" s="81">
        <v>0.49</v>
      </c>
      <c r="W24" s="79">
        <f t="shared" si="6"/>
        <v>100</v>
      </c>
    </row>
    <row r="25" spans="1:23" x14ac:dyDescent="0.2">
      <c r="A25" s="104"/>
      <c r="B25" s="48" t="s">
        <v>110</v>
      </c>
      <c r="C25" s="69">
        <v>0</v>
      </c>
      <c r="D25" s="75">
        <v>0</v>
      </c>
      <c r="E25" s="76">
        <v>0</v>
      </c>
      <c r="F25" s="59">
        <v>0</v>
      </c>
      <c r="G25" s="75">
        <v>0</v>
      </c>
      <c r="H25" s="76">
        <v>0</v>
      </c>
      <c r="I25" s="59">
        <v>0</v>
      </c>
      <c r="J25" s="75">
        <v>0</v>
      </c>
      <c r="K25" s="76">
        <v>0</v>
      </c>
      <c r="L25" s="59">
        <v>0</v>
      </c>
      <c r="M25" s="75">
        <v>0</v>
      </c>
      <c r="N25" s="76">
        <v>0</v>
      </c>
      <c r="O25" s="59">
        <v>0</v>
      </c>
      <c r="P25" s="75">
        <v>0</v>
      </c>
      <c r="Q25" s="76">
        <v>0</v>
      </c>
      <c r="R25" s="59">
        <v>0</v>
      </c>
      <c r="S25" s="75">
        <v>0</v>
      </c>
      <c r="T25" s="76">
        <v>0</v>
      </c>
      <c r="U25" s="83">
        <v>0</v>
      </c>
      <c r="V25" s="81">
        <v>0</v>
      </c>
      <c r="W25" s="79">
        <f t="shared" si="6"/>
        <v>0</v>
      </c>
    </row>
    <row r="26" spans="1:23" x14ac:dyDescent="0.2">
      <c r="A26" s="104"/>
      <c r="B26" s="48" t="s">
        <v>111</v>
      </c>
      <c r="C26" s="69">
        <v>0</v>
      </c>
      <c r="D26" s="75">
        <v>0</v>
      </c>
      <c r="E26" s="76">
        <v>0</v>
      </c>
      <c r="F26" s="59">
        <v>0</v>
      </c>
      <c r="G26" s="75">
        <v>0</v>
      </c>
      <c r="H26" s="76">
        <v>0</v>
      </c>
      <c r="I26" s="59">
        <v>0</v>
      </c>
      <c r="J26" s="75">
        <v>0</v>
      </c>
      <c r="K26" s="76">
        <v>0</v>
      </c>
      <c r="L26" s="59">
        <v>0</v>
      </c>
      <c r="M26" s="75">
        <v>0</v>
      </c>
      <c r="N26" s="76">
        <v>0</v>
      </c>
      <c r="O26" s="59">
        <v>0</v>
      </c>
      <c r="P26" s="75">
        <v>0</v>
      </c>
      <c r="Q26" s="76">
        <v>0</v>
      </c>
      <c r="R26" s="59">
        <v>0</v>
      </c>
      <c r="S26" s="75">
        <v>0</v>
      </c>
      <c r="T26" s="76">
        <v>0</v>
      </c>
      <c r="U26" s="83">
        <v>0</v>
      </c>
      <c r="V26" s="81">
        <v>0</v>
      </c>
      <c r="W26" s="79">
        <f t="shared" si="6"/>
        <v>0</v>
      </c>
    </row>
    <row r="27" spans="1:23" x14ac:dyDescent="0.2">
      <c r="A27" s="104"/>
      <c r="B27" s="48" t="s">
        <v>112</v>
      </c>
      <c r="C27" s="69">
        <v>0</v>
      </c>
      <c r="D27" s="75">
        <v>0</v>
      </c>
      <c r="E27" s="76">
        <v>0</v>
      </c>
      <c r="F27" s="59">
        <v>0</v>
      </c>
      <c r="G27" s="75">
        <v>0</v>
      </c>
      <c r="H27" s="76">
        <v>0</v>
      </c>
      <c r="I27" s="59">
        <v>0</v>
      </c>
      <c r="J27" s="75">
        <v>0</v>
      </c>
      <c r="K27" s="76">
        <v>0</v>
      </c>
      <c r="L27" s="59">
        <v>0</v>
      </c>
      <c r="M27" s="75">
        <v>0</v>
      </c>
      <c r="N27" s="76">
        <v>0</v>
      </c>
      <c r="O27" s="59">
        <v>0</v>
      </c>
      <c r="P27" s="75">
        <v>0</v>
      </c>
      <c r="Q27" s="76">
        <v>0</v>
      </c>
      <c r="R27" s="59">
        <v>0</v>
      </c>
      <c r="S27" s="75">
        <v>0</v>
      </c>
      <c r="T27" s="76">
        <v>0</v>
      </c>
      <c r="U27" s="83">
        <v>0</v>
      </c>
      <c r="V27" s="81">
        <v>0</v>
      </c>
      <c r="W27" s="79">
        <f t="shared" si="6"/>
        <v>0</v>
      </c>
    </row>
    <row r="28" spans="1:23" x14ac:dyDescent="0.2">
      <c r="A28" s="104"/>
      <c r="B28" s="48" t="s">
        <v>167</v>
      </c>
      <c r="C28" s="69">
        <v>1</v>
      </c>
      <c r="D28" s="75">
        <v>3.57</v>
      </c>
      <c r="E28" s="76">
        <f t="shared" si="0"/>
        <v>12.5</v>
      </c>
      <c r="F28" s="59">
        <v>5</v>
      </c>
      <c r="G28" s="75">
        <v>4.72</v>
      </c>
      <c r="H28" s="76">
        <f t="shared" si="1"/>
        <v>62.5</v>
      </c>
      <c r="I28" s="59">
        <v>1</v>
      </c>
      <c r="J28" s="75">
        <v>1.49</v>
      </c>
      <c r="K28" s="76">
        <f t="shared" si="2"/>
        <v>12.5</v>
      </c>
      <c r="L28" s="59">
        <v>1</v>
      </c>
      <c r="M28" s="75">
        <v>1.49</v>
      </c>
      <c r="N28" s="76">
        <f t="shared" si="3"/>
        <v>12.5</v>
      </c>
      <c r="O28" s="59">
        <v>0</v>
      </c>
      <c r="P28" s="75">
        <v>0</v>
      </c>
      <c r="Q28" s="76">
        <f t="shared" si="4"/>
        <v>0</v>
      </c>
      <c r="R28" s="59">
        <v>0</v>
      </c>
      <c r="S28" s="75">
        <v>0</v>
      </c>
      <c r="T28" s="76">
        <f t="shared" si="5"/>
        <v>0</v>
      </c>
      <c r="U28" s="83">
        <v>8</v>
      </c>
      <c r="V28" s="81">
        <v>1.96</v>
      </c>
      <c r="W28" s="79">
        <f t="shared" si="6"/>
        <v>100</v>
      </c>
    </row>
    <row r="29" spans="1:23" x14ac:dyDescent="0.2">
      <c r="A29" s="104"/>
      <c r="B29" s="48" t="s">
        <v>113</v>
      </c>
      <c r="C29" s="69">
        <v>5</v>
      </c>
      <c r="D29" s="75">
        <v>17.86</v>
      </c>
      <c r="E29" s="76">
        <f t="shared" si="0"/>
        <v>14.705882352941178</v>
      </c>
      <c r="F29" s="59">
        <v>12</v>
      </c>
      <c r="G29" s="75">
        <v>11.32</v>
      </c>
      <c r="H29" s="76">
        <f t="shared" si="1"/>
        <v>35.294117647058826</v>
      </c>
      <c r="I29" s="59">
        <v>8</v>
      </c>
      <c r="J29" s="75">
        <v>11.94</v>
      </c>
      <c r="K29" s="76">
        <f t="shared" si="2"/>
        <v>23.52941176470588</v>
      </c>
      <c r="L29" s="59">
        <v>4</v>
      </c>
      <c r="M29" s="75">
        <v>5.97</v>
      </c>
      <c r="N29" s="76">
        <f t="shared" si="3"/>
        <v>11.76470588235294</v>
      </c>
      <c r="O29" s="59">
        <v>3</v>
      </c>
      <c r="P29" s="75">
        <v>4.4800000000000004</v>
      </c>
      <c r="Q29" s="76">
        <f t="shared" si="4"/>
        <v>8.8235294117647065</v>
      </c>
      <c r="R29" s="59">
        <v>2</v>
      </c>
      <c r="S29" s="75">
        <v>2.74</v>
      </c>
      <c r="T29" s="76">
        <f t="shared" si="5"/>
        <v>5.8823529411764701</v>
      </c>
      <c r="U29" s="83">
        <v>34</v>
      </c>
      <c r="V29" s="81">
        <v>8.33</v>
      </c>
      <c r="W29" s="79">
        <f t="shared" si="6"/>
        <v>100</v>
      </c>
    </row>
    <row r="30" spans="1:23" ht="16" thickBot="1" x14ac:dyDescent="0.25">
      <c r="A30" s="105"/>
      <c r="B30" s="49" t="s">
        <v>35</v>
      </c>
      <c r="C30" s="70">
        <v>28</v>
      </c>
      <c r="D30" s="77">
        <v>100</v>
      </c>
      <c r="E30" s="78">
        <f t="shared" si="0"/>
        <v>6.8627450980392162</v>
      </c>
      <c r="F30" s="61">
        <v>106</v>
      </c>
      <c r="G30" s="77">
        <v>100</v>
      </c>
      <c r="H30" s="78">
        <f t="shared" si="1"/>
        <v>25.980392156862749</v>
      </c>
      <c r="I30" s="61">
        <v>67</v>
      </c>
      <c r="J30" s="77">
        <v>100</v>
      </c>
      <c r="K30" s="78">
        <f t="shared" si="2"/>
        <v>16.421568627450981</v>
      </c>
      <c r="L30" s="61">
        <v>67</v>
      </c>
      <c r="M30" s="77">
        <v>100</v>
      </c>
      <c r="N30" s="78">
        <f t="shared" si="3"/>
        <v>16.421568627450981</v>
      </c>
      <c r="O30" s="61">
        <v>67</v>
      </c>
      <c r="P30" s="77">
        <v>100</v>
      </c>
      <c r="Q30" s="78">
        <f t="shared" si="4"/>
        <v>16.421568627450981</v>
      </c>
      <c r="R30" s="61">
        <v>73</v>
      </c>
      <c r="S30" s="77">
        <v>100</v>
      </c>
      <c r="T30" s="78">
        <f t="shared" si="5"/>
        <v>17.892156862745097</v>
      </c>
      <c r="U30" s="61">
        <v>408</v>
      </c>
      <c r="V30" s="77">
        <v>100</v>
      </c>
      <c r="W30" s="78">
        <f t="shared" si="6"/>
        <v>100</v>
      </c>
    </row>
    <row r="31" spans="1:23" x14ac:dyDescent="0.2">
      <c r="A31" s="104" t="s">
        <v>46</v>
      </c>
      <c r="B31" s="48" t="s">
        <v>15</v>
      </c>
      <c r="C31" s="69">
        <v>15</v>
      </c>
      <c r="D31" s="75">
        <v>53.57</v>
      </c>
      <c r="E31" s="76">
        <f t="shared" si="0"/>
        <v>6.2240663900414939</v>
      </c>
      <c r="F31" s="59">
        <v>63</v>
      </c>
      <c r="G31" s="75">
        <v>59.43</v>
      </c>
      <c r="H31" s="76">
        <f t="shared" si="1"/>
        <v>26.141078838174277</v>
      </c>
      <c r="I31" s="59">
        <v>38</v>
      </c>
      <c r="J31" s="75">
        <v>56.72</v>
      </c>
      <c r="K31" s="76">
        <f t="shared" si="2"/>
        <v>15.767634854771783</v>
      </c>
      <c r="L31" s="59">
        <v>36</v>
      </c>
      <c r="M31" s="75">
        <v>53.73</v>
      </c>
      <c r="N31" s="76">
        <f t="shared" si="3"/>
        <v>14.937759336099585</v>
      </c>
      <c r="O31" s="59">
        <v>41</v>
      </c>
      <c r="P31" s="75">
        <v>61.19</v>
      </c>
      <c r="Q31" s="76">
        <f t="shared" si="4"/>
        <v>17.012448132780083</v>
      </c>
      <c r="R31" s="59">
        <v>48</v>
      </c>
      <c r="S31" s="75">
        <v>65.75</v>
      </c>
      <c r="T31" s="76">
        <f t="shared" si="5"/>
        <v>19.91701244813278</v>
      </c>
      <c r="U31" s="83">
        <v>241</v>
      </c>
      <c r="V31" s="81">
        <v>59.07</v>
      </c>
      <c r="W31" s="79">
        <f t="shared" si="6"/>
        <v>100</v>
      </c>
    </row>
    <row r="32" spans="1:23" x14ac:dyDescent="0.2">
      <c r="A32" s="104"/>
      <c r="B32" s="48" t="s">
        <v>16</v>
      </c>
      <c r="C32" s="69">
        <v>0</v>
      </c>
      <c r="D32" s="75">
        <v>0</v>
      </c>
      <c r="E32" s="76">
        <f t="shared" si="0"/>
        <v>0</v>
      </c>
      <c r="F32" s="59">
        <v>0</v>
      </c>
      <c r="G32" s="75">
        <v>0</v>
      </c>
      <c r="H32" s="76">
        <f t="shared" si="1"/>
        <v>0</v>
      </c>
      <c r="I32" s="59">
        <v>1</v>
      </c>
      <c r="J32" s="75">
        <v>1.49</v>
      </c>
      <c r="K32" s="76">
        <f t="shared" si="2"/>
        <v>100</v>
      </c>
      <c r="L32" s="59">
        <v>0</v>
      </c>
      <c r="M32" s="75">
        <v>0</v>
      </c>
      <c r="N32" s="76">
        <f t="shared" si="3"/>
        <v>0</v>
      </c>
      <c r="O32" s="59">
        <v>0</v>
      </c>
      <c r="P32" s="75">
        <v>0</v>
      </c>
      <c r="Q32" s="76">
        <f t="shared" si="4"/>
        <v>0</v>
      </c>
      <c r="R32" s="59">
        <v>0</v>
      </c>
      <c r="S32" s="75">
        <v>0</v>
      </c>
      <c r="T32" s="76">
        <f t="shared" si="5"/>
        <v>0</v>
      </c>
      <c r="U32" s="83">
        <v>1</v>
      </c>
      <c r="V32" s="81">
        <v>0.25</v>
      </c>
      <c r="W32" s="79">
        <f t="shared" si="6"/>
        <v>100</v>
      </c>
    </row>
    <row r="33" spans="1:23" x14ac:dyDescent="0.2">
      <c r="A33" s="104"/>
      <c r="B33" s="48" t="s">
        <v>17</v>
      </c>
      <c r="C33" s="69">
        <v>1</v>
      </c>
      <c r="D33" s="75">
        <v>3.57</v>
      </c>
      <c r="E33" s="76">
        <f t="shared" si="0"/>
        <v>100</v>
      </c>
      <c r="F33" s="59">
        <v>0</v>
      </c>
      <c r="G33" s="75">
        <v>0</v>
      </c>
      <c r="H33" s="76">
        <f t="shared" si="1"/>
        <v>0</v>
      </c>
      <c r="I33" s="59">
        <v>0</v>
      </c>
      <c r="J33" s="75">
        <v>0</v>
      </c>
      <c r="K33" s="76">
        <f t="shared" si="2"/>
        <v>0</v>
      </c>
      <c r="L33" s="59">
        <v>0</v>
      </c>
      <c r="M33" s="75">
        <v>0</v>
      </c>
      <c r="N33" s="76">
        <f t="shared" si="3"/>
        <v>0</v>
      </c>
      <c r="O33" s="59">
        <v>0</v>
      </c>
      <c r="P33" s="75">
        <v>0</v>
      </c>
      <c r="Q33" s="76">
        <f t="shared" si="4"/>
        <v>0</v>
      </c>
      <c r="R33" s="59">
        <v>0</v>
      </c>
      <c r="S33" s="75">
        <v>0</v>
      </c>
      <c r="T33" s="76">
        <f t="shared" si="5"/>
        <v>0</v>
      </c>
      <c r="U33" s="83">
        <v>1</v>
      </c>
      <c r="V33" s="81">
        <v>0.25</v>
      </c>
      <c r="W33" s="79">
        <f t="shared" si="6"/>
        <v>100</v>
      </c>
    </row>
    <row r="34" spans="1:23" x14ac:dyDescent="0.2">
      <c r="A34" s="104"/>
      <c r="B34" s="48" t="s">
        <v>18</v>
      </c>
      <c r="C34" s="69">
        <v>0</v>
      </c>
      <c r="D34" s="75">
        <v>0</v>
      </c>
      <c r="E34" s="76">
        <f t="shared" si="0"/>
        <v>0</v>
      </c>
      <c r="F34" s="59">
        <v>0</v>
      </c>
      <c r="G34" s="75">
        <v>0</v>
      </c>
      <c r="H34" s="76">
        <f t="shared" si="1"/>
        <v>0</v>
      </c>
      <c r="I34" s="59">
        <v>0</v>
      </c>
      <c r="J34" s="75">
        <v>0</v>
      </c>
      <c r="K34" s="76">
        <f t="shared" si="2"/>
        <v>0</v>
      </c>
      <c r="L34" s="59">
        <v>1</v>
      </c>
      <c r="M34" s="75">
        <v>1.49</v>
      </c>
      <c r="N34" s="76">
        <f t="shared" si="3"/>
        <v>50</v>
      </c>
      <c r="O34" s="59">
        <v>0</v>
      </c>
      <c r="P34" s="75">
        <v>0</v>
      </c>
      <c r="Q34" s="76">
        <f t="shared" si="4"/>
        <v>0</v>
      </c>
      <c r="R34" s="59">
        <v>1</v>
      </c>
      <c r="S34" s="75">
        <v>1.37</v>
      </c>
      <c r="T34" s="76">
        <f t="shared" si="5"/>
        <v>50</v>
      </c>
      <c r="U34" s="83">
        <v>2</v>
      </c>
      <c r="V34" s="81">
        <v>0.49</v>
      </c>
      <c r="W34" s="79">
        <f t="shared" si="6"/>
        <v>100</v>
      </c>
    </row>
    <row r="35" spans="1:23" x14ac:dyDescent="0.2">
      <c r="A35" s="104"/>
      <c r="B35" s="48" t="s">
        <v>19</v>
      </c>
      <c r="C35" s="69">
        <v>2</v>
      </c>
      <c r="D35" s="75">
        <v>7.14</v>
      </c>
      <c r="E35" s="76">
        <f t="shared" si="0"/>
        <v>5.1282051282051277</v>
      </c>
      <c r="F35" s="59">
        <v>6</v>
      </c>
      <c r="G35" s="75">
        <v>5.66</v>
      </c>
      <c r="H35" s="76">
        <f t="shared" si="1"/>
        <v>15.384615384615385</v>
      </c>
      <c r="I35" s="59">
        <v>3</v>
      </c>
      <c r="J35" s="75">
        <v>4.4800000000000004</v>
      </c>
      <c r="K35" s="76">
        <f t="shared" si="2"/>
        <v>7.6923076923076925</v>
      </c>
      <c r="L35" s="59">
        <v>11</v>
      </c>
      <c r="M35" s="75">
        <v>16.420000000000002</v>
      </c>
      <c r="N35" s="76">
        <f t="shared" si="3"/>
        <v>28.205128205128204</v>
      </c>
      <c r="O35" s="59">
        <v>10</v>
      </c>
      <c r="P35" s="75">
        <v>14.93</v>
      </c>
      <c r="Q35" s="76">
        <f t="shared" si="4"/>
        <v>25.641025641025639</v>
      </c>
      <c r="R35" s="59">
        <v>7</v>
      </c>
      <c r="S35" s="75">
        <v>9.59</v>
      </c>
      <c r="T35" s="76">
        <f t="shared" si="5"/>
        <v>17.948717948717949</v>
      </c>
      <c r="U35" s="83">
        <v>39</v>
      </c>
      <c r="V35" s="81">
        <v>9.56</v>
      </c>
      <c r="W35" s="79">
        <f t="shared" si="6"/>
        <v>100</v>
      </c>
    </row>
    <row r="36" spans="1:23" x14ac:dyDescent="0.2">
      <c r="A36" s="104"/>
      <c r="B36" s="48" t="s">
        <v>20</v>
      </c>
      <c r="C36" s="69">
        <v>3</v>
      </c>
      <c r="D36" s="75">
        <v>10.71</v>
      </c>
      <c r="E36" s="76">
        <f t="shared" si="0"/>
        <v>4.5454545454545459</v>
      </c>
      <c r="F36" s="59">
        <v>18</v>
      </c>
      <c r="G36" s="75">
        <v>16.98</v>
      </c>
      <c r="H36" s="76">
        <f t="shared" si="1"/>
        <v>27.27272727272727</v>
      </c>
      <c r="I36" s="59">
        <v>15</v>
      </c>
      <c r="J36" s="75">
        <v>22.39</v>
      </c>
      <c r="K36" s="76">
        <f t="shared" si="2"/>
        <v>22.727272727272727</v>
      </c>
      <c r="L36" s="59">
        <v>11</v>
      </c>
      <c r="M36" s="75">
        <v>16.420000000000002</v>
      </c>
      <c r="N36" s="76">
        <f t="shared" si="3"/>
        <v>16.666666666666664</v>
      </c>
      <c r="O36" s="59">
        <v>8</v>
      </c>
      <c r="P36" s="75">
        <v>11.94</v>
      </c>
      <c r="Q36" s="76">
        <f t="shared" si="4"/>
        <v>12.121212121212121</v>
      </c>
      <c r="R36" s="59">
        <v>11</v>
      </c>
      <c r="S36" s="75">
        <v>15.07</v>
      </c>
      <c r="T36" s="76">
        <f t="shared" si="5"/>
        <v>16.666666666666664</v>
      </c>
      <c r="U36" s="83">
        <v>66</v>
      </c>
      <c r="V36" s="81">
        <v>16.18</v>
      </c>
      <c r="W36" s="79">
        <f t="shared" si="6"/>
        <v>100</v>
      </c>
    </row>
    <row r="37" spans="1:23" x14ac:dyDescent="0.2">
      <c r="A37" s="104"/>
      <c r="B37" s="48" t="s">
        <v>21</v>
      </c>
      <c r="C37" s="69">
        <v>1</v>
      </c>
      <c r="D37" s="75">
        <v>3.57</v>
      </c>
      <c r="E37" s="76">
        <f t="shared" si="0"/>
        <v>50</v>
      </c>
      <c r="F37" s="59">
        <v>0</v>
      </c>
      <c r="G37" s="75">
        <v>0</v>
      </c>
      <c r="H37" s="76">
        <f t="shared" si="1"/>
        <v>0</v>
      </c>
      <c r="I37" s="59">
        <v>0</v>
      </c>
      <c r="J37" s="75">
        <v>0</v>
      </c>
      <c r="K37" s="76">
        <f t="shared" si="2"/>
        <v>0</v>
      </c>
      <c r="L37" s="59">
        <v>0</v>
      </c>
      <c r="M37" s="75">
        <v>0</v>
      </c>
      <c r="N37" s="76">
        <f t="shared" si="3"/>
        <v>0</v>
      </c>
      <c r="O37" s="59">
        <v>1</v>
      </c>
      <c r="P37" s="75">
        <v>1.49</v>
      </c>
      <c r="Q37" s="76">
        <f t="shared" si="4"/>
        <v>50</v>
      </c>
      <c r="R37" s="59">
        <v>0</v>
      </c>
      <c r="S37" s="75">
        <v>0</v>
      </c>
      <c r="T37" s="76">
        <f t="shared" si="5"/>
        <v>0</v>
      </c>
      <c r="U37" s="83">
        <v>2</v>
      </c>
      <c r="V37" s="81">
        <v>0.49</v>
      </c>
      <c r="W37" s="79">
        <f t="shared" si="6"/>
        <v>100</v>
      </c>
    </row>
    <row r="38" spans="1:23" x14ac:dyDescent="0.2">
      <c r="A38" s="104"/>
      <c r="B38" s="48" t="s">
        <v>22</v>
      </c>
      <c r="C38" s="69">
        <v>1</v>
      </c>
      <c r="D38" s="75">
        <v>3.57</v>
      </c>
      <c r="E38" s="76">
        <f t="shared" si="0"/>
        <v>50</v>
      </c>
      <c r="F38" s="59">
        <v>0</v>
      </c>
      <c r="G38" s="75">
        <v>0</v>
      </c>
      <c r="H38" s="76">
        <f t="shared" si="1"/>
        <v>0</v>
      </c>
      <c r="I38" s="59">
        <v>0</v>
      </c>
      <c r="J38" s="75">
        <v>0</v>
      </c>
      <c r="K38" s="76">
        <f t="shared" si="2"/>
        <v>0</v>
      </c>
      <c r="L38" s="59">
        <v>0</v>
      </c>
      <c r="M38" s="75">
        <v>0</v>
      </c>
      <c r="N38" s="76">
        <f t="shared" si="3"/>
        <v>0</v>
      </c>
      <c r="O38" s="59">
        <v>0</v>
      </c>
      <c r="P38" s="75">
        <v>0</v>
      </c>
      <c r="Q38" s="76">
        <f t="shared" si="4"/>
        <v>0</v>
      </c>
      <c r="R38" s="59">
        <v>1</v>
      </c>
      <c r="S38" s="75">
        <v>1.37</v>
      </c>
      <c r="T38" s="76">
        <f t="shared" si="5"/>
        <v>50</v>
      </c>
      <c r="U38" s="83">
        <v>2</v>
      </c>
      <c r="V38" s="81">
        <v>0.49</v>
      </c>
      <c r="W38" s="79">
        <f t="shared" si="6"/>
        <v>100</v>
      </c>
    </row>
    <row r="39" spans="1:23" x14ac:dyDescent="0.2">
      <c r="A39" s="104"/>
      <c r="B39" s="48" t="s">
        <v>23</v>
      </c>
      <c r="C39" s="69">
        <v>0</v>
      </c>
      <c r="D39" s="75">
        <v>0</v>
      </c>
      <c r="E39" s="76">
        <f t="shared" si="0"/>
        <v>0</v>
      </c>
      <c r="F39" s="59">
        <v>3</v>
      </c>
      <c r="G39" s="75">
        <v>2.83</v>
      </c>
      <c r="H39" s="76">
        <f t="shared" si="1"/>
        <v>60</v>
      </c>
      <c r="I39" s="59">
        <v>0</v>
      </c>
      <c r="J39" s="75">
        <v>0</v>
      </c>
      <c r="K39" s="76">
        <f t="shared" si="2"/>
        <v>0</v>
      </c>
      <c r="L39" s="59">
        <v>1</v>
      </c>
      <c r="M39" s="75">
        <v>1.49</v>
      </c>
      <c r="N39" s="76">
        <f t="shared" si="3"/>
        <v>20</v>
      </c>
      <c r="O39" s="59">
        <v>1</v>
      </c>
      <c r="P39" s="75">
        <v>1.49</v>
      </c>
      <c r="Q39" s="76">
        <f t="shared" si="4"/>
        <v>20</v>
      </c>
      <c r="R39" s="59">
        <v>0</v>
      </c>
      <c r="S39" s="75">
        <v>0</v>
      </c>
      <c r="T39" s="76">
        <f t="shared" si="5"/>
        <v>0</v>
      </c>
      <c r="U39" s="83">
        <v>5</v>
      </c>
      <c r="V39" s="81">
        <v>1.23</v>
      </c>
      <c r="W39" s="79">
        <f t="shared" si="6"/>
        <v>100</v>
      </c>
    </row>
    <row r="40" spans="1:23" x14ac:dyDescent="0.2">
      <c r="A40" s="104"/>
      <c r="B40" s="48" t="s">
        <v>24</v>
      </c>
      <c r="C40" s="69">
        <v>2</v>
      </c>
      <c r="D40" s="75">
        <v>7.14</v>
      </c>
      <c r="E40" s="76">
        <f t="shared" si="0"/>
        <v>7.6923076923076925</v>
      </c>
      <c r="F40" s="59">
        <v>8</v>
      </c>
      <c r="G40" s="75">
        <v>7.55</v>
      </c>
      <c r="H40" s="76">
        <f t="shared" si="1"/>
        <v>30.76923076923077</v>
      </c>
      <c r="I40" s="59">
        <v>5</v>
      </c>
      <c r="J40" s="75">
        <v>7.46</v>
      </c>
      <c r="K40" s="76">
        <f t="shared" si="2"/>
        <v>19.230769230769234</v>
      </c>
      <c r="L40" s="59">
        <v>4</v>
      </c>
      <c r="M40" s="75">
        <v>5.97</v>
      </c>
      <c r="N40" s="76">
        <f t="shared" si="3"/>
        <v>15.384615384615385</v>
      </c>
      <c r="O40" s="59">
        <v>3</v>
      </c>
      <c r="P40" s="75">
        <v>4.4800000000000004</v>
      </c>
      <c r="Q40" s="76">
        <f t="shared" si="4"/>
        <v>11.538461538461538</v>
      </c>
      <c r="R40" s="59">
        <v>4</v>
      </c>
      <c r="S40" s="75">
        <v>5.48</v>
      </c>
      <c r="T40" s="76">
        <f t="shared" si="5"/>
        <v>15.384615384615385</v>
      </c>
      <c r="U40" s="83">
        <v>26</v>
      </c>
      <c r="V40" s="81">
        <v>6.37</v>
      </c>
      <c r="W40" s="79">
        <f t="shared" si="6"/>
        <v>100</v>
      </c>
    </row>
    <row r="41" spans="1:23" x14ac:dyDescent="0.2">
      <c r="A41" s="104"/>
      <c r="B41" s="48" t="s">
        <v>25</v>
      </c>
      <c r="C41" s="69">
        <v>1</v>
      </c>
      <c r="D41" s="75">
        <v>3.57</v>
      </c>
      <c r="E41" s="76">
        <f t="shared" si="0"/>
        <v>25</v>
      </c>
      <c r="F41" s="59">
        <v>0</v>
      </c>
      <c r="G41" s="75">
        <v>0</v>
      </c>
      <c r="H41" s="76">
        <f t="shared" si="1"/>
        <v>0</v>
      </c>
      <c r="I41" s="59">
        <v>3</v>
      </c>
      <c r="J41" s="75">
        <v>4.4800000000000004</v>
      </c>
      <c r="K41" s="76">
        <f t="shared" si="2"/>
        <v>75</v>
      </c>
      <c r="L41" s="59">
        <v>0</v>
      </c>
      <c r="M41" s="75">
        <v>0</v>
      </c>
      <c r="N41" s="76">
        <f t="shared" si="3"/>
        <v>0</v>
      </c>
      <c r="O41" s="59">
        <v>0</v>
      </c>
      <c r="P41" s="75">
        <v>0</v>
      </c>
      <c r="Q41" s="76">
        <f t="shared" si="4"/>
        <v>0</v>
      </c>
      <c r="R41" s="59">
        <v>0</v>
      </c>
      <c r="S41" s="75">
        <v>0</v>
      </c>
      <c r="T41" s="76">
        <f t="shared" si="5"/>
        <v>0</v>
      </c>
      <c r="U41" s="83">
        <v>4</v>
      </c>
      <c r="V41" s="81">
        <v>0.98</v>
      </c>
      <c r="W41" s="79">
        <f t="shared" si="6"/>
        <v>100</v>
      </c>
    </row>
    <row r="42" spans="1:23" x14ac:dyDescent="0.2">
      <c r="A42" s="104"/>
      <c r="B42" s="48" t="s">
        <v>26</v>
      </c>
      <c r="C42" s="69">
        <v>1</v>
      </c>
      <c r="D42" s="75">
        <v>3.57</v>
      </c>
      <c r="E42" s="76">
        <f t="shared" si="0"/>
        <v>25</v>
      </c>
      <c r="F42" s="59">
        <v>2</v>
      </c>
      <c r="G42" s="75">
        <v>1.89</v>
      </c>
      <c r="H42" s="76">
        <f t="shared" si="1"/>
        <v>50</v>
      </c>
      <c r="I42" s="59">
        <v>0</v>
      </c>
      <c r="J42" s="75">
        <v>0</v>
      </c>
      <c r="K42" s="76">
        <f t="shared" si="2"/>
        <v>0</v>
      </c>
      <c r="L42" s="59">
        <v>0</v>
      </c>
      <c r="M42" s="75">
        <v>0</v>
      </c>
      <c r="N42" s="76">
        <f t="shared" si="3"/>
        <v>0</v>
      </c>
      <c r="O42" s="59">
        <v>1</v>
      </c>
      <c r="P42" s="75">
        <v>1.49</v>
      </c>
      <c r="Q42" s="76">
        <f t="shared" si="4"/>
        <v>25</v>
      </c>
      <c r="R42" s="59">
        <v>0</v>
      </c>
      <c r="S42" s="75">
        <v>0</v>
      </c>
      <c r="T42" s="76">
        <f t="shared" si="5"/>
        <v>0</v>
      </c>
      <c r="U42" s="83">
        <v>4</v>
      </c>
      <c r="V42" s="81">
        <v>0.98</v>
      </c>
      <c r="W42" s="79">
        <f t="shared" si="6"/>
        <v>100</v>
      </c>
    </row>
    <row r="43" spans="1:23" x14ac:dyDescent="0.2">
      <c r="A43" s="104"/>
      <c r="B43" s="48" t="s">
        <v>27</v>
      </c>
      <c r="C43" s="69">
        <v>1</v>
      </c>
      <c r="D43" s="75">
        <v>3.57</v>
      </c>
      <c r="E43" s="76">
        <f t="shared" si="0"/>
        <v>16.666666666666664</v>
      </c>
      <c r="F43" s="59">
        <v>2</v>
      </c>
      <c r="G43" s="75">
        <v>1.89</v>
      </c>
      <c r="H43" s="76">
        <f t="shared" si="1"/>
        <v>33.333333333333329</v>
      </c>
      <c r="I43" s="59">
        <v>0</v>
      </c>
      <c r="J43" s="75">
        <v>0</v>
      </c>
      <c r="K43" s="76">
        <f t="shared" si="2"/>
        <v>0</v>
      </c>
      <c r="L43" s="59">
        <v>2</v>
      </c>
      <c r="M43" s="75">
        <v>2.99</v>
      </c>
      <c r="N43" s="76">
        <f t="shared" si="3"/>
        <v>33.333333333333329</v>
      </c>
      <c r="O43" s="59">
        <v>1</v>
      </c>
      <c r="P43" s="75">
        <v>1.49</v>
      </c>
      <c r="Q43" s="76">
        <f t="shared" si="4"/>
        <v>16.666666666666664</v>
      </c>
      <c r="R43" s="59">
        <v>0</v>
      </c>
      <c r="S43" s="75">
        <v>0</v>
      </c>
      <c r="T43" s="76">
        <f t="shared" si="5"/>
        <v>0</v>
      </c>
      <c r="U43" s="83">
        <v>6</v>
      </c>
      <c r="V43" s="81">
        <v>1.47</v>
      </c>
      <c r="W43" s="79">
        <f t="shared" si="6"/>
        <v>99.999999999999972</v>
      </c>
    </row>
    <row r="44" spans="1:23" x14ac:dyDescent="0.2">
      <c r="A44" s="104"/>
      <c r="B44" s="48" t="s">
        <v>28</v>
      </c>
      <c r="C44" s="69">
        <v>0</v>
      </c>
      <c r="D44" s="75">
        <v>0</v>
      </c>
      <c r="E44" s="76">
        <f t="shared" si="0"/>
        <v>0</v>
      </c>
      <c r="F44" s="59">
        <v>4</v>
      </c>
      <c r="G44" s="75">
        <v>3.77</v>
      </c>
      <c r="H44" s="76">
        <f t="shared" si="1"/>
        <v>44.444444444444443</v>
      </c>
      <c r="I44" s="59">
        <v>2</v>
      </c>
      <c r="J44" s="75">
        <v>2.99</v>
      </c>
      <c r="K44" s="76">
        <f t="shared" si="2"/>
        <v>22.222222222222221</v>
      </c>
      <c r="L44" s="59">
        <v>1</v>
      </c>
      <c r="M44" s="75">
        <v>1.49</v>
      </c>
      <c r="N44" s="76">
        <f t="shared" si="3"/>
        <v>11.111111111111111</v>
      </c>
      <c r="O44" s="59">
        <v>1</v>
      </c>
      <c r="P44" s="75">
        <v>1.49</v>
      </c>
      <c r="Q44" s="76">
        <v>0</v>
      </c>
      <c r="R44" s="59">
        <v>1</v>
      </c>
      <c r="S44" s="75">
        <v>1.37</v>
      </c>
      <c r="T44" s="76">
        <f t="shared" si="5"/>
        <v>11.111111111111111</v>
      </c>
      <c r="U44" s="83">
        <v>9</v>
      </c>
      <c r="V44" s="81">
        <v>2.21</v>
      </c>
      <c r="W44" s="79">
        <f t="shared" si="6"/>
        <v>88.888888888888886</v>
      </c>
    </row>
    <row r="45" spans="1:23" x14ac:dyDescent="0.2">
      <c r="A45" s="104"/>
      <c r="B45" s="48" t="s">
        <v>29</v>
      </c>
      <c r="C45" s="69">
        <v>0</v>
      </c>
      <c r="D45" s="75">
        <v>0</v>
      </c>
      <c r="E45" s="76">
        <v>0</v>
      </c>
      <c r="F45" s="59">
        <v>0</v>
      </c>
      <c r="G45" s="75">
        <v>0</v>
      </c>
      <c r="H45" s="76">
        <v>0</v>
      </c>
      <c r="I45" s="59">
        <v>0</v>
      </c>
      <c r="J45" s="75">
        <v>0</v>
      </c>
      <c r="K45" s="76">
        <v>0</v>
      </c>
      <c r="L45" s="59">
        <v>0</v>
      </c>
      <c r="M45" s="75">
        <v>0</v>
      </c>
      <c r="N45" s="76">
        <v>0</v>
      </c>
      <c r="O45" s="59">
        <v>0</v>
      </c>
      <c r="P45" s="75">
        <v>0</v>
      </c>
      <c r="Q45" s="76">
        <v>0</v>
      </c>
      <c r="R45" s="59">
        <v>0</v>
      </c>
      <c r="S45" s="75">
        <v>0</v>
      </c>
      <c r="T45" s="76">
        <v>0</v>
      </c>
      <c r="U45" s="83">
        <v>0</v>
      </c>
      <c r="V45" s="81">
        <v>0</v>
      </c>
      <c r="W45" s="79">
        <f t="shared" si="6"/>
        <v>0</v>
      </c>
    </row>
    <row r="46" spans="1:23" x14ac:dyDescent="0.2">
      <c r="A46" s="104"/>
      <c r="B46" s="48" t="s">
        <v>30</v>
      </c>
      <c r="C46" s="69">
        <v>0</v>
      </c>
      <c r="D46" s="75">
        <v>0</v>
      </c>
      <c r="E46" s="76">
        <v>0</v>
      </c>
      <c r="F46" s="59">
        <v>0</v>
      </c>
      <c r="G46" s="75">
        <v>0</v>
      </c>
      <c r="H46" s="76">
        <v>0</v>
      </c>
      <c r="I46" s="59">
        <v>0</v>
      </c>
      <c r="J46" s="75">
        <v>0</v>
      </c>
      <c r="K46" s="76">
        <v>0</v>
      </c>
      <c r="L46" s="59">
        <v>0</v>
      </c>
      <c r="M46" s="75">
        <v>0</v>
      </c>
      <c r="N46" s="76">
        <v>0</v>
      </c>
      <c r="O46" s="59">
        <v>0</v>
      </c>
      <c r="P46" s="75">
        <v>0</v>
      </c>
      <c r="Q46" s="76">
        <v>0</v>
      </c>
      <c r="R46" s="59">
        <v>0</v>
      </c>
      <c r="S46" s="75">
        <v>0</v>
      </c>
      <c r="T46" s="76">
        <v>0</v>
      </c>
      <c r="U46" s="83">
        <v>0</v>
      </c>
      <c r="V46" s="81">
        <v>0</v>
      </c>
      <c r="W46" s="79">
        <f t="shared" si="6"/>
        <v>0</v>
      </c>
    </row>
    <row r="47" spans="1:23" x14ac:dyDescent="0.2">
      <c r="A47" s="104"/>
      <c r="B47" s="48" t="s">
        <v>31</v>
      </c>
      <c r="C47" s="69">
        <v>0</v>
      </c>
      <c r="D47" s="75">
        <v>0</v>
      </c>
      <c r="E47" s="76">
        <v>0</v>
      </c>
      <c r="F47" s="59">
        <v>0</v>
      </c>
      <c r="G47" s="75">
        <v>0</v>
      </c>
      <c r="H47" s="76">
        <v>0</v>
      </c>
      <c r="I47" s="59">
        <v>0</v>
      </c>
      <c r="J47" s="75">
        <v>0</v>
      </c>
      <c r="K47" s="76">
        <v>0</v>
      </c>
      <c r="L47" s="59">
        <v>0</v>
      </c>
      <c r="M47" s="75">
        <v>0</v>
      </c>
      <c r="N47" s="76">
        <v>0</v>
      </c>
      <c r="O47" s="59">
        <v>0</v>
      </c>
      <c r="P47" s="75">
        <v>0</v>
      </c>
      <c r="Q47" s="76">
        <v>0</v>
      </c>
      <c r="R47" s="59">
        <v>0</v>
      </c>
      <c r="S47" s="75">
        <v>0</v>
      </c>
      <c r="T47" s="76">
        <v>0</v>
      </c>
      <c r="U47" s="83">
        <v>0</v>
      </c>
      <c r="V47" s="81">
        <v>0</v>
      </c>
      <c r="W47" s="79">
        <f t="shared" si="6"/>
        <v>0</v>
      </c>
    </row>
    <row r="48" spans="1:23" ht="16" thickBot="1" x14ac:dyDescent="0.25">
      <c r="A48" s="105"/>
      <c r="B48" s="49" t="s">
        <v>35</v>
      </c>
      <c r="C48" s="70">
        <v>28</v>
      </c>
      <c r="D48" s="77">
        <v>100</v>
      </c>
      <c r="E48" s="78">
        <f t="shared" si="0"/>
        <v>6.8627450980392162</v>
      </c>
      <c r="F48" s="61">
        <v>106</v>
      </c>
      <c r="G48" s="77">
        <v>100</v>
      </c>
      <c r="H48" s="78">
        <f t="shared" si="1"/>
        <v>25.980392156862749</v>
      </c>
      <c r="I48" s="61">
        <v>67</v>
      </c>
      <c r="J48" s="77">
        <v>100</v>
      </c>
      <c r="K48" s="78">
        <f t="shared" si="2"/>
        <v>16.421568627450981</v>
      </c>
      <c r="L48" s="61">
        <v>67</v>
      </c>
      <c r="M48" s="77">
        <v>100</v>
      </c>
      <c r="N48" s="78">
        <f t="shared" si="3"/>
        <v>16.421568627450981</v>
      </c>
      <c r="O48" s="61">
        <v>67</v>
      </c>
      <c r="P48" s="77">
        <v>100</v>
      </c>
      <c r="Q48" s="78">
        <f t="shared" si="4"/>
        <v>16.421568627450981</v>
      </c>
      <c r="R48" s="61">
        <v>73</v>
      </c>
      <c r="S48" s="77">
        <v>100</v>
      </c>
      <c r="T48" s="78">
        <f t="shared" si="5"/>
        <v>17.892156862745097</v>
      </c>
      <c r="U48" s="61">
        <v>408</v>
      </c>
      <c r="V48" s="77">
        <v>100</v>
      </c>
      <c r="W48" s="78">
        <f t="shared" si="6"/>
        <v>100</v>
      </c>
    </row>
    <row r="49" spans="1:23" ht="30" customHeight="1" x14ac:dyDescent="0.2">
      <c r="A49" s="161" t="s">
        <v>168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</row>
    <row r="50" spans="1:23" x14ac:dyDescent="0.2">
      <c r="A50" s="38" t="s">
        <v>76</v>
      </c>
      <c r="B50" s="3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0"/>
      <c r="W50" s="40"/>
    </row>
    <row r="51" spans="1:23" x14ac:dyDescent="0.2">
      <c r="A51" s="65" t="s">
        <v>122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40"/>
      <c r="W51" s="40"/>
    </row>
    <row r="52" spans="1:23" x14ac:dyDescent="0.2">
      <c r="A52" s="38" t="s">
        <v>124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40"/>
      <c r="W52" s="40"/>
    </row>
    <row r="53" spans="1:23" x14ac:dyDescent="0.2">
      <c r="V53" s="5"/>
      <c r="W53" s="5"/>
    </row>
    <row r="54" spans="1:23" x14ac:dyDescent="0.2">
      <c r="V54" s="5"/>
      <c r="W54" s="5"/>
    </row>
    <row r="55" spans="1:23" x14ac:dyDescent="0.2">
      <c r="V55" s="5"/>
      <c r="W55" s="5"/>
    </row>
    <row r="56" spans="1:23" x14ac:dyDescent="0.2">
      <c r="V56" s="5"/>
      <c r="W56" s="5"/>
    </row>
  </sheetData>
  <mergeCells count="14">
    <mergeCell ref="A49:W49"/>
    <mergeCell ref="A31:A48"/>
    <mergeCell ref="A3:B6"/>
    <mergeCell ref="C3:W3"/>
    <mergeCell ref="C4:W4"/>
    <mergeCell ref="U5:W5"/>
    <mergeCell ref="R5:T5"/>
    <mergeCell ref="O5:Q5"/>
    <mergeCell ref="L5:N5"/>
    <mergeCell ref="I5:K5"/>
    <mergeCell ref="F5:H5"/>
    <mergeCell ref="C5:E5"/>
    <mergeCell ref="A7:A11"/>
    <mergeCell ref="A12:A30"/>
  </mergeCells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EB244-7A1D-455D-8DBC-9A54BB90FB2E}">
  <dimension ref="A1:V51"/>
  <sheetViews>
    <sheetView zoomScale="70" zoomScaleNormal="70" workbookViewId="0">
      <selection activeCell="A2" sqref="A2"/>
    </sheetView>
  </sheetViews>
  <sheetFormatPr baseColWidth="10" defaultColWidth="8.83203125" defaultRowHeight="15" x14ac:dyDescent="0.2"/>
  <cols>
    <col min="1" max="1" width="10.1640625" customWidth="1"/>
    <col min="2" max="2" width="69.83203125" customWidth="1"/>
    <col min="3" max="22" width="10.1640625" customWidth="1"/>
  </cols>
  <sheetData>
    <row r="1" spans="1:22" x14ac:dyDescent="0.2">
      <c r="A1" s="1" t="s">
        <v>126</v>
      </c>
    </row>
    <row r="2" spans="1:22" ht="16" thickBot="1" x14ac:dyDescent="0.25">
      <c r="A2" s="97" t="s">
        <v>152</v>
      </c>
      <c r="B2" s="1"/>
    </row>
    <row r="3" spans="1:22" ht="16" thickBot="1" x14ac:dyDescent="0.25">
      <c r="A3" s="106" t="s">
        <v>171</v>
      </c>
      <c r="B3" s="107"/>
      <c r="C3" s="177" t="s">
        <v>39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80"/>
    </row>
    <row r="4" spans="1:22" ht="16" thickBot="1" x14ac:dyDescent="0.25">
      <c r="A4" s="108"/>
      <c r="B4" s="109"/>
      <c r="C4" s="134" t="s">
        <v>153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5"/>
    </row>
    <row r="5" spans="1:22" ht="33" customHeight="1" thickBot="1" x14ac:dyDescent="0.25">
      <c r="A5" s="108"/>
      <c r="B5" s="109"/>
      <c r="C5" s="148" t="s">
        <v>123</v>
      </c>
      <c r="D5" s="150"/>
      <c r="E5" s="147" t="s">
        <v>85</v>
      </c>
      <c r="F5" s="150"/>
      <c r="G5" s="147" t="s">
        <v>86</v>
      </c>
      <c r="H5" s="150"/>
      <c r="I5" s="147" t="s">
        <v>87</v>
      </c>
      <c r="J5" s="150"/>
      <c r="K5" s="147" t="s">
        <v>88</v>
      </c>
      <c r="L5" s="150"/>
      <c r="M5" s="147" t="s">
        <v>89</v>
      </c>
      <c r="N5" s="150"/>
      <c r="O5" s="147" t="s">
        <v>90</v>
      </c>
      <c r="P5" s="150"/>
      <c r="Q5" s="147" t="s">
        <v>91</v>
      </c>
      <c r="R5" s="150"/>
      <c r="S5" s="147" t="s">
        <v>92</v>
      </c>
      <c r="T5" s="150"/>
      <c r="U5" s="147" t="s">
        <v>93</v>
      </c>
      <c r="V5" s="149"/>
    </row>
    <row r="6" spans="1:22" ht="16" thickBot="1" x14ac:dyDescent="0.25">
      <c r="A6" s="128"/>
      <c r="B6" s="129"/>
      <c r="C6" s="4" t="s">
        <v>99</v>
      </c>
      <c r="D6" s="3" t="s">
        <v>34</v>
      </c>
      <c r="E6" s="4" t="s">
        <v>99</v>
      </c>
      <c r="F6" s="3" t="s">
        <v>34</v>
      </c>
      <c r="G6" s="4" t="s">
        <v>99</v>
      </c>
      <c r="H6" s="3" t="s">
        <v>34</v>
      </c>
      <c r="I6" s="4" t="s">
        <v>99</v>
      </c>
      <c r="J6" s="3" t="s">
        <v>34</v>
      </c>
      <c r="K6" s="4" t="s">
        <v>99</v>
      </c>
      <c r="L6" s="3" t="s">
        <v>34</v>
      </c>
      <c r="M6" s="4" t="s">
        <v>99</v>
      </c>
      <c r="N6" s="3" t="s">
        <v>34</v>
      </c>
      <c r="O6" s="4" t="s">
        <v>99</v>
      </c>
      <c r="P6" s="3" t="s">
        <v>34</v>
      </c>
      <c r="Q6" s="4" t="s">
        <v>99</v>
      </c>
      <c r="R6" s="3" t="s">
        <v>34</v>
      </c>
      <c r="S6" s="4" t="s">
        <v>99</v>
      </c>
      <c r="T6" s="3" t="s">
        <v>34</v>
      </c>
      <c r="U6" s="4" t="s">
        <v>99</v>
      </c>
      <c r="V6" s="64" t="s">
        <v>34</v>
      </c>
    </row>
    <row r="7" spans="1:22" x14ac:dyDescent="0.2">
      <c r="A7" s="100" t="s">
        <v>40</v>
      </c>
      <c r="B7" s="47" t="s">
        <v>41</v>
      </c>
      <c r="C7" s="68">
        <v>74</v>
      </c>
      <c r="D7" s="74">
        <v>30.2</v>
      </c>
      <c r="E7" s="57">
        <v>19</v>
      </c>
      <c r="F7" s="74">
        <v>30.16</v>
      </c>
      <c r="G7" s="57">
        <v>20</v>
      </c>
      <c r="H7" s="74">
        <v>28.99</v>
      </c>
      <c r="I7" s="57">
        <v>41</v>
      </c>
      <c r="J7" s="74">
        <v>29.08</v>
      </c>
      <c r="K7" s="57">
        <v>28</v>
      </c>
      <c r="L7" s="74">
        <v>31.11</v>
      </c>
      <c r="M7" s="57">
        <v>20</v>
      </c>
      <c r="N7" s="74">
        <v>21.74</v>
      </c>
      <c r="O7" s="57">
        <v>0</v>
      </c>
      <c r="P7" s="74">
        <v>0</v>
      </c>
      <c r="Q7" s="57">
        <v>3</v>
      </c>
      <c r="R7" s="74">
        <v>27.27</v>
      </c>
      <c r="S7" s="57">
        <v>9</v>
      </c>
      <c r="T7" s="74">
        <v>37.5</v>
      </c>
      <c r="U7" s="57">
        <v>9</v>
      </c>
      <c r="V7" s="74">
        <v>28.13</v>
      </c>
    </row>
    <row r="8" spans="1:22" x14ac:dyDescent="0.2">
      <c r="A8" s="101"/>
      <c r="B8" s="48" t="s">
        <v>42</v>
      </c>
      <c r="C8" s="69">
        <v>72</v>
      </c>
      <c r="D8" s="76">
        <v>29.39</v>
      </c>
      <c r="E8" s="59">
        <v>12</v>
      </c>
      <c r="F8" s="76">
        <v>19.05</v>
      </c>
      <c r="G8" s="59">
        <v>26</v>
      </c>
      <c r="H8" s="76">
        <v>37.68</v>
      </c>
      <c r="I8" s="59">
        <v>46</v>
      </c>
      <c r="J8" s="76">
        <v>32.619999999999997</v>
      </c>
      <c r="K8" s="59">
        <v>25</v>
      </c>
      <c r="L8" s="76">
        <v>27.78</v>
      </c>
      <c r="M8" s="59">
        <v>29</v>
      </c>
      <c r="N8" s="76">
        <v>31.52</v>
      </c>
      <c r="O8" s="59">
        <v>2</v>
      </c>
      <c r="P8" s="76">
        <v>28.57</v>
      </c>
      <c r="Q8" s="59">
        <v>2</v>
      </c>
      <c r="R8" s="76">
        <v>18.18</v>
      </c>
      <c r="S8" s="59">
        <v>11</v>
      </c>
      <c r="T8" s="76">
        <v>45.83</v>
      </c>
      <c r="U8" s="59">
        <v>11</v>
      </c>
      <c r="V8" s="76">
        <v>34.380000000000003</v>
      </c>
    </row>
    <row r="9" spans="1:22" x14ac:dyDescent="0.2">
      <c r="A9" s="101"/>
      <c r="B9" s="48" t="s">
        <v>43</v>
      </c>
      <c r="C9" s="69">
        <v>67</v>
      </c>
      <c r="D9" s="76">
        <v>27.35</v>
      </c>
      <c r="E9" s="59">
        <v>19</v>
      </c>
      <c r="F9" s="76">
        <v>30.16</v>
      </c>
      <c r="G9" s="59">
        <v>13</v>
      </c>
      <c r="H9" s="76">
        <v>18.84</v>
      </c>
      <c r="I9" s="59">
        <v>33</v>
      </c>
      <c r="J9" s="76">
        <v>23.4</v>
      </c>
      <c r="K9" s="59">
        <v>21</v>
      </c>
      <c r="L9" s="76">
        <v>23.33</v>
      </c>
      <c r="M9" s="59">
        <v>29</v>
      </c>
      <c r="N9" s="76">
        <v>31.52</v>
      </c>
      <c r="O9" s="59">
        <v>2</v>
      </c>
      <c r="P9" s="76">
        <v>28.57</v>
      </c>
      <c r="Q9" s="59">
        <v>5</v>
      </c>
      <c r="R9" s="76">
        <v>45.45</v>
      </c>
      <c r="S9" s="59">
        <v>3</v>
      </c>
      <c r="T9" s="76">
        <v>12.5</v>
      </c>
      <c r="U9" s="59">
        <v>5</v>
      </c>
      <c r="V9" s="76">
        <v>15.63</v>
      </c>
    </row>
    <row r="10" spans="1:22" x14ac:dyDescent="0.2">
      <c r="A10" s="101"/>
      <c r="B10" s="48" t="s">
        <v>44</v>
      </c>
      <c r="C10" s="69">
        <v>32</v>
      </c>
      <c r="D10" s="76">
        <v>13.06</v>
      </c>
      <c r="E10" s="59">
        <v>13</v>
      </c>
      <c r="F10" s="76">
        <v>20.63</v>
      </c>
      <c r="G10" s="59">
        <v>10</v>
      </c>
      <c r="H10" s="76">
        <v>14.49</v>
      </c>
      <c r="I10" s="59">
        <v>21</v>
      </c>
      <c r="J10" s="76">
        <v>14.89</v>
      </c>
      <c r="K10" s="59">
        <v>16</v>
      </c>
      <c r="L10" s="76">
        <v>17.78</v>
      </c>
      <c r="M10" s="59">
        <v>14</v>
      </c>
      <c r="N10" s="76">
        <v>15.22</v>
      </c>
      <c r="O10" s="59">
        <v>3</v>
      </c>
      <c r="P10" s="76">
        <v>42.86</v>
      </c>
      <c r="Q10" s="59">
        <v>1</v>
      </c>
      <c r="R10" s="76">
        <v>9.09</v>
      </c>
      <c r="S10" s="59">
        <v>1</v>
      </c>
      <c r="T10" s="76">
        <v>4.17</v>
      </c>
      <c r="U10" s="59">
        <v>7</v>
      </c>
      <c r="V10" s="76">
        <v>21.88</v>
      </c>
    </row>
    <row r="11" spans="1:22" ht="16" thickBot="1" x14ac:dyDescent="0.25">
      <c r="A11" s="102"/>
      <c r="B11" s="49" t="s">
        <v>35</v>
      </c>
      <c r="C11" s="70">
        <v>245</v>
      </c>
      <c r="D11" s="78">
        <v>100</v>
      </c>
      <c r="E11" s="61">
        <v>63</v>
      </c>
      <c r="F11" s="78">
        <v>100</v>
      </c>
      <c r="G11" s="61">
        <v>69</v>
      </c>
      <c r="H11" s="78">
        <v>100</v>
      </c>
      <c r="I11" s="61">
        <v>141</v>
      </c>
      <c r="J11" s="78">
        <v>100</v>
      </c>
      <c r="K11" s="61">
        <v>90</v>
      </c>
      <c r="L11" s="78">
        <v>100</v>
      </c>
      <c r="M11" s="61">
        <v>92</v>
      </c>
      <c r="N11" s="78">
        <v>100</v>
      </c>
      <c r="O11" s="61">
        <v>7</v>
      </c>
      <c r="P11" s="78">
        <v>100</v>
      </c>
      <c r="Q11" s="61">
        <v>11</v>
      </c>
      <c r="R11" s="78">
        <v>100</v>
      </c>
      <c r="S11" s="61">
        <v>24</v>
      </c>
      <c r="T11" s="78">
        <v>100</v>
      </c>
      <c r="U11" s="61">
        <v>32</v>
      </c>
      <c r="V11" s="78">
        <v>100</v>
      </c>
    </row>
    <row r="12" spans="1:22" x14ac:dyDescent="0.2">
      <c r="A12" s="103" t="s">
        <v>114</v>
      </c>
      <c r="B12" s="44" t="s">
        <v>163</v>
      </c>
      <c r="C12" s="68">
        <v>2</v>
      </c>
      <c r="D12" s="74">
        <v>0.82</v>
      </c>
      <c r="E12" s="68">
        <v>0</v>
      </c>
      <c r="F12" s="74">
        <v>0</v>
      </c>
      <c r="G12" s="57">
        <v>0</v>
      </c>
      <c r="H12" s="74">
        <v>0</v>
      </c>
      <c r="I12" s="57">
        <v>0</v>
      </c>
      <c r="J12" s="74">
        <v>0</v>
      </c>
      <c r="K12" s="57">
        <v>2</v>
      </c>
      <c r="L12" s="74">
        <v>2.2200000000000002</v>
      </c>
      <c r="M12" s="57">
        <v>2</v>
      </c>
      <c r="N12" s="74">
        <v>2.2200000000000002</v>
      </c>
      <c r="O12" s="57">
        <v>0</v>
      </c>
      <c r="P12" s="74">
        <v>0</v>
      </c>
      <c r="Q12" s="57">
        <v>0</v>
      </c>
      <c r="R12" s="74">
        <v>0</v>
      </c>
      <c r="S12" s="57">
        <v>0</v>
      </c>
      <c r="T12" s="74">
        <v>0</v>
      </c>
      <c r="U12" s="57">
        <v>0</v>
      </c>
      <c r="V12" s="74">
        <v>0</v>
      </c>
    </row>
    <row r="13" spans="1:22" x14ac:dyDescent="0.2">
      <c r="A13" s="104"/>
      <c r="B13" s="45" t="s">
        <v>103</v>
      </c>
      <c r="C13" s="69">
        <v>56</v>
      </c>
      <c r="D13" s="76">
        <v>22.86</v>
      </c>
      <c r="E13" s="69">
        <v>22</v>
      </c>
      <c r="F13" s="76">
        <v>34.92</v>
      </c>
      <c r="G13" s="59">
        <v>14</v>
      </c>
      <c r="H13" s="76">
        <v>20.29</v>
      </c>
      <c r="I13" s="59">
        <v>38</v>
      </c>
      <c r="J13" s="76">
        <v>26.95</v>
      </c>
      <c r="K13" s="59">
        <v>10</v>
      </c>
      <c r="L13" s="76">
        <v>11.11</v>
      </c>
      <c r="M13" s="59">
        <v>10</v>
      </c>
      <c r="N13" s="76">
        <v>11.11</v>
      </c>
      <c r="O13" s="59">
        <v>2</v>
      </c>
      <c r="P13" s="76">
        <v>28.57</v>
      </c>
      <c r="Q13" s="59">
        <v>1</v>
      </c>
      <c r="R13" s="76">
        <v>9.09</v>
      </c>
      <c r="S13" s="59">
        <v>3</v>
      </c>
      <c r="T13" s="76">
        <v>12.5</v>
      </c>
      <c r="U13" s="59">
        <v>6</v>
      </c>
      <c r="V13" s="76">
        <v>18.75</v>
      </c>
    </row>
    <row r="14" spans="1:22" x14ac:dyDescent="0.2">
      <c r="A14" s="104"/>
      <c r="B14" s="45" t="s">
        <v>164</v>
      </c>
      <c r="C14" s="69">
        <v>4</v>
      </c>
      <c r="D14" s="76">
        <v>1.63</v>
      </c>
      <c r="E14" s="69">
        <v>0</v>
      </c>
      <c r="F14" s="76">
        <v>0</v>
      </c>
      <c r="G14" s="59">
        <v>1</v>
      </c>
      <c r="H14" s="76">
        <v>1.45</v>
      </c>
      <c r="I14" s="59">
        <v>0</v>
      </c>
      <c r="J14" s="76">
        <v>0</v>
      </c>
      <c r="K14" s="59">
        <v>2</v>
      </c>
      <c r="L14" s="76">
        <v>2.2200000000000002</v>
      </c>
      <c r="M14" s="59">
        <v>2</v>
      </c>
      <c r="N14" s="76">
        <v>2.2200000000000002</v>
      </c>
      <c r="O14" s="59">
        <v>0</v>
      </c>
      <c r="P14" s="76">
        <v>0</v>
      </c>
      <c r="Q14" s="59">
        <v>1</v>
      </c>
      <c r="R14" s="76">
        <v>9.09</v>
      </c>
      <c r="S14" s="59">
        <v>0</v>
      </c>
      <c r="T14" s="76">
        <v>0</v>
      </c>
      <c r="U14" s="59">
        <v>0</v>
      </c>
      <c r="V14" s="76">
        <v>0</v>
      </c>
    </row>
    <row r="15" spans="1:22" x14ac:dyDescent="0.2">
      <c r="A15" s="104"/>
      <c r="B15" s="45" t="s">
        <v>165</v>
      </c>
      <c r="C15" s="69">
        <v>1</v>
      </c>
      <c r="D15" s="76">
        <v>0.41</v>
      </c>
      <c r="E15" s="69">
        <v>0</v>
      </c>
      <c r="F15" s="76">
        <v>0</v>
      </c>
      <c r="G15" s="59">
        <v>1</v>
      </c>
      <c r="H15" s="76">
        <v>1.45</v>
      </c>
      <c r="I15" s="59">
        <v>1</v>
      </c>
      <c r="J15" s="76">
        <v>0.71</v>
      </c>
      <c r="K15" s="59">
        <v>2</v>
      </c>
      <c r="L15" s="76">
        <v>2.2200000000000002</v>
      </c>
      <c r="M15" s="59">
        <v>2</v>
      </c>
      <c r="N15" s="76">
        <v>2.2200000000000002</v>
      </c>
      <c r="O15" s="59">
        <v>0</v>
      </c>
      <c r="P15" s="76">
        <v>0</v>
      </c>
      <c r="Q15" s="59">
        <v>0</v>
      </c>
      <c r="R15" s="76">
        <v>0</v>
      </c>
      <c r="S15" s="59">
        <v>0</v>
      </c>
      <c r="T15" s="76">
        <v>0</v>
      </c>
      <c r="U15" s="59">
        <v>0</v>
      </c>
      <c r="V15" s="76">
        <v>0</v>
      </c>
    </row>
    <row r="16" spans="1:22" x14ac:dyDescent="0.2">
      <c r="A16" s="104"/>
      <c r="B16" s="45" t="s">
        <v>5</v>
      </c>
      <c r="C16" s="69">
        <v>12</v>
      </c>
      <c r="D16" s="76">
        <v>4.9000000000000004</v>
      </c>
      <c r="E16" s="69">
        <v>2</v>
      </c>
      <c r="F16" s="76">
        <v>3.17</v>
      </c>
      <c r="G16" s="59">
        <v>5</v>
      </c>
      <c r="H16" s="76">
        <v>7.25</v>
      </c>
      <c r="I16" s="59">
        <v>5</v>
      </c>
      <c r="J16" s="76">
        <v>3.55</v>
      </c>
      <c r="K16" s="59">
        <v>2</v>
      </c>
      <c r="L16" s="76">
        <v>2.2200000000000002</v>
      </c>
      <c r="M16" s="59">
        <v>2</v>
      </c>
      <c r="N16" s="76">
        <v>2.2200000000000002</v>
      </c>
      <c r="O16" s="59">
        <v>0</v>
      </c>
      <c r="P16" s="76">
        <v>0</v>
      </c>
      <c r="Q16" s="59">
        <v>0</v>
      </c>
      <c r="R16" s="76">
        <v>0</v>
      </c>
      <c r="S16" s="59">
        <v>3</v>
      </c>
      <c r="T16" s="76">
        <v>12.5</v>
      </c>
      <c r="U16" s="59">
        <v>0</v>
      </c>
      <c r="V16" s="76">
        <v>0</v>
      </c>
    </row>
    <row r="17" spans="1:22" x14ac:dyDescent="0.2">
      <c r="A17" s="104"/>
      <c r="B17" s="45" t="s">
        <v>104</v>
      </c>
      <c r="C17" s="69">
        <v>115</v>
      </c>
      <c r="D17" s="76">
        <v>46.94</v>
      </c>
      <c r="E17" s="69">
        <v>28</v>
      </c>
      <c r="F17" s="76">
        <v>44.44</v>
      </c>
      <c r="G17" s="59">
        <v>32</v>
      </c>
      <c r="H17" s="76">
        <v>46.38</v>
      </c>
      <c r="I17" s="59">
        <v>61</v>
      </c>
      <c r="J17" s="76">
        <v>43.26</v>
      </c>
      <c r="K17" s="59">
        <v>42</v>
      </c>
      <c r="L17" s="76">
        <v>46.67</v>
      </c>
      <c r="M17" s="59">
        <v>42</v>
      </c>
      <c r="N17" s="76">
        <v>46.67</v>
      </c>
      <c r="O17" s="59">
        <v>4</v>
      </c>
      <c r="P17" s="76">
        <v>57.14</v>
      </c>
      <c r="Q17" s="59">
        <v>6</v>
      </c>
      <c r="R17" s="76">
        <v>54.55</v>
      </c>
      <c r="S17" s="59">
        <v>11</v>
      </c>
      <c r="T17" s="76">
        <v>45.83</v>
      </c>
      <c r="U17" s="59">
        <v>6</v>
      </c>
      <c r="V17" s="76">
        <v>18.75</v>
      </c>
    </row>
    <row r="18" spans="1:22" x14ac:dyDescent="0.2">
      <c r="A18" s="104"/>
      <c r="B18" s="45" t="s">
        <v>8</v>
      </c>
      <c r="C18" s="69">
        <v>11</v>
      </c>
      <c r="D18" s="76">
        <v>4.49</v>
      </c>
      <c r="E18" s="69">
        <v>4</v>
      </c>
      <c r="F18" s="76">
        <v>6.35</v>
      </c>
      <c r="G18" s="59">
        <v>4</v>
      </c>
      <c r="H18" s="76">
        <v>5.8</v>
      </c>
      <c r="I18" s="59">
        <v>7</v>
      </c>
      <c r="J18" s="76">
        <v>4.96</v>
      </c>
      <c r="K18" s="59">
        <v>4</v>
      </c>
      <c r="L18" s="76">
        <v>4.4400000000000004</v>
      </c>
      <c r="M18" s="59">
        <v>4</v>
      </c>
      <c r="N18" s="76">
        <v>4.4400000000000004</v>
      </c>
      <c r="O18" s="59">
        <v>0</v>
      </c>
      <c r="P18" s="76">
        <v>0</v>
      </c>
      <c r="Q18" s="59">
        <v>1</v>
      </c>
      <c r="R18" s="76">
        <v>9.09</v>
      </c>
      <c r="S18" s="59">
        <v>1</v>
      </c>
      <c r="T18" s="76">
        <v>4.17</v>
      </c>
      <c r="U18" s="59">
        <v>0</v>
      </c>
      <c r="V18" s="76">
        <v>0</v>
      </c>
    </row>
    <row r="19" spans="1:22" x14ac:dyDescent="0.2">
      <c r="A19" s="104"/>
      <c r="B19" s="45" t="s">
        <v>105</v>
      </c>
      <c r="C19" s="69">
        <v>9</v>
      </c>
      <c r="D19" s="76">
        <v>3.67</v>
      </c>
      <c r="E19" s="69">
        <v>4</v>
      </c>
      <c r="F19" s="76">
        <v>6.35</v>
      </c>
      <c r="G19" s="59">
        <v>7</v>
      </c>
      <c r="H19" s="76">
        <v>10.14</v>
      </c>
      <c r="I19" s="59">
        <v>7</v>
      </c>
      <c r="J19" s="76">
        <v>4.96</v>
      </c>
      <c r="K19" s="59">
        <v>3</v>
      </c>
      <c r="L19" s="76">
        <v>3.33</v>
      </c>
      <c r="M19" s="59">
        <v>3</v>
      </c>
      <c r="N19" s="76">
        <v>3.33</v>
      </c>
      <c r="O19" s="59">
        <v>0</v>
      </c>
      <c r="P19" s="76">
        <v>0</v>
      </c>
      <c r="Q19" s="59">
        <v>1</v>
      </c>
      <c r="R19" s="76">
        <v>9.09</v>
      </c>
      <c r="S19" s="59">
        <v>2</v>
      </c>
      <c r="T19" s="76">
        <v>8.33</v>
      </c>
      <c r="U19" s="59">
        <v>10</v>
      </c>
      <c r="V19" s="76">
        <v>31.25</v>
      </c>
    </row>
    <row r="20" spans="1:22" x14ac:dyDescent="0.2">
      <c r="A20" s="104"/>
      <c r="B20" s="45" t="s">
        <v>106</v>
      </c>
      <c r="C20" s="69">
        <v>13</v>
      </c>
      <c r="D20" s="76">
        <v>5.31</v>
      </c>
      <c r="E20" s="69">
        <v>0</v>
      </c>
      <c r="F20" s="76">
        <v>0</v>
      </c>
      <c r="G20" s="59">
        <v>0</v>
      </c>
      <c r="H20" s="76">
        <v>0</v>
      </c>
      <c r="I20" s="59">
        <v>10</v>
      </c>
      <c r="J20" s="76">
        <v>7.09</v>
      </c>
      <c r="K20" s="59">
        <v>10</v>
      </c>
      <c r="L20" s="76">
        <v>11.11</v>
      </c>
      <c r="M20" s="59">
        <v>10</v>
      </c>
      <c r="N20" s="76">
        <v>11.11</v>
      </c>
      <c r="O20" s="59">
        <v>0</v>
      </c>
      <c r="P20" s="76">
        <v>0</v>
      </c>
      <c r="Q20" s="59">
        <v>0</v>
      </c>
      <c r="R20" s="76">
        <v>0</v>
      </c>
      <c r="S20" s="59">
        <v>0</v>
      </c>
      <c r="T20" s="76">
        <v>0</v>
      </c>
      <c r="U20" s="59">
        <v>2</v>
      </c>
      <c r="V20" s="76">
        <v>6.25</v>
      </c>
    </row>
    <row r="21" spans="1:22" x14ac:dyDescent="0.2">
      <c r="A21" s="104"/>
      <c r="B21" s="45" t="s">
        <v>107</v>
      </c>
      <c r="C21" s="69">
        <v>0</v>
      </c>
      <c r="D21" s="76">
        <v>0</v>
      </c>
      <c r="E21" s="69">
        <v>0</v>
      </c>
      <c r="F21" s="76">
        <v>0</v>
      </c>
      <c r="G21" s="59">
        <v>0</v>
      </c>
      <c r="H21" s="76">
        <v>0</v>
      </c>
      <c r="I21" s="59">
        <v>0</v>
      </c>
      <c r="J21" s="76">
        <v>0</v>
      </c>
      <c r="K21" s="59">
        <v>0</v>
      </c>
      <c r="L21" s="76">
        <v>0</v>
      </c>
      <c r="M21" s="59">
        <v>0</v>
      </c>
      <c r="N21" s="76">
        <v>0</v>
      </c>
      <c r="O21" s="59">
        <v>0</v>
      </c>
      <c r="P21" s="76">
        <v>0</v>
      </c>
      <c r="Q21" s="59">
        <v>0</v>
      </c>
      <c r="R21" s="76">
        <v>0</v>
      </c>
      <c r="S21" s="59">
        <v>0</v>
      </c>
      <c r="T21" s="76">
        <v>0</v>
      </c>
      <c r="U21" s="59">
        <v>1</v>
      </c>
      <c r="V21" s="76">
        <v>3.13</v>
      </c>
    </row>
    <row r="22" spans="1:22" x14ac:dyDescent="0.2">
      <c r="A22" s="104"/>
      <c r="B22" s="45" t="s">
        <v>108</v>
      </c>
      <c r="C22" s="69">
        <v>1</v>
      </c>
      <c r="D22" s="76">
        <v>0.41</v>
      </c>
      <c r="E22" s="69">
        <v>0</v>
      </c>
      <c r="F22" s="76">
        <v>0</v>
      </c>
      <c r="G22" s="59">
        <v>0</v>
      </c>
      <c r="H22" s="76">
        <v>0</v>
      </c>
      <c r="I22" s="59">
        <v>0</v>
      </c>
      <c r="J22" s="76">
        <v>0</v>
      </c>
      <c r="K22" s="59">
        <v>1</v>
      </c>
      <c r="L22" s="76">
        <v>1.1100000000000001</v>
      </c>
      <c r="M22" s="59">
        <v>1</v>
      </c>
      <c r="N22" s="76">
        <v>1.1100000000000001</v>
      </c>
      <c r="O22" s="59">
        <v>0</v>
      </c>
      <c r="P22" s="76">
        <v>0</v>
      </c>
      <c r="Q22" s="59">
        <v>0</v>
      </c>
      <c r="R22" s="76">
        <v>0</v>
      </c>
      <c r="S22" s="59">
        <v>0</v>
      </c>
      <c r="T22" s="76">
        <v>0</v>
      </c>
      <c r="U22" s="59">
        <v>0</v>
      </c>
      <c r="V22" s="76">
        <v>0</v>
      </c>
    </row>
    <row r="23" spans="1:22" x14ac:dyDescent="0.2">
      <c r="A23" s="104"/>
      <c r="B23" s="45" t="s">
        <v>166</v>
      </c>
      <c r="C23" s="69">
        <v>2</v>
      </c>
      <c r="D23" s="76">
        <v>0.82</v>
      </c>
      <c r="E23" s="69">
        <v>0</v>
      </c>
      <c r="F23" s="76">
        <v>0</v>
      </c>
      <c r="G23" s="59">
        <v>2</v>
      </c>
      <c r="H23" s="76">
        <v>2.9</v>
      </c>
      <c r="I23" s="59">
        <v>0</v>
      </c>
      <c r="J23" s="76">
        <v>0</v>
      </c>
      <c r="K23" s="59">
        <v>1</v>
      </c>
      <c r="L23" s="76">
        <v>1.1100000000000001</v>
      </c>
      <c r="M23" s="59">
        <v>1</v>
      </c>
      <c r="N23" s="76">
        <v>1.1100000000000001</v>
      </c>
      <c r="O23" s="59">
        <v>0</v>
      </c>
      <c r="P23" s="76">
        <v>0</v>
      </c>
      <c r="Q23" s="59">
        <v>0</v>
      </c>
      <c r="R23" s="76">
        <v>0</v>
      </c>
      <c r="S23" s="59">
        <v>0</v>
      </c>
      <c r="T23" s="76">
        <v>0</v>
      </c>
      <c r="U23" s="59">
        <v>1</v>
      </c>
      <c r="V23" s="76">
        <v>3.13</v>
      </c>
    </row>
    <row r="24" spans="1:22" x14ac:dyDescent="0.2">
      <c r="A24" s="104"/>
      <c r="B24" s="45" t="s">
        <v>109</v>
      </c>
      <c r="C24" s="69">
        <v>0</v>
      </c>
      <c r="D24" s="76">
        <v>0</v>
      </c>
      <c r="E24" s="69">
        <v>0</v>
      </c>
      <c r="F24" s="76">
        <v>0</v>
      </c>
      <c r="G24" s="59">
        <v>0</v>
      </c>
      <c r="H24" s="76">
        <v>0</v>
      </c>
      <c r="I24" s="59">
        <v>0</v>
      </c>
      <c r="J24" s="76">
        <v>0</v>
      </c>
      <c r="K24" s="59">
        <v>0</v>
      </c>
      <c r="L24" s="76">
        <v>0</v>
      </c>
      <c r="M24" s="59">
        <v>0</v>
      </c>
      <c r="N24" s="76">
        <v>0</v>
      </c>
      <c r="O24" s="59">
        <v>0</v>
      </c>
      <c r="P24" s="76">
        <v>0</v>
      </c>
      <c r="Q24" s="59">
        <v>1</v>
      </c>
      <c r="R24" s="76">
        <v>9.09</v>
      </c>
      <c r="S24" s="59">
        <v>0</v>
      </c>
      <c r="T24" s="76">
        <v>0</v>
      </c>
      <c r="U24" s="59">
        <v>1</v>
      </c>
      <c r="V24" s="76">
        <v>3.13</v>
      </c>
    </row>
    <row r="25" spans="1:22" x14ac:dyDescent="0.2">
      <c r="A25" s="104"/>
      <c r="B25" s="45" t="s">
        <v>110</v>
      </c>
      <c r="C25" s="69">
        <v>0</v>
      </c>
      <c r="D25" s="76">
        <v>0</v>
      </c>
      <c r="E25" s="69">
        <v>0</v>
      </c>
      <c r="F25" s="76">
        <v>0</v>
      </c>
      <c r="G25" s="59">
        <v>0</v>
      </c>
      <c r="H25" s="76">
        <v>0</v>
      </c>
      <c r="I25" s="59">
        <v>0</v>
      </c>
      <c r="J25" s="76">
        <v>0</v>
      </c>
      <c r="K25" s="59">
        <v>0</v>
      </c>
      <c r="L25" s="76">
        <v>0</v>
      </c>
      <c r="M25" s="59">
        <v>0</v>
      </c>
      <c r="N25" s="76">
        <v>0</v>
      </c>
      <c r="O25" s="59">
        <v>0</v>
      </c>
      <c r="P25" s="76">
        <v>0</v>
      </c>
      <c r="Q25" s="59">
        <v>0</v>
      </c>
      <c r="R25" s="76">
        <v>0</v>
      </c>
      <c r="S25" s="59">
        <v>0</v>
      </c>
      <c r="T25" s="76">
        <v>0</v>
      </c>
      <c r="U25" s="59">
        <v>0</v>
      </c>
      <c r="V25" s="76">
        <v>0</v>
      </c>
    </row>
    <row r="26" spans="1:22" x14ac:dyDescent="0.2">
      <c r="A26" s="104"/>
      <c r="B26" s="45" t="s">
        <v>111</v>
      </c>
      <c r="C26" s="69">
        <v>0</v>
      </c>
      <c r="D26" s="76">
        <v>0</v>
      </c>
      <c r="E26" s="69">
        <v>0</v>
      </c>
      <c r="F26" s="76">
        <v>0</v>
      </c>
      <c r="G26" s="59">
        <v>0</v>
      </c>
      <c r="H26" s="76">
        <v>0</v>
      </c>
      <c r="I26" s="59">
        <v>0</v>
      </c>
      <c r="J26" s="76">
        <v>0</v>
      </c>
      <c r="K26" s="59">
        <v>0</v>
      </c>
      <c r="L26" s="76">
        <v>0</v>
      </c>
      <c r="M26" s="59">
        <v>0</v>
      </c>
      <c r="N26" s="76">
        <v>0</v>
      </c>
      <c r="O26" s="59">
        <v>0</v>
      </c>
      <c r="P26" s="76">
        <v>0</v>
      </c>
      <c r="Q26" s="59">
        <v>0</v>
      </c>
      <c r="R26" s="76">
        <v>0</v>
      </c>
      <c r="S26" s="59">
        <v>0</v>
      </c>
      <c r="T26" s="76">
        <v>0</v>
      </c>
      <c r="U26" s="59">
        <v>0</v>
      </c>
      <c r="V26" s="76">
        <v>0</v>
      </c>
    </row>
    <row r="27" spans="1:22" x14ac:dyDescent="0.2">
      <c r="A27" s="104"/>
      <c r="B27" s="45" t="s">
        <v>112</v>
      </c>
      <c r="C27" s="69">
        <v>0</v>
      </c>
      <c r="D27" s="76">
        <v>0</v>
      </c>
      <c r="E27" s="69">
        <v>0</v>
      </c>
      <c r="F27" s="76">
        <v>0</v>
      </c>
      <c r="G27" s="59">
        <v>0</v>
      </c>
      <c r="H27" s="76">
        <v>0</v>
      </c>
      <c r="I27" s="59">
        <v>0</v>
      </c>
      <c r="J27" s="76">
        <v>0</v>
      </c>
      <c r="K27" s="59">
        <v>0</v>
      </c>
      <c r="L27" s="76">
        <v>0</v>
      </c>
      <c r="M27" s="59">
        <v>0</v>
      </c>
      <c r="N27" s="76">
        <v>0</v>
      </c>
      <c r="O27" s="59">
        <v>0</v>
      </c>
      <c r="P27" s="76">
        <v>0</v>
      </c>
      <c r="Q27" s="59">
        <v>0</v>
      </c>
      <c r="R27" s="76">
        <v>0</v>
      </c>
      <c r="S27" s="59">
        <v>0</v>
      </c>
      <c r="T27" s="76">
        <v>0</v>
      </c>
      <c r="U27" s="59">
        <v>0</v>
      </c>
      <c r="V27" s="76">
        <v>0</v>
      </c>
    </row>
    <row r="28" spans="1:22" x14ac:dyDescent="0.2">
      <c r="A28" s="104"/>
      <c r="B28" s="45" t="s">
        <v>167</v>
      </c>
      <c r="C28" s="69">
        <v>5</v>
      </c>
      <c r="D28" s="76">
        <v>2.04</v>
      </c>
      <c r="E28" s="69">
        <v>0</v>
      </c>
      <c r="F28" s="76">
        <v>0</v>
      </c>
      <c r="G28" s="59">
        <v>0</v>
      </c>
      <c r="H28" s="76">
        <v>0</v>
      </c>
      <c r="I28" s="59">
        <v>1</v>
      </c>
      <c r="J28" s="76">
        <v>0.71</v>
      </c>
      <c r="K28" s="59">
        <v>3</v>
      </c>
      <c r="L28" s="76">
        <v>3.33</v>
      </c>
      <c r="M28" s="59">
        <v>3</v>
      </c>
      <c r="N28" s="76">
        <v>3.33</v>
      </c>
      <c r="O28" s="59">
        <v>1</v>
      </c>
      <c r="P28" s="76">
        <v>14.29</v>
      </c>
      <c r="Q28" s="59">
        <v>0</v>
      </c>
      <c r="R28" s="76">
        <v>0</v>
      </c>
      <c r="S28" s="59">
        <v>0</v>
      </c>
      <c r="T28" s="76">
        <v>0</v>
      </c>
      <c r="U28" s="59">
        <v>1</v>
      </c>
      <c r="V28" s="76">
        <v>3.13</v>
      </c>
    </row>
    <row r="29" spans="1:22" x14ac:dyDescent="0.2">
      <c r="A29" s="104"/>
      <c r="B29" s="45" t="s">
        <v>113</v>
      </c>
      <c r="C29" s="69">
        <v>14</v>
      </c>
      <c r="D29" s="76">
        <v>5.71</v>
      </c>
      <c r="E29" s="69">
        <v>3</v>
      </c>
      <c r="F29" s="76">
        <v>4.76</v>
      </c>
      <c r="G29" s="59">
        <v>3</v>
      </c>
      <c r="H29" s="76">
        <v>4.3499999999999996</v>
      </c>
      <c r="I29" s="59">
        <v>11</v>
      </c>
      <c r="J29" s="76">
        <v>7.8</v>
      </c>
      <c r="K29" s="59">
        <v>8</v>
      </c>
      <c r="L29" s="76">
        <v>8.89</v>
      </c>
      <c r="M29" s="59">
        <v>8</v>
      </c>
      <c r="N29" s="76">
        <v>8.89</v>
      </c>
      <c r="O29" s="59">
        <v>0</v>
      </c>
      <c r="P29" s="76">
        <v>0</v>
      </c>
      <c r="Q29" s="59">
        <v>0</v>
      </c>
      <c r="R29" s="76">
        <v>0</v>
      </c>
      <c r="S29" s="59">
        <v>4</v>
      </c>
      <c r="T29" s="76">
        <v>16.670000000000002</v>
      </c>
      <c r="U29" s="59">
        <v>4</v>
      </c>
      <c r="V29" s="76">
        <v>12.5</v>
      </c>
    </row>
    <row r="30" spans="1:22" ht="16" thickBot="1" x14ac:dyDescent="0.25">
      <c r="A30" s="105"/>
      <c r="B30" s="46" t="s">
        <v>35</v>
      </c>
      <c r="C30" s="70">
        <v>245</v>
      </c>
      <c r="D30" s="78">
        <v>100</v>
      </c>
      <c r="E30" s="70">
        <v>63</v>
      </c>
      <c r="F30" s="78">
        <v>100</v>
      </c>
      <c r="G30" s="61">
        <v>69</v>
      </c>
      <c r="H30" s="78">
        <v>100</v>
      </c>
      <c r="I30" s="61">
        <v>141</v>
      </c>
      <c r="J30" s="78">
        <v>100</v>
      </c>
      <c r="K30" s="61">
        <v>90</v>
      </c>
      <c r="L30" s="78">
        <v>100</v>
      </c>
      <c r="M30" s="61">
        <v>90</v>
      </c>
      <c r="N30" s="78">
        <v>100</v>
      </c>
      <c r="O30" s="61">
        <v>7</v>
      </c>
      <c r="P30" s="78">
        <v>100</v>
      </c>
      <c r="Q30" s="61">
        <v>11</v>
      </c>
      <c r="R30" s="78">
        <v>100</v>
      </c>
      <c r="S30" s="61">
        <v>24</v>
      </c>
      <c r="T30" s="78">
        <v>100</v>
      </c>
      <c r="U30" s="61">
        <v>32</v>
      </c>
      <c r="V30" s="78">
        <v>100</v>
      </c>
    </row>
    <row r="31" spans="1:22" x14ac:dyDescent="0.2">
      <c r="A31" s="104" t="s">
        <v>46</v>
      </c>
      <c r="B31" s="45" t="s">
        <v>15</v>
      </c>
      <c r="C31" s="69">
        <v>153</v>
      </c>
      <c r="D31" s="76">
        <v>62.45</v>
      </c>
      <c r="E31" s="59">
        <v>29</v>
      </c>
      <c r="F31" s="76">
        <v>46.03</v>
      </c>
      <c r="G31" s="59">
        <v>40</v>
      </c>
      <c r="H31" s="76">
        <v>57.97</v>
      </c>
      <c r="I31" s="59">
        <v>91</v>
      </c>
      <c r="J31" s="76">
        <v>64.540000000000006</v>
      </c>
      <c r="K31" s="59">
        <v>70</v>
      </c>
      <c r="L31" s="76">
        <v>77.78</v>
      </c>
      <c r="M31" s="59">
        <v>65</v>
      </c>
      <c r="N31" s="76">
        <v>70.650000000000006</v>
      </c>
      <c r="O31" s="59">
        <v>6</v>
      </c>
      <c r="P31" s="76">
        <v>85.71</v>
      </c>
      <c r="Q31" s="59">
        <v>9</v>
      </c>
      <c r="R31" s="76">
        <v>81.819999999999993</v>
      </c>
      <c r="S31" s="59">
        <v>18</v>
      </c>
      <c r="T31" s="76">
        <v>75</v>
      </c>
      <c r="U31" s="59">
        <v>13</v>
      </c>
      <c r="V31" s="76">
        <v>40.630000000000003</v>
      </c>
    </row>
    <row r="32" spans="1:22" x14ac:dyDescent="0.2">
      <c r="A32" s="104"/>
      <c r="B32" s="45" t="s">
        <v>16</v>
      </c>
      <c r="C32" s="69">
        <v>0</v>
      </c>
      <c r="D32" s="76">
        <v>0</v>
      </c>
      <c r="E32" s="59">
        <v>0</v>
      </c>
      <c r="F32" s="76">
        <v>0</v>
      </c>
      <c r="G32" s="59">
        <v>0</v>
      </c>
      <c r="H32" s="76">
        <v>0</v>
      </c>
      <c r="I32" s="59">
        <v>1</v>
      </c>
      <c r="J32" s="76">
        <v>0.71</v>
      </c>
      <c r="K32" s="59">
        <v>0</v>
      </c>
      <c r="L32" s="76">
        <v>0</v>
      </c>
      <c r="M32" s="59">
        <v>0</v>
      </c>
      <c r="N32" s="76">
        <v>0</v>
      </c>
      <c r="O32" s="59">
        <v>0</v>
      </c>
      <c r="P32" s="76">
        <v>0</v>
      </c>
      <c r="Q32" s="59">
        <v>0</v>
      </c>
      <c r="R32" s="76">
        <v>0</v>
      </c>
      <c r="S32" s="59">
        <v>0</v>
      </c>
      <c r="T32" s="76">
        <v>0</v>
      </c>
      <c r="U32" s="59">
        <v>0</v>
      </c>
      <c r="V32" s="76">
        <v>0</v>
      </c>
    </row>
    <row r="33" spans="1:22" x14ac:dyDescent="0.2">
      <c r="A33" s="104"/>
      <c r="B33" s="45" t="s">
        <v>17</v>
      </c>
      <c r="C33" s="69">
        <v>0</v>
      </c>
      <c r="D33" s="76">
        <v>0</v>
      </c>
      <c r="E33" s="59">
        <v>0</v>
      </c>
      <c r="F33" s="76">
        <v>0</v>
      </c>
      <c r="G33" s="59">
        <v>0</v>
      </c>
      <c r="H33" s="76">
        <v>0</v>
      </c>
      <c r="I33" s="59">
        <v>0</v>
      </c>
      <c r="J33" s="76">
        <v>0</v>
      </c>
      <c r="K33" s="59">
        <v>0</v>
      </c>
      <c r="L33" s="76">
        <v>0</v>
      </c>
      <c r="M33" s="59">
        <v>0</v>
      </c>
      <c r="N33" s="76">
        <v>0</v>
      </c>
      <c r="O33" s="59">
        <v>0</v>
      </c>
      <c r="P33" s="76">
        <v>0</v>
      </c>
      <c r="Q33" s="59">
        <v>0</v>
      </c>
      <c r="R33" s="76">
        <v>0</v>
      </c>
      <c r="S33" s="59">
        <v>0</v>
      </c>
      <c r="T33" s="76">
        <v>0</v>
      </c>
      <c r="U33" s="59">
        <v>1</v>
      </c>
      <c r="V33" s="76">
        <v>3.13</v>
      </c>
    </row>
    <row r="34" spans="1:22" x14ac:dyDescent="0.2">
      <c r="A34" s="104"/>
      <c r="B34" s="45" t="s">
        <v>18</v>
      </c>
      <c r="C34" s="69">
        <v>2</v>
      </c>
      <c r="D34" s="76">
        <v>0.82</v>
      </c>
      <c r="E34" s="59">
        <v>0</v>
      </c>
      <c r="F34" s="76">
        <v>0</v>
      </c>
      <c r="G34" s="59">
        <v>0</v>
      </c>
      <c r="H34" s="76">
        <v>0</v>
      </c>
      <c r="I34" s="59">
        <v>0</v>
      </c>
      <c r="J34" s="76">
        <v>0</v>
      </c>
      <c r="K34" s="59">
        <v>0</v>
      </c>
      <c r="L34" s="76">
        <v>0</v>
      </c>
      <c r="M34" s="59">
        <v>0</v>
      </c>
      <c r="N34" s="76">
        <v>0</v>
      </c>
      <c r="O34" s="59">
        <v>0</v>
      </c>
      <c r="P34" s="76">
        <v>0</v>
      </c>
      <c r="Q34" s="59">
        <v>0</v>
      </c>
      <c r="R34" s="76">
        <v>0</v>
      </c>
      <c r="S34" s="59">
        <v>0</v>
      </c>
      <c r="T34" s="76">
        <v>0</v>
      </c>
      <c r="U34" s="59">
        <v>0</v>
      </c>
      <c r="V34" s="76">
        <v>0</v>
      </c>
    </row>
    <row r="35" spans="1:22" x14ac:dyDescent="0.2">
      <c r="A35" s="104"/>
      <c r="B35" s="45" t="s">
        <v>19</v>
      </c>
      <c r="C35" s="69">
        <v>23</v>
      </c>
      <c r="D35" s="76">
        <v>9.39</v>
      </c>
      <c r="E35" s="59">
        <v>4</v>
      </c>
      <c r="F35" s="76">
        <v>6.35</v>
      </c>
      <c r="G35" s="59">
        <v>10</v>
      </c>
      <c r="H35" s="76">
        <v>14.49</v>
      </c>
      <c r="I35" s="59">
        <v>12</v>
      </c>
      <c r="J35" s="76">
        <v>8.51</v>
      </c>
      <c r="K35" s="59">
        <v>3</v>
      </c>
      <c r="L35" s="76">
        <v>3.33</v>
      </c>
      <c r="M35" s="59">
        <v>8</v>
      </c>
      <c r="N35" s="76">
        <v>8.6999999999999993</v>
      </c>
      <c r="O35" s="59">
        <v>0</v>
      </c>
      <c r="P35" s="76">
        <v>0</v>
      </c>
      <c r="Q35" s="59">
        <v>1</v>
      </c>
      <c r="R35" s="76">
        <v>9.09</v>
      </c>
      <c r="S35" s="59">
        <v>1</v>
      </c>
      <c r="T35" s="76">
        <v>4.17</v>
      </c>
      <c r="U35" s="59">
        <v>3</v>
      </c>
      <c r="V35" s="76">
        <v>9.3800000000000008</v>
      </c>
    </row>
    <row r="36" spans="1:22" x14ac:dyDescent="0.2">
      <c r="A36" s="104"/>
      <c r="B36" s="45" t="s">
        <v>20</v>
      </c>
      <c r="C36" s="69">
        <v>43</v>
      </c>
      <c r="D36" s="76">
        <v>17.55</v>
      </c>
      <c r="E36" s="59">
        <v>20</v>
      </c>
      <c r="F36" s="76">
        <v>31.75</v>
      </c>
      <c r="G36" s="59">
        <v>11</v>
      </c>
      <c r="H36" s="76">
        <v>15.94</v>
      </c>
      <c r="I36" s="59">
        <v>24</v>
      </c>
      <c r="J36" s="76">
        <v>17.02</v>
      </c>
      <c r="K36" s="59">
        <v>9</v>
      </c>
      <c r="L36" s="76">
        <v>10</v>
      </c>
      <c r="M36" s="59">
        <v>11</v>
      </c>
      <c r="N36" s="76">
        <v>11.96</v>
      </c>
      <c r="O36" s="59">
        <v>1</v>
      </c>
      <c r="P36" s="76">
        <v>14.29</v>
      </c>
      <c r="Q36" s="59">
        <v>0</v>
      </c>
      <c r="R36" s="76">
        <v>0</v>
      </c>
      <c r="S36" s="59">
        <v>2</v>
      </c>
      <c r="T36" s="76">
        <v>8.33</v>
      </c>
      <c r="U36" s="59">
        <v>5</v>
      </c>
      <c r="V36" s="76">
        <v>15.63</v>
      </c>
    </row>
    <row r="37" spans="1:22" x14ac:dyDescent="0.2">
      <c r="A37" s="104"/>
      <c r="B37" s="45" t="s">
        <v>21</v>
      </c>
      <c r="C37" s="69">
        <v>0</v>
      </c>
      <c r="D37" s="76">
        <v>0</v>
      </c>
      <c r="E37" s="59">
        <v>0</v>
      </c>
      <c r="F37" s="76">
        <v>0</v>
      </c>
      <c r="G37" s="59">
        <v>0</v>
      </c>
      <c r="H37" s="76">
        <v>0</v>
      </c>
      <c r="I37" s="59">
        <v>0</v>
      </c>
      <c r="J37" s="76">
        <v>0</v>
      </c>
      <c r="K37" s="59">
        <v>0</v>
      </c>
      <c r="L37" s="76">
        <v>0</v>
      </c>
      <c r="M37" s="59">
        <v>0</v>
      </c>
      <c r="N37" s="76">
        <v>0</v>
      </c>
      <c r="O37" s="59">
        <v>0</v>
      </c>
      <c r="P37" s="76">
        <v>0</v>
      </c>
      <c r="Q37" s="59">
        <v>0</v>
      </c>
      <c r="R37" s="76">
        <v>0</v>
      </c>
      <c r="S37" s="59">
        <v>0</v>
      </c>
      <c r="T37" s="76">
        <v>0</v>
      </c>
      <c r="U37" s="59">
        <v>2</v>
      </c>
      <c r="V37" s="76">
        <v>6.25</v>
      </c>
    </row>
    <row r="38" spans="1:22" x14ac:dyDescent="0.2">
      <c r="A38" s="104"/>
      <c r="B38" s="45" t="s">
        <v>22</v>
      </c>
      <c r="C38" s="69">
        <v>1</v>
      </c>
      <c r="D38" s="76">
        <v>0.41</v>
      </c>
      <c r="E38" s="59">
        <v>0</v>
      </c>
      <c r="F38" s="76">
        <v>0</v>
      </c>
      <c r="G38" s="59">
        <v>0</v>
      </c>
      <c r="H38" s="76">
        <v>0</v>
      </c>
      <c r="I38" s="59">
        <v>2</v>
      </c>
      <c r="J38" s="76">
        <v>1.42</v>
      </c>
      <c r="K38" s="59">
        <v>0</v>
      </c>
      <c r="L38" s="76">
        <v>0</v>
      </c>
      <c r="M38" s="59">
        <v>0</v>
      </c>
      <c r="N38" s="76">
        <v>0</v>
      </c>
      <c r="O38" s="59">
        <v>0</v>
      </c>
      <c r="P38" s="76">
        <v>0</v>
      </c>
      <c r="Q38" s="59">
        <v>0</v>
      </c>
      <c r="R38" s="76">
        <v>0</v>
      </c>
      <c r="S38" s="59">
        <v>0</v>
      </c>
      <c r="T38" s="76">
        <v>0</v>
      </c>
      <c r="U38" s="59">
        <v>0</v>
      </c>
      <c r="V38" s="76">
        <v>0</v>
      </c>
    </row>
    <row r="39" spans="1:22" x14ac:dyDescent="0.2">
      <c r="A39" s="104"/>
      <c r="B39" s="45" t="s">
        <v>23</v>
      </c>
      <c r="C39" s="69">
        <v>4</v>
      </c>
      <c r="D39" s="76">
        <v>1.63</v>
      </c>
      <c r="E39" s="59">
        <v>1</v>
      </c>
      <c r="F39" s="76">
        <v>1.59</v>
      </c>
      <c r="G39" s="59">
        <v>1</v>
      </c>
      <c r="H39" s="76">
        <v>1.45</v>
      </c>
      <c r="I39" s="59">
        <v>2</v>
      </c>
      <c r="J39" s="76">
        <v>1.42</v>
      </c>
      <c r="K39" s="59">
        <v>1</v>
      </c>
      <c r="L39" s="76">
        <v>1.1100000000000001</v>
      </c>
      <c r="M39" s="59">
        <v>1</v>
      </c>
      <c r="N39" s="76">
        <v>1.0900000000000001</v>
      </c>
      <c r="O39" s="59">
        <v>0</v>
      </c>
      <c r="P39" s="76">
        <v>0</v>
      </c>
      <c r="Q39" s="59">
        <v>0</v>
      </c>
      <c r="R39" s="76">
        <v>0</v>
      </c>
      <c r="S39" s="59">
        <v>0</v>
      </c>
      <c r="T39" s="76">
        <v>0</v>
      </c>
      <c r="U39" s="59">
        <v>0</v>
      </c>
      <c r="V39" s="76">
        <v>0</v>
      </c>
    </row>
    <row r="40" spans="1:22" x14ac:dyDescent="0.2">
      <c r="A40" s="104"/>
      <c r="B40" s="45" t="s">
        <v>24</v>
      </c>
      <c r="C40" s="69">
        <v>10</v>
      </c>
      <c r="D40" s="76">
        <v>4.08</v>
      </c>
      <c r="E40" s="59">
        <v>5</v>
      </c>
      <c r="F40" s="76">
        <v>7.94</v>
      </c>
      <c r="G40" s="59">
        <v>2</v>
      </c>
      <c r="H40" s="76">
        <v>2.9</v>
      </c>
      <c r="I40" s="59">
        <v>5</v>
      </c>
      <c r="J40" s="76">
        <v>3.55</v>
      </c>
      <c r="K40" s="59">
        <v>4</v>
      </c>
      <c r="L40" s="76">
        <v>4.4400000000000004</v>
      </c>
      <c r="M40" s="59">
        <v>5</v>
      </c>
      <c r="N40" s="76">
        <v>5.43</v>
      </c>
      <c r="O40" s="59">
        <v>0</v>
      </c>
      <c r="P40" s="76">
        <v>0</v>
      </c>
      <c r="Q40" s="59">
        <v>1</v>
      </c>
      <c r="R40" s="76">
        <v>9.09</v>
      </c>
      <c r="S40" s="59">
        <v>1</v>
      </c>
      <c r="T40" s="76">
        <v>4.17</v>
      </c>
      <c r="U40" s="59">
        <v>4</v>
      </c>
      <c r="V40" s="76">
        <v>12.5</v>
      </c>
    </row>
    <row r="41" spans="1:22" x14ac:dyDescent="0.2">
      <c r="A41" s="104"/>
      <c r="B41" s="45" t="s">
        <v>25</v>
      </c>
      <c r="C41" s="69">
        <v>1</v>
      </c>
      <c r="D41" s="76">
        <v>0.41</v>
      </c>
      <c r="E41" s="59">
        <v>1</v>
      </c>
      <c r="F41" s="76">
        <v>1.59</v>
      </c>
      <c r="G41" s="59">
        <v>2</v>
      </c>
      <c r="H41" s="76">
        <v>2.9</v>
      </c>
      <c r="I41" s="59">
        <v>0</v>
      </c>
      <c r="J41" s="76">
        <v>0</v>
      </c>
      <c r="K41" s="59">
        <v>1</v>
      </c>
      <c r="L41" s="76">
        <v>1.1100000000000001</v>
      </c>
      <c r="M41" s="59">
        <v>1</v>
      </c>
      <c r="N41" s="76">
        <v>1.0900000000000001</v>
      </c>
      <c r="O41" s="59">
        <v>0</v>
      </c>
      <c r="P41" s="76">
        <v>0</v>
      </c>
      <c r="Q41" s="59">
        <v>0</v>
      </c>
      <c r="R41" s="76">
        <v>0</v>
      </c>
      <c r="S41" s="59">
        <v>0</v>
      </c>
      <c r="T41" s="76">
        <v>0</v>
      </c>
      <c r="U41" s="59">
        <v>1</v>
      </c>
      <c r="V41" s="76">
        <v>3.13</v>
      </c>
    </row>
    <row r="42" spans="1:22" x14ac:dyDescent="0.2">
      <c r="A42" s="104"/>
      <c r="B42" s="45" t="s">
        <v>26</v>
      </c>
      <c r="C42" s="69">
        <v>3</v>
      </c>
      <c r="D42" s="76">
        <v>1.22</v>
      </c>
      <c r="E42" s="59">
        <v>0</v>
      </c>
      <c r="F42" s="76">
        <v>0</v>
      </c>
      <c r="G42" s="59">
        <v>0</v>
      </c>
      <c r="H42" s="76">
        <v>0</v>
      </c>
      <c r="I42" s="59">
        <v>0</v>
      </c>
      <c r="J42" s="76">
        <v>0</v>
      </c>
      <c r="K42" s="59">
        <v>1</v>
      </c>
      <c r="L42" s="76">
        <v>1.1100000000000001</v>
      </c>
      <c r="M42" s="59">
        <v>0</v>
      </c>
      <c r="N42" s="76">
        <v>0</v>
      </c>
      <c r="O42" s="59">
        <v>0</v>
      </c>
      <c r="P42" s="76">
        <v>0</v>
      </c>
      <c r="Q42" s="59">
        <v>0</v>
      </c>
      <c r="R42" s="76">
        <v>0</v>
      </c>
      <c r="S42" s="59">
        <v>0</v>
      </c>
      <c r="T42" s="76">
        <v>0</v>
      </c>
      <c r="U42" s="59">
        <v>0</v>
      </c>
      <c r="V42" s="76">
        <v>0</v>
      </c>
    </row>
    <row r="43" spans="1:22" x14ac:dyDescent="0.2">
      <c r="A43" s="104"/>
      <c r="B43" s="45" t="s">
        <v>27</v>
      </c>
      <c r="C43" s="69">
        <v>1</v>
      </c>
      <c r="D43" s="76">
        <v>0.41</v>
      </c>
      <c r="E43" s="59">
        <v>0</v>
      </c>
      <c r="F43" s="76">
        <v>0</v>
      </c>
      <c r="G43" s="59">
        <v>1</v>
      </c>
      <c r="H43" s="76">
        <v>1.45</v>
      </c>
      <c r="I43" s="59">
        <v>2</v>
      </c>
      <c r="J43" s="76">
        <v>1.42</v>
      </c>
      <c r="K43" s="59">
        <v>1</v>
      </c>
      <c r="L43" s="76">
        <v>1.1100000000000001</v>
      </c>
      <c r="M43" s="59">
        <v>0</v>
      </c>
      <c r="N43" s="76">
        <v>0</v>
      </c>
      <c r="O43" s="59">
        <v>0</v>
      </c>
      <c r="P43" s="76">
        <v>0</v>
      </c>
      <c r="Q43" s="59">
        <v>0</v>
      </c>
      <c r="R43" s="76">
        <v>0</v>
      </c>
      <c r="S43" s="59">
        <v>0</v>
      </c>
      <c r="T43" s="76">
        <v>0</v>
      </c>
      <c r="U43" s="59">
        <v>3</v>
      </c>
      <c r="V43" s="76">
        <v>9.3800000000000008</v>
      </c>
    </row>
    <row r="44" spans="1:22" x14ac:dyDescent="0.2">
      <c r="A44" s="104"/>
      <c r="B44" s="45" t="s">
        <v>28</v>
      </c>
      <c r="C44" s="69">
        <v>4</v>
      </c>
      <c r="D44" s="76">
        <v>1.63</v>
      </c>
      <c r="E44" s="59">
        <v>3</v>
      </c>
      <c r="F44" s="76">
        <v>4.76</v>
      </c>
      <c r="G44" s="59">
        <v>2</v>
      </c>
      <c r="H44" s="76">
        <v>2.9</v>
      </c>
      <c r="I44" s="59">
        <v>2</v>
      </c>
      <c r="J44" s="76">
        <v>1.42</v>
      </c>
      <c r="K44" s="59">
        <v>0</v>
      </c>
      <c r="L44" s="76">
        <v>0</v>
      </c>
      <c r="M44" s="59">
        <v>1</v>
      </c>
      <c r="N44" s="76">
        <v>1.0900000000000001</v>
      </c>
      <c r="O44" s="59">
        <v>0</v>
      </c>
      <c r="P44" s="76">
        <v>0</v>
      </c>
      <c r="Q44" s="59">
        <v>0</v>
      </c>
      <c r="R44" s="76">
        <v>0</v>
      </c>
      <c r="S44" s="59">
        <v>2</v>
      </c>
      <c r="T44" s="76">
        <v>8.33</v>
      </c>
      <c r="U44" s="59">
        <v>0</v>
      </c>
      <c r="V44" s="76">
        <v>0</v>
      </c>
    </row>
    <row r="45" spans="1:22" x14ac:dyDescent="0.2">
      <c r="A45" s="104"/>
      <c r="B45" s="45" t="s">
        <v>29</v>
      </c>
      <c r="C45" s="69">
        <v>0</v>
      </c>
      <c r="D45" s="76">
        <v>0</v>
      </c>
      <c r="E45" s="59">
        <v>0</v>
      </c>
      <c r="F45" s="76">
        <v>0</v>
      </c>
      <c r="G45" s="59">
        <v>0</v>
      </c>
      <c r="H45" s="76">
        <v>0</v>
      </c>
      <c r="I45" s="59">
        <v>0</v>
      </c>
      <c r="J45" s="76">
        <v>0</v>
      </c>
      <c r="K45" s="59">
        <v>0</v>
      </c>
      <c r="L45" s="76">
        <v>0</v>
      </c>
      <c r="M45" s="59">
        <v>0</v>
      </c>
      <c r="N45" s="76">
        <v>0</v>
      </c>
      <c r="O45" s="59">
        <v>0</v>
      </c>
      <c r="P45" s="76">
        <v>0</v>
      </c>
      <c r="Q45" s="59">
        <v>0</v>
      </c>
      <c r="R45" s="76">
        <v>0</v>
      </c>
      <c r="S45" s="59">
        <v>0</v>
      </c>
      <c r="T45" s="76">
        <v>0</v>
      </c>
      <c r="U45" s="59">
        <v>0</v>
      </c>
      <c r="V45" s="76">
        <v>0</v>
      </c>
    </row>
    <row r="46" spans="1:22" x14ac:dyDescent="0.2">
      <c r="A46" s="104"/>
      <c r="B46" s="45" t="s">
        <v>30</v>
      </c>
      <c r="C46" s="69">
        <v>0</v>
      </c>
      <c r="D46" s="76">
        <v>0</v>
      </c>
      <c r="E46" s="59">
        <v>0</v>
      </c>
      <c r="F46" s="76">
        <v>0</v>
      </c>
      <c r="G46" s="59">
        <v>0</v>
      </c>
      <c r="H46" s="76">
        <v>0</v>
      </c>
      <c r="I46" s="59">
        <v>0</v>
      </c>
      <c r="J46" s="76">
        <v>0</v>
      </c>
      <c r="K46" s="59">
        <v>0</v>
      </c>
      <c r="L46" s="76">
        <v>0</v>
      </c>
      <c r="M46" s="59">
        <v>0</v>
      </c>
      <c r="N46" s="76">
        <v>0</v>
      </c>
      <c r="O46" s="59">
        <v>0</v>
      </c>
      <c r="P46" s="76">
        <v>0</v>
      </c>
      <c r="Q46" s="59">
        <v>0</v>
      </c>
      <c r="R46" s="76">
        <v>0</v>
      </c>
      <c r="S46" s="59">
        <v>0</v>
      </c>
      <c r="T46" s="76">
        <v>0</v>
      </c>
      <c r="U46" s="59">
        <v>0</v>
      </c>
      <c r="V46" s="76">
        <v>0</v>
      </c>
    </row>
    <row r="47" spans="1:22" x14ac:dyDescent="0.2">
      <c r="A47" s="104"/>
      <c r="B47" s="45" t="s">
        <v>31</v>
      </c>
      <c r="C47" s="69">
        <v>0</v>
      </c>
      <c r="D47" s="76">
        <v>0</v>
      </c>
      <c r="E47" s="59">
        <v>0</v>
      </c>
      <c r="F47" s="76">
        <v>0</v>
      </c>
      <c r="G47" s="59">
        <v>0</v>
      </c>
      <c r="H47" s="76">
        <v>0</v>
      </c>
      <c r="I47" s="59">
        <v>0</v>
      </c>
      <c r="J47" s="76">
        <v>0</v>
      </c>
      <c r="K47" s="59">
        <v>0</v>
      </c>
      <c r="L47" s="76">
        <v>0</v>
      </c>
      <c r="M47" s="59">
        <v>0</v>
      </c>
      <c r="N47" s="76">
        <v>0</v>
      </c>
      <c r="O47" s="59">
        <v>0</v>
      </c>
      <c r="P47" s="76">
        <v>0</v>
      </c>
      <c r="Q47" s="59">
        <v>0</v>
      </c>
      <c r="R47" s="76">
        <v>0</v>
      </c>
      <c r="S47" s="59">
        <v>0</v>
      </c>
      <c r="T47" s="76">
        <v>0</v>
      </c>
      <c r="U47" s="59">
        <v>0</v>
      </c>
      <c r="V47" s="76">
        <v>0</v>
      </c>
    </row>
    <row r="48" spans="1:22" ht="16" thickBot="1" x14ac:dyDescent="0.25">
      <c r="A48" s="105"/>
      <c r="B48" s="46" t="s">
        <v>35</v>
      </c>
      <c r="C48" s="70">
        <v>245</v>
      </c>
      <c r="D48" s="78">
        <v>100</v>
      </c>
      <c r="E48" s="61">
        <v>63</v>
      </c>
      <c r="F48" s="78">
        <v>100</v>
      </c>
      <c r="G48" s="61">
        <v>69</v>
      </c>
      <c r="H48" s="78">
        <v>100</v>
      </c>
      <c r="I48" s="61">
        <v>141</v>
      </c>
      <c r="J48" s="78">
        <v>100</v>
      </c>
      <c r="K48" s="61">
        <v>90</v>
      </c>
      <c r="L48" s="78">
        <v>100</v>
      </c>
      <c r="M48" s="61">
        <v>92</v>
      </c>
      <c r="N48" s="78">
        <v>100</v>
      </c>
      <c r="O48" s="61">
        <v>7</v>
      </c>
      <c r="P48" s="78">
        <v>100</v>
      </c>
      <c r="Q48" s="61">
        <v>11</v>
      </c>
      <c r="R48" s="78">
        <v>100</v>
      </c>
      <c r="S48" s="61">
        <v>24</v>
      </c>
      <c r="T48" s="78">
        <v>100</v>
      </c>
      <c r="U48" s="61">
        <v>32</v>
      </c>
      <c r="V48" s="78">
        <v>100</v>
      </c>
    </row>
    <row r="49" spans="1:22" ht="15" customHeight="1" x14ac:dyDescent="0.2">
      <c r="A49" s="161" t="s">
        <v>168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</row>
    <row r="50" spans="1:22" x14ac:dyDescent="0.2">
      <c r="A50" s="38" t="s">
        <v>124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</row>
    <row r="51" spans="1:22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</row>
  </sheetData>
  <mergeCells count="17">
    <mergeCell ref="S5:T5"/>
    <mergeCell ref="U5:V5"/>
    <mergeCell ref="A7:A11"/>
    <mergeCell ref="A12:A30"/>
    <mergeCell ref="A49:V49"/>
    <mergeCell ref="A31:A48"/>
    <mergeCell ref="A3:B6"/>
    <mergeCell ref="C3:V3"/>
    <mergeCell ref="C4:V4"/>
    <mergeCell ref="C5:D5"/>
    <mergeCell ref="E5:F5"/>
    <mergeCell ref="G5:H5"/>
    <mergeCell ref="I5:J5"/>
    <mergeCell ref="K5:L5"/>
    <mergeCell ref="M5:N5"/>
    <mergeCell ref="O5:P5"/>
    <mergeCell ref="Q5:R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CB4E4-7B49-4477-8AB1-C1F0523D981B}">
  <dimension ref="A1:T56"/>
  <sheetViews>
    <sheetView zoomScale="70" zoomScaleNormal="70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69.5" customWidth="1"/>
    <col min="3" max="20" width="9.5" customWidth="1"/>
  </cols>
  <sheetData>
    <row r="1" spans="1:20" x14ac:dyDescent="0.2">
      <c r="A1" s="1" t="s">
        <v>126</v>
      </c>
    </row>
    <row r="2" spans="1:20" ht="16" thickBot="1" x14ac:dyDescent="0.25">
      <c r="A2" s="97" t="s">
        <v>154</v>
      </c>
      <c r="B2" s="1"/>
    </row>
    <row r="3" spans="1:20" ht="16" thickBot="1" x14ac:dyDescent="0.25">
      <c r="A3" s="106" t="s">
        <v>171</v>
      </c>
      <c r="B3" s="107"/>
      <c r="C3" s="177" t="s">
        <v>39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9"/>
      <c r="T3" s="180"/>
    </row>
    <row r="4" spans="1:20" ht="16" thickBot="1" x14ac:dyDescent="0.25">
      <c r="A4" s="108"/>
      <c r="B4" s="109"/>
      <c r="C4" s="155" t="s">
        <v>155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6"/>
    </row>
    <row r="5" spans="1:20" ht="16" thickBot="1" x14ac:dyDescent="0.25">
      <c r="A5" s="108"/>
      <c r="B5" s="109"/>
      <c r="C5" s="8" t="s">
        <v>67</v>
      </c>
      <c r="D5" s="9"/>
      <c r="E5" s="32"/>
      <c r="F5" s="119" t="s">
        <v>68</v>
      </c>
      <c r="G5" s="117"/>
      <c r="H5" s="118"/>
      <c r="I5" s="119" t="s">
        <v>69</v>
      </c>
      <c r="J5" s="117"/>
      <c r="K5" s="118"/>
      <c r="L5" s="119" t="s">
        <v>71</v>
      </c>
      <c r="M5" s="117"/>
      <c r="N5" s="118"/>
      <c r="O5" s="119" t="s">
        <v>70</v>
      </c>
      <c r="P5" s="117"/>
      <c r="Q5" s="118"/>
      <c r="R5" s="120" t="s">
        <v>35</v>
      </c>
      <c r="S5" s="121"/>
      <c r="T5" s="122"/>
    </row>
    <row r="6" spans="1:20" ht="16" thickBot="1" x14ac:dyDescent="0.25">
      <c r="A6" s="108"/>
      <c r="B6" s="109"/>
      <c r="C6" s="4" t="s">
        <v>99</v>
      </c>
      <c r="D6" s="3" t="s">
        <v>100</v>
      </c>
      <c r="E6" s="3" t="s">
        <v>101</v>
      </c>
      <c r="F6" s="4" t="s">
        <v>99</v>
      </c>
      <c r="G6" s="3" t="s">
        <v>100</v>
      </c>
      <c r="H6" s="3" t="s">
        <v>101</v>
      </c>
      <c r="I6" s="4" t="s">
        <v>99</v>
      </c>
      <c r="J6" s="3" t="s">
        <v>100</v>
      </c>
      <c r="K6" s="3" t="s">
        <v>101</v>
      </c>
      <c r="L6" s="4" t="s">
        <v>99</v>
      </c>
      <c r="M6" s="3" t="s">
        <v>100</v>
      </c>
      <c r="N6" s="3" t="s">
        <v>101</v>
      </c>
      <c r="O6" s="4" t="s">
        <v>99</v>
      </c>
      <c r="P6" s="3" t="s">
        <v>100</v>
      </c>
      <c r="Q6" s="3" t="s">
        <v>101</v>
      </c>
      <c r="R6" s="4" t="s">
        <v>99</v>
      </c>
      <c r="S6" s="3" t="s">
        <v>100</v>
      </c>
      <c r="T6" s="64" t="s">
        <v>101</v>
      </c>
    </row>
    <row r="7" spans="1:20" x14ac:dyDescent="0.2">
      <c r="A7" s="100" t="s">
        <v>40</v>
      </c>
      <c r="B7" s="47" t="s">
        <v>41</v>
      </c>
      <c r="C7" s="56">
        <v>20</v>
      </c>
      <c r="D7" s="73">
        <v>33.33</v>
      </c>
      <c r="E7" s="74">
        <f>C7/$R7*100</f>
        <v>14.5985401459854</v>
      </c>
      <c r="F7" s="73">
        <v>55</v>
      </c>
      <c r="G7" s="73">
        <v>34.159999999999997</v>
      </c>
      <c r="H7" s="74">
        <f>F7/$R7*100</f>
        <v>40.145985401459853</v>
      </c>
      <c r="I7" s="73">
        <v>15</v>
      </c>
      <c r="J7" s="73">
        <v>30.61</v>
      </c>
      <c r="K7" s="74">
        <f>I7/$R7*100</f>
        <v>10.948905109489052</v>
      </c>
      <c r="L7" s="73">
        <v>16</v>
      </c>
      <c r="M7" s="73">
        <v>25.4</v>
      </c>
      <c r="N7" s="74">
        <f>L7/$R7*100</f>
        <v>11.678832116788321</v>
      </c>
      <c r="O7" s="73">
        <v>31</v>
      </c>
      <c r="P7" s="73">
        <v>41.33</v>
      </c>
      <c r="Q7" s="74">
        <f>O7/$R7*100</f>
        <v>22.627737226277372</v>
      </c>
      <c r="R7" s="80">
        <v>137</v>
      </c>
      <c r="S7" s="80">
        <v>33.58</v>
      </c>
      <c r="T7" s="84">
        <f>E7+H7+K7+N7+Q7</f>
        <v>99.999999999999986</v>
      </c>
    </row>
    <row r="8" spans="1:20" x14ac:dyDescent="0.2">
      <c r="A8" s="101"/>
      <c r="B8" s="48" t="s">
        <v>42</v>
      </c>
      <c r="C8" s="58">
        <v>20</v>
      </c>
      <c r="D8" s="75">
        <v>33.33</v>
      </c>
      <c r="E8" s="76">
        <f t="shared" ref="E8:E48" si="0">C8/$R8*100</f>
        <v>15.503875968992247</v>
      </c>
      <c r="F8" s="75">
        <v>46</v>
      </c>
      <c r="G8" s="75">
        <v>28.57</v>
      </c>
      <c r="H8" s="76">
        <f t="shared" ref="H8:H48" si="1">F8/$R8*100</f>
        <v>35.65891472868217</v>
      </c>
      <c r="I8" s="75">
        <v>20</v>
      </c>
      <c r="J8" s="75">
        <v>40.82</v>
      </c>
      <c r="K8" s="76">
        <f t="shared" ref="K8:K48" si="2">I8/$R8*100</f>
        <v>15.503875968992247</v>
      </c>
      <c r="L8" s="75">
        <v>19</v>
      </c>
      <c r="M8" s="75">
        <v>30.16</v>
      </c>
      <c r="N8" s="76">
        <f t="shared" ref="N8:N48" si="3">L8/$R8*100</f>
        <v>14.728682170542637</v>
      </c>
      <c r="O8" s="75">
        <v>24</v>
      </c>
      <c r="P8" s="75">
        <v>32</v>
      </c>
      <c r="Q8" s="76">
        <f t="shared" ref="Q8:Q48" si="4">O8/$R8*100</f>
        <v>18.604651162790699</v>
      </c>
      <c r="R8" s="81">
        <v>129</v>
      </c>
      <c r="S8" s="81">
        <v>31.62</v>
      </c>
      <c r="T8" s="79">
        <f t="shared" ref="T8:T48" si="5">E8+H8+K8+N8+Q8</f>
        <v>100</v>
      </c>
    </row>
    <row r="9" spans="1:20" x14ac:dyDescent="0.2">
      <c r="A9" s="101"/>
      <c r="B9" s="48" t="s">
        <v>43</v>
      </c>
      <c r="C9" s="58">
        <v>10</v>
      </c>
      <c r="D9" s="75">
        <v>16.670000000000002</v>
      </c>
      <c r="E9" s="76">
        <f t="shared" si="0"/>
        <v>11.235955056179774</v>
      </c>
      <c r="F9" s="75">
        <v>40</v>
      </c>
      <c r="G9" s="75">
        <v>24.84</v>
      </c>
      <c r="H9" s="76">
        <f t="shared" si="1"/>
        <v>44.943820224719097</v>
      </c>
      <c r="I9" s="75">
        <v>9</v>
      </c>
      <c r="J9" s="75">
        <v>18.37</v>
      </c>
      <c r="K9" s="76">
        <f t="shared" si="2"/>
        <v>10.112359550561797</v>
      </c>
      <c r="L9" s="75">
        <v>18</v>
      </c>
      <c r="M9" s="75">
        <v>28.57</v>
      </c>
      <c r="N9" s="76">
        <f t="shared" si="3"/>
        <v>20.224719101123593</v>
      </c>
      <c r="O9" s="75">
        <v>12</v>
      </c>
      <c r="P9" s="75">
        <v>16</v>
      </c>
      <c r="Q9" s="76">
        <f t="shared" si="4"/>
        <v>13.48314606741573</v>
      </c>
      <c r="R9" s="81">
        <v>89</v>
      </c>
      <c r="S9" s="81">
        <v>21.81</v>
      </c>
      <c r="T9" s="79">
        <f t="shared" si="5"/>
        <v>100</v>
      </c>
    </row>
    <row r="10" spans="1:20" x14ac:dyDescent="0.2">
      <c r="A10" s="101"/>
      <c r="B10" s="48" t="s">
        <v>44</v>
      </c>
      <c r="C10" s="58">
        <v>10</v>
      </c>
      <c r="D10" s="75">
        <v>16.670000000000002</v>
      </c>
      <c r="E10" s="76">
        <f t="shared" si="0"/>
        <v>18.867924528301888</v>
      </c>
      <c r="F10" s="75">
        <v>20</v>
      </c>
      <c r="G10" s="75">
        <v>12.42</v>
      </c>
      <c r="H10" s="76">
        <f t="shared" si="1"/>
        <v>37.735849056603776</v>
      </c>
      <c r="I10" s="75">
        <v>5</v>
      </c>
      <c r="J10" s="75">
        <v>10.199999999999999</v>
      </c>
      <c r="K10" s="76">
        <f t="shared" si="2"/>
        <v>9.433962264150944</v>
      </c>
      <c r="L10" s="75">
        <v>10</v>
      </c>
      <c r="M10" s="75">
        <v>15.87</v>
      </c>
      <c r="N10" s="76">
        <f t="shared" si="3"/>
        <v>18.867924528301888</v>
      </c>
      <c r="O10" s="75">
        <v>8</v>
      </c>
      <c r="P10" s="75">
        <v>10.67</v>
      </c>
      <c r="Q10" s="76">
        <f t="shared" si="4"/>
        <v>15.09433962264151</v>
      </c>
      <c r="R10" s="81">
        <v>53</v>
      </c>
      <c r="S10" s="81">
        <v>12.99</v>
      </c>
      <c r="T10" s="79">
        <f t="shared" si="5"/>
        <v>100.00000000000001</v>
      </c>
    </row>
    <row r="11" spans="1:20" ht="16" thickBot="1" x14ac:dyDescent="0.25">
      <c r="A11" s="102"/>
      <c r="B11" s="49" t="s">
        <v>35</v>
      </c>
      <c r="C11" s="85">
        <v>60</v>
      </c>
      <c r="D11" s="81">
        <v>100</v>
      </c>
      <c r="E11" s="79">
        <f t="shared" si="0"/>
        <v>14.705882352941178</v>
      </c>
      <c r="F11" s="81">
        <v>161</v>
      </c>
      <c r="G11" s="81">
        <v>100</v>
      </c>
      <c r="H11" s="79">
        <f t="shared" si="1"/>
        <v>39.46078431372549</v>
      </c>
      <c r="I11" s="81">
        <v>49</v>
      </c>
      <c r="J11" s="81">
        <v>100</v>
      </c>
      <c r="K11" s="79">
        <f t="shared" si="2"/>
        <v>12.009803921568627</v>
      </c>
      <c r="L11" s="81">
        <v>63</v>
      </c>
      <c r="M11" s="81">
        <v>100</v>
      </c>
      <c r="N11" s="79">
        <f t="shared" si="3"/>
        <v>15.441176470588236</v>
      </c>
      <c r="O11" s="81">
        <v>75</v>
      </c>
      <c r="P11" s="81">
        <v>100</v>
      </c>
      <c r="Q11" s="79">
        <f t="shared" si="4"/>
        <v>18.382352941176471</v>
      </c>
      <c r="R11" s="81">
        <v>408</v>
      </c>
      <c r="S11" s="81">
        <v>100</v>
      </c>
      <c r="T11" s="79">
        <f t="shared" si="5"/>
        <v>100</v>
      </c>
    </row>
    <row r="12" spans="1:20" x14ac:dyDescent="0.2">
      <c r="A12" s="103" t="s">
        <v>45</v>
      </c>
      <c r="B12" s="47" t="s">
        <v>163</v>
      </c>
      <c r="C12" s="56">
        <v>0</v>
      </c>
      <c r="D12" s="73">
        <v>0</v>
      </c>
      <c r="E12" s="74">
        <f t="shared" si="0"/>
        <v>0</v>
      </c>
      <c r="F12" s="73">
        <v>3</v>
      </c>
      <c r="G12" s="73">
        <v>1.86</v>
      </c>
      <c r="H12" s="74">
        <f t="shared" si="1"/>
        <v>60</v>
      </c>
      <c r="I12" s="73">
        <v>0</v>
      </c>
      <c r="J12" s="73">
        <v>0</v>
      </c>
      <c r="K12" s="74">
        <f t="shared" si="2"/>
        <v>0</v>
      </c>
      <c r="L12" s="73">
        <v>1</v>
      </c>
      <c r="M12" s="73">
        <v>1.59</v>
      </c>
      <c r="N12" s="74">
        <f t="shared" si="3"/>
        <v>20</v>
      </c>
      <c r="O12" s="73">
        <v>1</v>
      </c>
      <c r="P12" s="73">
        <v>1.33</v>
      </c>
      <c r="Q12" s="74">
        <f t="shared" si="4"/>
        <v>20</v>
      </c>
      <c r="R12" s="80">
        <v>5</v>
      </c>
      <c r="S12" s="80">
        <v>1.23</v>
      </c>
      <c r="T12" s="84">
        <f t="shared" si="5"/>
        <v>100</v>
      </c>
    </row>
    <row r="13" spans="1:20" x14ac:dyDescent="0.2">
      <c r="A13" s="104"/>
      <c r="B13" s="48" t="s">
        <v>103</v>
      </c>
      <c r="C13" s="58">
        <v>11</v>
      </c>
      <c r="D13" s="75">
        <v>18.329999999999998</v>
      </c>
      <c r="E13" s="76">
        <f t="shared" si="0"/>
        <v>12.222222222222221</v>
      </c>
      <c r="F13" s="75">
        <v>37</v>
      </c>
      <c r="G13" s="75">
        <v>22.98</v>
      </c>
      <c r="H13" s="76">
        <f t="shared" si="1"/>
        <v>41.111111111111107</v>
      </c>
      <c r="I13" s="75">
        <v>12</v>
      </c>
      <c r="J13" s="75">
        <v>24.49</v>
      </c>
      <c r="K13" s="76">
        <f t="shared" si="2"/>
        <v>13.333333333333334</v>
      </c>
      <c r="L13" s="75">
        <v>14</v>
      </c>
      <c r="M13" s="75">
        <v>22.22</v>
      </c>
      <c r="N13" s="76">
        <f t="shared" si="3"/>
        <v>15.555555555555555</v>
      </c>
      <c r="O13" s="75">
        <v>16</v>
      </c>
      <c r="P13" s="75">
        <v>21.33</v>
      </c>
      <c r="Q13" s="76">
        <f t="shared" si="4"/>
        <v>17.777777777777779</v>
      </c>
      <c r="R13" s="81">
        <v>90</v>
      </c>
      <c r="S13" s="81">
        <v>22.06</v>
      </c>
      <c r="T13" s="79">
        <f t="shared" si="5"/>
        <v>100</v>
      </c>
    </row>
    <row r="14" spans="1:20" x14ac:dyDescent="0.2">
      <c r="A14" s="104"/>
      <c r="B14" s="48" t="s">
        <v>164</v>
      </c>
      <c r="C14" s="58">
        <v>0</v>
      </c>
      <c r="D14" s="75">
        <v>0</v>
      </c>
      <c r="E14" s="76">
        <f t="shared" si="0"/>
        <v>0</v>
      </c>
      <c r="F14" s="75">
        <v>2</v>
      </c>
      <c r="G14" s="75">
        <v>1.24</v>
      </c>
      <c r="H14" s="76">
        <f t="shared" si="1"/>
        <v>40</v>
      </c>
      <c r="I14" s="75">
        <v>1</v>
      </c>
      <c r="J14" s="75">
        <v>2.04</v>
      </c>
      <c r="K14" s="76">
        <f t="shared" si="2"/>
        <v>20</v>
      </c>
      <c r="L14" s="75">
        <v>1</v>
      </c>
      <c r="M14" s="75">
        <v>1.59</v>
      </c>
      <c r="N14" s="76">
        <f t="shared" si="3"/>
        <v>20</v>
      </c>
      <c r="O14" s="75">
        <v>1</v>
      </c>
      <c r="P14" s="75">
        <v>1.33</v>
      </c>
      <c r="Q14" s="76">
        <f t="shared" si="4"/>
        <v>20</v>
      </c>
      <c r="R14" s="81">
        <v>5</v>
      </c>
      <c r="S14" s="81">
        <v>1.23</v>
      </c>
      <c r="T14" s="79">
        <f t="shared" si="5"/>
        <v>100</v>
      </c>
    </row>
    <row r="15" spans="1:20" x14ac:dyDescent="0.2">
      <c r="A15" s="104"/>
      <c r="B15" s="48" t="s">
        <v>165</v>
      </c>
      <c r="C15" s="58">
        <v>0</v>
      </c>
      <c r="D15" s="75">
        <v>0</v>
      </c>
      <c r="E15" s="76">
        <f t="shared" si="0"/>
        <v>0</v>
      </c>
      <c r="F15" s="75">
        <v>2</v>
      </c>
      <c r="G15" s="75">
        <v>1.24</v>
      </c>
      <c r="H15" s="76">
        <f t="shared" si="1"/>
        <v>100</v>
      </c>
      <c r="I15" s="75">
        <v>0</v>
      </c>
      <c r="J15" s="75">
        <v>0</v>
      </c>
      <c r="K15" s="76">
        <f t="shared" si="2"/>
        <v>0</v>
      </c>
      <c r="L15" s="75">
        <v>0</v>
      </c>
      <c r="M15" s="75">
        <v>0</v>
      </c>
      <c r="N15" s="76">
        <f t="shared" si="3"/>
        <v>0</v>
      </c>
      <c r="O15" s="75">
        <v>0</v>
      </c>
      <c r="P15" s="75">
        <v>0</v>
      </c>
      <c r="Q15" s="76">
        <f t="shared" si="4"/>
        <v>0</v>
      </c>
      <c r="R15" s="81">
        <v>2</v>
      </c>
      <c r="S15" s="81">
        <v>0.49</v>
      </c>
      <c r="T15" s="79">
        <f t="shared" si="5"/>
        <v>100</v>
      </c>
    </row>
    <row r="16" spans="1:20" x14ac:dyDescent="0.2">
      <c r="A16" s="104"/>
      <c r="B16" s="48" t="s">
        <v>5</v>
      </c>
      <c r="C16" s="58">
        <v>3</v>
      </c>
      <c r="D16" s="75">
        <v>5</v>
      </c>
      <c r="E16" s="76">
        <f t="shared" si="0"/>
        <v>15</v>
      </c>
      <c r="F16" s="75">
        <v>8</v>
      </c>
      <c r="G16" s="75">
        <v>4.97</v>
      </c>
      <c r="H16" s="76">
        <f t="shared" si="1"/>
        <v>40</v>
      </c>
      <c r="I16" s="75">
        <v>2</v>
      </c>
      <c r="J16" s="75">
        <v>4.08</v>
      </c>
      <c r="K16" s="76">
        <f t="shared" si="2"/>
        <v>10</v>
      </c>
      <c r="L16" s="75">
        <v>4</v>
      </c>
      <c r="M16" s="75">
        <v>6.35</v>
      </c>
      <c r="N16" s="76">
        <f t="shared" si="3"/>
        <v>20</v>
      </c>
      <c r="O16" s="75">
        <v>3</v>
      </c>
      <c r="P16" s="75">
        <v>4</v>
      </c>
      <c r="Q16" s="76">
        <f t="shared" si="4"/>
        <v>15</v>
      </c>
      <c r="R16" s="81">
        <v>20</v>
      </c>
      <c r="S16" s="81">
        <v>4.9000000000000004</v>
      </c>
      <c r="T16" s="79">
        <f t="shared" si="5"/>
        <v>100</v>
      </c>
    </row>
    <row r="17" spans="1:20" x14ac:dyDescent="0.2">
      <c r="A17" s="104"/>
      <c r="B17" s="48" t="s">
        <v>104</v>
      </c>
      <c r="C17" s="58">
        <v>19</v>
      </c>
      <c r="D17" s="75">
        <v>31.67</v>
      </c>
      <c r="E17" s="76">
        <f t="shared" si="0"/>
        <v>11.046511627906977</v>
      </c>
      <c r="F17" s="75">
        <v>68</v>
      </c>
      <c r="G17" s="75">
        <v>42.24</v>
      </c>
      <c r="H17" s="76">
        <f t="shared" si="1"/>
        <v>39.534883720930232</v>
      </c>
      <c r="I17" s="75">
        <v>26</v>
      </c>
      <c r="J17" s="75">
        <v>53.06</v>
      </c>
      <c r="K17" s="76">
        <f t="shared" si="2"/>
        <v>15.11627906976744</v>
      </c>
      <c r="L17" s="75">
        <v>24</v>
      </c>
      <c r="M17" s="75">
        <v>38.1</v>
      </c>
      <c r="N17" s="76">
        <f t="shared" si="3"/>
        <v>13.953488372093023</v>
      </c>
      <c r="O17" s="75">
        <v>35</v>
      </c>
      <c r="P17" s="75">
        <v>46.67</v>
      </c>
      <c r="Q17" s="76">
        <f t="shared" si="4"/>
        <v>20.348837209302324</v>
      </c>
      <c r="R17" s="81">
        <v>172</v>
      </c>
      <c r="S17" s="81">
        <v>42.16</v>
      </c>
      <c r="T17" s="79">
        <f t="shared" si="5"/>
        <v>100</v>
      </c>
    </row>
    <row r="18" spans="1:20" x14ac:dyDescent="0.2">
      <c r="A18" s="104"/>
      <c r="B18" s="48" t="s">
        <v>8</v>
      </c>
      <c r="C18" s="58">
        <v>5</v>
      </c>
      <c r="D18" s="75">
        <v>8.33</v>
      </c>
      <c r="E18" s="76">
        <f t="shared" si="0"/>
        <v>38.461538461538467</v>
      </c>
      <c r="F18" s="75">
        <v>2</v>
      </c>
      <c r="G18" s="75">
        <v>1.24</v>
      </c>
      <c r="H18" s="76">
        <f t="shared" si="1"/>
        <v>15.384615384615385</v>
      </c>
      <c r="I18" s="75">
        <v>1</v>
      </c>
      <c r="J18" s="75">
        <v>2.04</v>
      </c>
      <c r="K18" s="76">
        <f t="shared" si="2"/>
        <v>7.6923076923076925</v>
      </c>
      <c r="L18" s="75">
        <v>4</v>
      </c>
      <c r="M18" s="75">
        <v>6.35</v>
      </c>
      <c r="N18" s="76">
        <f t="shared" si="3"/>
        <v>30.76923076923077</v>
      </c>
      <c r="O18" s="75">
        <v>1</v>
      </c>
      <c r="P18" s="75">
        <v>1.33</v>
      </c>
      <c r="Q18" s="76">
        <f t="shared" si="4"/>
        <v>7.6923076923076925</v>
      </c>
      <c r="R18" s="81">
        <v>13</v>
      </c>
      <c r="S18" s="81">
        <v>3.19</v>
      </c>
      <c r="T18" s="79">
        <f t="shared" si="5"/>
        <v>100.00000000000001</v>
      </c>
    </row>
    <row r="19" spans="1:20" x14ac:dyDescent="0.2">
      <c r="A19" s="104"/>
      <c r="B19" s="48" t="s">
        <v>105</v>
      </c>
      <c r="C19" s="58">
        <v>10</v>
      </c>
      <c r="D19" s="75">
        <v>16.670000000000002</v>
      </c>
      <c r="E19" s="76">
        <f t="shared" si="0"/>
        <v>40</v>
      </c>
      <c r="F19" s="75">
        <v>6</v>
      </c>
      <c r="G19" s="75">
        <v>3.73</v>
      </c>
      <c r="H19" s="76">
        <f t="shared" si="1"/>
        <v>24</v>
      </c>
      <c r="I19" s="75">
        <v>1</v>
      </c>
      <c r="J19" s="75">
        <v>2.04</v>
      </c>
      <c r="K19" s="76">
        <f t="shared" si="2"/>
        <v>4</v>
      </c>
      <c r="L19" s="75">
        <v>4</v>
      </c>
      <c r="M19" s="75">
        <v>6.35</v>
      </c>
      <c r="N19" s="76">
        <f t="shared" si="3"/>
        <v>16</v>
      </c>
      <c r="O19" s="75">
        <v>4</v>
      </c>
      <c r="P19" s="75">
        <v>5.33</v>
      </c>
      <c r="Q19" s="76">
        <f t="shared" si="4"/>
        <v>16</v>
      </c>
      <c r="R19" s="81">
        <v>25</v>
      </c>
      <c r="S19" s="81">
        <v>6.13</v>
      </c>
      <c r="T19" s="79">
        <f t="shared" si="5"/>
        <v>100</v>
      </c>
    </row>
    <row r="20" spans="1:20" x14ac:dyDescent="0.2">
      <c r="A20" s="104"/>
      <c r="B20" s="48" t="s">
        <v>106</v>
      </c>
      <c r="C20" s="58">
        <v>3</v>
      </c>
      <c r="D20" s="75">
        <v>5</v>
      </c>
      <c r="E20" s="76">
        <f t="shared" si="0"/>
        <v>12</v>
      </c>
      <c r="F20" s="75">
        <v>11</v>
      </c>
      <c r="G20" s="75">
        <v>6.83</v>
      </c>
      <c r="H20" s="76">
        <f t="shared" si="1"/>
        <v>44</v>
      </c>
      <c r="I20" s="75">
        <v>2</v>
      </c>
      <c r="J20" s="75">
        <v>4.08</v>
      </c>
      <c r="K20" s="76">
        <f t="shared" si="2"/>
        <v>8</v>
      </c>
      <c r="L20" s="75">
        <v>4</v>
      </c>
      <c r="M20" s="75">
        <v>6.35</v>
      </c>
      <c r="N20" s="76">
        <f t="shared" si="3"/>
        <v>16</v>
      </c>
      <c r="O20" s="75">
        <v>5</v>
      </c>
      <c r="P20" s="75">
        <v>6.67</v>
      </c>
      <c r="Q20" s="76">
        <f t="shared" si="4"/>
        <v>20</v>
      </c>
      <c r="R20" s="81">
        <v>25</v>
      </c>
      <c r="S20" s="81">
        <v>6.13</v>
      </c>
      <c r="T20" s="79">
        <f t="shared" si="5"/>
        <v>100</v>
      </c>
    </row>
    <row r="21" spans="1:20" x14ac:dyDescent="0.2">
      <c r="A21" s="104"/>
      <c r="B21" s="48" t="s">
        <v>107</v>
      </c>
      <c r="C21" s="58">
        <v>1</v>
      </c>
      <c r="D21" s="75">
        <v>1.67</v>
      </c>
      <c r="E21" s="76">
        <f t="shared" si="0"/>
        <v>100</v>
      </c>
      <c r="F21" s="75">
        <v>0</v>
      </c>
      <c r="G21" s="75">
        <v>0</v>
      </c>
      <c r="H21" s="76">
        <f t="shared" si="1"/>
        <v>0</v>
      </c>
      <c r="I21" s="75">
        <v>0</v>
      </c>
      <c r="J21" s="75">
        <v>0</v>
      </c>
      <c r="K21" s="76">
        <f t="shared" si="2"/>
        <v>0</v>
      </c>
      <c r="L21" s="75">
        <v>0</v>
      </c>
      <c r="M21" s="75">
        <v>0</v>
      </c>
      <c r="N21" s="76">
        <f t="shared" si="3"/>
        <v>0</v>
      </c>
      <c r="O21" s="75">
        <v>0</v>
      </c>
      <c r="P21" s="75">
        <v>0</v>
      </c>
      <c r="Q21" s="76">
        <f t="shared" si="4"/>
        <v>0</v>
      </c>
      <c r="R21" s="81">
        <v>1</v>
      </c>
      <c r="S21" s="81">
        <v>0.25</v>
      </c>
      <c r="T21" s="79">
        <f t="shared" si="5"/>
        <v>100</v>
      </c>
    </row>
    <row r="22" spans="1:20" x14ac:dyDescent="0.2">
      <c r="A22" s="104"/>
      <c r="B22" s="48" t="s">
        <v>108</v>
      </c>
      <c r="C22" s="58">
        <v>0</v>
      </c>
      <c r="D22" s="75">
        <v>0</v>
      </c>
      <c r="E22" s="76">
        <f t="shared" si="0"/>
        <v>0</v>
      </c>
      <c r="F22" s="75">
        <v>1</v>
      </c>
      <c r="G22" s="75">
        <v>0.62</v>
      </c>
      <c r="H22" s="76">
        <f t="shared" si="1"/>
        <v>100</v>
      </c>
      <c r="I22" s="75">
        <v>0</v>
      </c>
      <c r="J22" s="75">
        <v>0</v>
      </c>
      <c r="K22" s="76">
        <f t="shared" si="2"/>
        <v>0</v>
      </c>
      <c r="L22" s="75">
        <v>0</v>
      </c>
      <c r="M22" s="75">
        <v>0</v>
      </c>
      <c r="N22" s="76">
        <f t="shared" si="3"/>
        <v>0</v>
      </c>
      <c r="O22" s="75">
        <v>0</v>
      </c>
      <c r="P22" s="75">
        <v>0</v>
      </c>
      <c r="Q22" s="76">
        <f t="shared" si="4"/>
        <v>0</v>
      </c>
      <c r="R22" s="81">
        <v>1</v>
      </c>
      <c r="S22" s="81">
        <v>0.25</v>
      </c>
      <c r="T22" s="79">
        <f t="shared" si="5"/>
        <v>100</v>
      </c>
    </row>
    <row r="23" spans="1:20" x14ac:dyDescent="0.2">
      <c r="A23" s="104"/>
      <c r="B23" s="48" t="s">
        <v>166</v>
      </c>
      <c r="C23" s="58">
        <v>0</v>
      </c>
      <c r="D23" s="75">
        <v>0</v>
      </c>
      <c r="E23" s="76">
        <f t="shared" si="0"/>
        <v>0</v>
      </c>
      <c r="F23" s="75">
        <v>4</v>
      </c>
      <c r="G23" s="75">
        <v>2.48</v>
      </c>
      <c r="H23" s="76">
        <f t="shared" si="1"/>
        <v>80</v>
      </c>
      <c r="I23" s="75">
        <v>0</v>
      </c>
      <c r="J23" s="75">
        <v>0</v>
      </c>
      <c r="K23" s="76">
        <f t="shared" si="2"/>
        <v>0</v>
      </c>
      <c r="L23" s="75">
        <v>0</v>
      </c>
      <c r="M23" s="75">
        <v>0</v>
      </c>
      <c r="N23" s="76">
        <f t="shared" si="3"/>
        <v>0</v>
      </c>
      <c r="O23" s="75">
        <v>1</v>
      </c>
      <c r="P23" s="75">
        <v>1.33</v>
      </c>
      <c r="Q23" s="76">
        <f t="shared" si="4"/>
        <v>20</v>
      </c>
      <c r="R23" s="81">
        <v>5</v>
      </c>
      <c r="S23" s="81">
        <v>1.23</v>
      </c>
      <c r="T23" s="79">
        <f t="shared" si="5"/>
        <v>100</v>
      </c>
    </row>
    <row r="24" spans="1:20" x14ac:dyDescent="0.2">
      <c r="A24" s="104"/>
      <c r="B24" s="48" t="s">
        <v>109</v>
      </c>
      <c r="C24" s="58">
        <v>2</v>
      </c>
      <c r="D24" s="75">
        <v>3.33</v>
      </c>
      <c r="E24" s="76">
        <f t="shared" si="0"/>
        <v>100</v>
      </c>
      <c r="F24" s="75">
        <v>0</v>
      </c>
      <c r="G24" s="75">
        <v>0</v>
      </c>
      <c r="H24" s="76">
        <f t="shared" si="1"/>
        <v>0</v>
      </c>
      <c r="I24" s="75">
        <v>0</v>
      </c>
      <c r="J24" s="75">
        <v>0</v>
      </c>
      <c r="K24" s="76">
        <f t="shared" si="2"/>
        <v>0</v>
      </c>
      <c r="L24" s="75">
        <v>0</v>
      </c>
      <c r="M24" s="75">
        <v>0</v>
      </c>
      <c r="N24" s="76">
        <f t="shared" si="3"/>
        <v>0</v>
      </c>
      <c r="O24" s="75">
        <v>0</v>
      </c>
      <c r="P24" s="75">
        <v>0</v>
      </c>
      <c r="Q24" s="76">
        <f t="shared" si="4"/>
        <v>0</v>
      </c>
      <c r="R24" s="81">
        <v>2</v>
      </c>
      <c r="S24" s="81">
        <v>0.49</v>
      </c>
      <c r="T24" s="79">
        <f t="shared" si="5"/>
        <v>100</v>
      </c>
    </row>
    <row r="25" spans="1:20" x14ac:dyDescent="0.2">
      <c r="A25" s="104"/>
      <c r="B25" s="48" t="s">
        <v>110</v>
      </c>
      <c r="C25" s="58">
        <v>0</v>
      </c>
      <c r="D25" s="75">
        <v>0</v>
      </c>
      <c r="E25" s="76">
        <v>0</v>
      </c>
      <c r="F25" s="75">
        <v>0</v>
      </c>
      <c r="G25" s="75">
        <v>0</v>
      </c>
      <c r="H25" s="76">
        <v>0</v>
      </c>
      <c r="I25" s="75">
        <v>0</v>
      </c>
      <c r="J25" s="75">
        <v>0</v>
      </c>
      <c r="K25" s="76">
        <v>0</v>
      </c>
      <c r="L25" s="75">
        <v>0</v>
      </c>
      <c r="M25" s="75">
        <v>0</v>
      </c>
      <c r="N25" s="76">
        <v>0</v>
      </c>
      <c r="O25" s="75">
        <v>0</v>
      </c>
      <c r="P25" s="75">
        <v>0</v>
      </c>
      <c r="Q25" s="76">
        <v>0</v>
      </c>
      <c r="R25" s="81">
        <v>0</v>
      </c>
      <c r="S25" s="81">
        <v>0</v>
      </c>
      <c r="T25" s="79">
        <f t="shared" si="5"/>
        <v>0</v>
      </c>
    </row>
    <row r="26" spans="1:20" x14ac:dyDescent="0.2">
      <c r="A26" s="104"/>
      <c r="B26" s="48" t="s">
        <v>111</v>
      </c>
      <c r="C26" s="58">
        <v>0</v>
      </c>
      <c r="D26" s="75">
        <v>0</v>
      </c>
      <c r="E26" s="76">
        <v>0</v>
      </c>
      <c r="F26" s="75">
        <v>0</v>
      </c>
      <c r="G26" s="75">
        <v>0</v>
      </c>
      <c r="H26" s="76">
        <v>0</v>
      </c>
      <c r="I26" s="75">
        <v>0</v>
      </c>
      <c r="J26" s="75">
        <v>0</v>
      </c>
      <c r="K26" s="76">
        <v>0</v>
      </c>
      <c r="L26" s="75">
        <v>0</v>
      </c>
      <c r="M26" s="75">
        <v>0</v>
      </c>
      <c r="N26" s="76">
        <v>0</v>
      </c>
      <c r="O26" s="75">
        <v>0</v>
      </c>
      <c r="P26" s="75">
        <v>0</v>
      </c>
      <c r="Q26" s="76">
        <v>0</v>
      </c>
      <c r="R26" s="81">
        <v>0</v>
      </c>
      <c r="S26" s="81">
        <v>0</v>
      </c>
      <c r="T26" s="79">
        <f t="shared" si="5"/>
        <v>0</v>
      </c>
    </row>
    <row r="27" spans="1:20" x14ac:dyDescent="0.2">
      <c r="A27" s="104"/>
      <c r="B27" s="48" t="s">
        <v>112</v>
      </c>
      <c r="C27" s="58">
        <v>0</v>
      </c>
      <c r="D27" s="75">
        <v>0</v>
      </c>
      <c r="E27" s="76">
        <v>0</v>
      </c>
      <c r="F27" s="75">
        <v>0</v>
      </c>
      <c r="G27" s="75">
        <v>0</v>
      </c>
      <c r="H27" s="76">
        <v>0</v>
      </c>
      <c r="I27" s="75">
        <v>0</v>
      </c>
      <c r="J27" s="75">
        <v>0</v>
      </c>
      <c r="K27" s="76">
        <v>0</v>
      </c>
      <c r="L27" s="75">
        <v>0</v>
      </c>
      <c r="M27" s="75">
        <v>0</v>
      </c>
      <c r="N27" s="76">
        <v>0</v>
      </c>
      <c r="O27" s="75">
        <v>0</v>
      </c>
      <c r="P27" s="75">
        <v>0</v>
      </c>
      <c r="Q27" s="76">
        <v>0</v>
      </c>
      <c r="R27" s="81">
        <v>0</v>
      </c>
      <c r="S27" s="81">
        <v>0</v>
      </c>
      <c r="T27" s="79">
        <f t="shared" si="5"/>
        <v>0</v>
      </c>
    </row>
    <row r="28" spans="1:20" x14ac:dyDescent="0.2">
      <c r="A28" s="104"/>
      <c r="B28" s="48" t="s">
        <v>167</v>
      </c>
      <c r="C28" s="58">
        <v>2</v>
      </c>
      <c r="D28" s="75">
        <v>3.33</v>
      </c>
      <c r="E28" s="76">
        <f t="shared" si="0"/>
        <v>25</v>
      </c>
      <c r="F28" s="75">
        <v>3</v>
      </c>
      <c r="G28" s="75">
        <v>1.86</v>
      </c>
      <c r="H28" s="76">
        <f t="shared" si="1"/>
        <v>37.5</v>
      </c>
      <c r="I28" s="75">
        <v>0</v>
      </c>
      <c r="J28" s="75">
        <v>0</v>
      </c>
      <c r="K28" s="76">
        <f t="shared" si="2"/>
        <v>0</v>
      </c>
      <c r="L28" s="75">
        <v>2</v>
      </c>
      <c r="M28" s="75">
        <v>3.17</v>
      </c>
      <c r="N28" s="76">
        <f t="shared" si="3"/>
        <v>25</v>
      </c>
      <c r="O28" s="75">
        <v>1</v>
      </c>
      <c r="P28" s="75">
        <v>1.33</v>
      </c>
      <c r="Q28" s="76">
        <f t="shared" si="4"/>
        <v>12.5</v>
      </c>
      <c r="R28" s="81">
        <v>8</v>
      </c>
      <c r="S28" s="81">
        <v>1.96</v>
      </c>
      <c r="T28" s="79">
        <f t="shared" si="5"/>
        <v>100</v>
      </c>
    </row>
    <row r="29" spans="1:20" x14ac:dyDescent="0.2">
      <c r="A29" s="104"/>
      <c r="B29" s="48" t="s">
        <v>113</v>
      </c>
      <c r="C29" s="58">
        <v>4</v>
      </c>
      <c r="D29" s="75">
        <v>6.67</v>
      </c>
      <c r="E29" s="76">
        <f t="shared" si="0"/>
        <v>11.76470588235294</v>
      </c>
      <c r="F29" s="75">
        <v>14</v>
      </c>
      <c r="G29" s="75">
        <v>8.6999999999999993</v>
      </c>
      <c r="H29" s="76">
        <f t="shared" si="1"/>
        <v>41.17647058823529</v>
      </c>
      <c r="I29" s="75">
        <v>4</v>
      </c>
      <c r="J29" s="75">
        <v>8.16</v>
      </c>
      <c r="K29" s="76">
        <f t="shared" si="2"/>
        <v>11.76470588235294</v>
      </c>
      <c r="L29" s="75">
        <v>5</v>
      </c>
      <c r="M29" s="75">
        <v>7.94</v>
      </c>
      <c r="N29" s="76">
        <f t="shared" si="3"/>
        <v>14.705882352941178</v>
      </c>
      <c r="O29" s="75">
        <v>7</v>
      </c>
      <c r="P29" s="75">
        <v>9.33</v>
      </c>
      <c r="Q29" s="76">
        <f t="shared" si="4"/>
        <v>20.588235294117645</v>
      </c>
      <c r="R29" s="81">
        <v>34</v>
      </c>
      <c r="S29" s="81">
        <v>8.33</v>
      </c>
      <c r="T29" s="79">
        <f t="shared" si="5"/>
        <v>100</v>
      </c>
    </row>
    <row r="30" spans="1:20" ht="16" thickBot="1" x14ac:dyDescent="0.25">
      <c r="A30" s="105"/>
      <c r="B30" s="49" t="s">
        <v>35</v>
      </c>
      <c r="C30" s="60">
        <v>60</v>
      </c>
      <c r="D30" s="77">
        <v>100</v>
      </c>
      <c r="E30" s="78">
        <f t="shared" si="0"/>
        <v>14.705882352941178</v>
      </c>
      <c r="F30" s="77">
        <v>161</v>
      </c>
      <c r="G30" s="77">
        <v>100</v>
      </c>
      <c r="H30" s="78">
        <f t="shared" si="1"/>
        <v>39.46078431372549</v>
      </c>
      <c r="I30" s="77">
        <v>49</v>
      </c>
      <c r="J30" s="77">
        <v>100</v>
      </c>
      <c r="K30" s="78">
        <f t="shared" si="2"/>
        <v>12.009803921568627</v>
      </c>
      <c r="L30" s="77">
        <v>63</v>
      </c>
      <c r="M30" s="77">
        <v>100</v>
      </c>
      <c r="N30" s="78">
        <f t="shared" si="3"/>
        <v>15.441176470588236</v>
      </c>
      <c r="O30" s="77">
        <v>75</v>
      </c>
      <c r="P30" s="77">
        <v>100</v>
      </c>
      <c r="Q30" s="78">
        <f t="shared" si="4"/>
        <v>18.382352941176471</v>
      </c>
      <c r="R30" s="77">
        <v>408</v>
      </c>
      <c r="S30" s="77">
        <v>100</v>
      </c>
      <c r="T30" s="78">
        <f t="shared" si="5"/>
        <v>100</v>
      </c>
    </row>
    <row r="31" spans="1:20" x14ac:dyDescent="0.2">
      <c r="A31" s="104" t="s">
        <v>46</v>
      </c>
      <c r="B31" s="48" t="s">
        <v>15</v>
      </c>
      <c r="C31" s="58">
        <v>32</v>
      </c>
      <c r="D31" s="75">
        <v>53.33</v>
      </c>
      <c r="E31" s="76">
        <f t="shared" si="0"/>
        <v>13.278008298755188</v>
      </c>
      <c r="F31" s="75">
        <v>103</v>
      </c>
      <c r="G31" s="75">
        <v>63.98</v>
      </c>
      <c r="H31" s="76">
        <f t="shared" si="1"/>
        <v>42.738589211618255</v>
      </c>
      <c r="I31" s="75">
        <v>24</v>
      </c>
      <c r="J31" s="75">
        <v>48.98</v>
      </c>
      <c r="K31" s="76">
        <f t="shared" si="2"/>
        <v>9.9585062240663902</v>
      </c>
      <c r="L31" s="75">
        <v>38</v>
      </c>
      <c r="M31" s="75">
        <v>60.32</v>
      </c>
      <c r="N31" s="76">
        <f t="shared" si="3"/>
        <v>15.767634854771783</v>
      </c>
      <c r="O31" s="75">
        <v>44</v>
      </c>
      <c r="P31" s="75">
        <v>58.67</v>
      </c>
      <c r="Q31" s="76">
        <f t="shared" si="4"/>
        <v>18.257261410788381</v>
      </c>
      <c r="R31" s="81">
        <v>241</v>
      </c>
      <c r="S31" s="81">
        <v>59.07</v>
      </c>
      <c r="T31" s="79">
        <f t="shared" si="5"/>
        <v>100</v>
      </c>
    </row>
    <row r="32" spans="1:20" x14ac:dyDescent="0.2">
      <c r="A32" s="104"/>
      <c r="B32" s="48" t="s">
        <v>16</v>
      </c>
      <c r="C32" s="58">
        <v>0</v>
      </c>
      <c r="D32" s="75">
        <v>0</v>
      </c>
      <c r="E32" s="76">
        <f t="shared" si="0"/>
        <v>0</v>
      </c>
      <c r="F32" s="75">
        <v>0</v>
      </c>
      <c r="G32" s="75">
        <v>0</v>
      </c>
      <c r="H32" s="76">
        <f t="shared" si="1"/>
        <v>0</v>
      </c>
      <c r="I32" s="75">
        <v>0</v>
      </c>
      <c r="J32" s="75">
        <v>0</v>
      </c>
      <c r="K32" s="76">
        <f t="shared" si="2"/>
        <v>0</v>
      </c>
      <c r="L32" s="75">
        <v>0</v>
      </c>
      <c r="M32" s="75">
        <v>0</v>
      </c>
      <c r="N32" s="76">
        <f t="shared" si="3"/>
        <v>0</v>
      </c>
      <c r="O32" s="75">
        <v>1</v>
      </c>
      <c r="P32" s="75">
        <v>1.33</v>
      </c>
      <c r="Q32" s="76">
        <f t="shared" si="4"/>
        <v>100</v>
      </c>
      <c r="R32" s="81">
        <v>1</v>
      </c>
      <c r="S32" s="81">
        <v>0.25</v>
      </c>
      <c r="T32" s="79">
        <f t="shared" si="5"/>
        <v>100</v>
      </c>
    </row>
    <row r="33" spans="1:20" x14ac:dyDescent="0.2">
      <c r="A33" s="104"/>
      <c r="B33" s="48" t="s">
        <v>17</v>
      </c>
      <c r="C33" s="58">
        <v>0</v>
      </c>
      <c r="D33" s="75">
        <v>0</v>
      </c>
      <c r="E33" s="76">
        <f t="shared" si="0"/>
        <v>0</v>
      </c>
      <c r="F33" s="75">
        <v>0</v>
      </c>
      <c r="G33" s="75">
        <v>0</v>
      </c>
      <c r="H33" s="76">
        <f t="shared" si="1"/>
        <v>0</v>
      </c>
      <c r="I33" s="75">
        <v>0</v>
      </c>
      <c r="J33" s="75">
        <v>0</v>
      </c>
      <c r="K33" s="76">
        <f t="shared" si="2"/>
        <v>0</v>
      </c>
      <c r="L33" s="75">
        <v>0</v>
      </c>
      <c r="M33" s="75">
        <v>0</v>
      </c>
      <c r="N33" s="76">
        <f t="shared" si="3"/>
        <v>0</v>
      </c>
      <c r="O33" s="75">
        <v>1</v>
      </c>
      <c r="P33" s="75">
        <v>1.33</v>
      </c>
      <c r="Q33" s="76">
        <f t="shared" si="4"/>
        <v>100</v>
      </c>
      <c r="R33" s="81">
        <v>1</v>
      </c>
      <c r="S33" s="81">
        <v>0.25</v>
      </c>
      <c r="T33" s="79">
        <f t="shared" si="5"/>
        <v>100</v>
      </c>
    </row>
    <row r="34" spans="1:20" x14ac:dyDescent="0.2">
      <c r="A34" s="104"/>
      <c r="B34" s="48" t="s">
        <v>18</v>
      </c>
      <c r="C34" s="58">
        <v>0</v>
      </c>
      <c r="D34" s="75">
        <v>0</v>
      </c>
      <c r="E34" s="76">
        <f t="shared" si="0"/>
        <v>0</v>
      </c>
      <c r="F34" s="75">
        <v>1</v>
      </c>
      <c r="G34" s="75">
        <v>0.62</v>
      </c>
      <c r="H34" s="76">
        <f t="shared" si="1"/>
        <v>50</v>
      </c>
      <c r="I34" s="75">
        <v>0</v>
      </c>
      <c r="J34" s="75">
        <v>0</v>
      </c>
      <c r="K34" s="76">
        <f t="shared" si="2"/>
        <v>0</v>
      </c>
      <c r="L34" s="75">
        <v>0</v>
      </c>
      <c r="M34" s="75">
        <v>0</v>
      </c>
      <c r="N34" s="76">
        <f t="shared" si="3"/>
        <v>0</v>
      </c>
      <c r="O34" s="75">
        <v>1</v>
      </c>
      <c r="P34" s="75">
        <v>1.33</v>
      </c>
      <c r="Q34" s="76">
        <f t="shared" si="4"/>
        <v>50</v>
      </c>
      <c r="R34" s="81">
        <v>2</v>
      </c>
      <c r="S34" s="81">
        <v>0.49</v>
      </c>
      <c r="T34" s="79">
        <f t="shared" si="5"/>
        <v>100</v>
      </c>
    </row>
    <row r="35" spans="1:20" x14ac:dyDescent="0.2">
      <c r="A35" s="104"/>
      <c r="B35" s="48" t="s">
        <v>19</v>
      </c>
      <c r="C35" s="58">
        <v>6</v>
      </c>
      <c r="D35" s="75">
        <v>10</v>
      </c>
      <c r="E35" s="76">
        <f t="shared" si="0"/>
        <v>15.384615384615385</v>
      </c>
      <c r="F35" s="75">
        <v>8</v>
      </c>
      <c r="G35" s="75">
        <v>4.97</v>
      </c>
      <c r="H35" s="76">
        <f t="shared" si="1"/>
        <v>20.512820512820511</v>
      </c>
      <c r="I35" s="75">
        <v>7</v>
      </c>
      <c r="J35" s="75">
        <v>14.29</v>
      </c>
      <c r="K35" s="76">
        <f t="shared" si="2"/>
        <v>17.948717948717949</v>
      </c>
      <c r="L35" s="75">
        <v>9</v>
      </c>
      <c r="M35" s="75">
        <v>14.29</v>
      </c>
      <c r="N35" s="76">
        <f t="shared" si="3"/>
        <v>23.076923076923077</v>
      </c>
      <c r="O35" s="75">
        <v>9</v>
      </c>
      <c r="P35" s="75">
        <v>12</v>
      </c>
      <c r="Q35" s="76">
        <f t="shared" si="4"/>
        <v>23.076923076923077</v>
      </c>
      <c r="R35" s="81">
        <v>39</v>
      </c>
      <c r="S35" s="81">
        <v>9.56</v>
      </c>
      <c r="T35" s="79">
        <f t="shared" si="5"/>
        <v>100</v>
      </c>
    </row>
    <row r="36" spans="1:20" x14ac:dyDescent="0.2">
      <c r="A36" s="104"/>
      <c r="B36" s="48" t="s">
        <v>20</v>
      </c>
      <c r="C36" s="58">
        <v>10</v>
      </c>
      <c r="D36" s="75">
        <v>16.670000000000002</v>
      </c>
      <c r="E36" s="76">
        <f t="shared" si="0"/>
        <v>15.151515151515152</v>
      </c>
      <c r="F36" s="75">
        <v>24</v>
      </c>
      <c r="G36" s="75">
        <v>14.91</v>
      </c>
      <c r="H36" s="76">
        <f t="shared" si="1"/>
        <v>36.363636363636367</v>
      </c>
      <c r="I36" s="75">
        <v>11</v>
      </c>
      <c r="J36" s="75">
        <v>22.45</v>
      </c>
      <c r="K36" s="76">
        <f t="shared" si="2"/>
        <v>16.666666666666664</v>
      </c>
      <c r="L36" s="75">
        <v>11</v>
      </c>
      <c r="M36" s="75">
        <v>17.46</v>
      </c>
      <c r="N36" s="76">
        <f t="shared" si="3"/>
        <v>16.666666666666664</v>
      </c>
      <c r="O36" s="75">
        <v>10</v>
      </c>
      <c r="P36" s="75">
        <v>13.33</v>
      </c>
      <c r="Q36" s="76">
        <f t="shared" si="4"/>
        <v>15.151515151515152</v>
      </c>
      <c r="R36" s="81">
        <v>66</v>
      </c>
      <c r="S36" s="81">
        <v>16.18</v>
      </c>
      <c r="T36" s="79">
        <f t="shared" si="5"/>
        <v>100</v>
      </c>
    </row>
    <row r="37" spans="1:20" x14ac:dyDescent="0.2">
      <c r="A37" s="104"/>
      <c r="B37" s="48" t="s">
        <v>21</v>
      </c>
      <c r="C37" s="58">
        <v>2</v>
      </c>
      <c r="D37" s="75">
        <v>3.33</v>
      </c>
      <c r="E37" s="76">
        <f t="shared" si="0"/>
        <v>100</v>
      </c>
      <c r="F37" s="75">
        <v>0</v>
      </c>
      <c r="G37" s="75">
        <v>0</v>
      </c>
      <c r="H37" s="76">
        <f t="shared" si="1"/>
        <v>0</v>
      </c>
      <c r="I37" s="75">
        <v>0</v>
      </c>
      <c r="J37" s="75">
        <v>0</v>
      </c>
      <c r="K37" s="76">
        <f t="shared" si="2"/>
        <v>0</v>
      </c>
      <c r="L37" s="75">
        <v>0</v>
      </c>
      <c r="M37" s="75">
        <v>0</v>
      </c>
      <c r="N37" s="76">
        <f t="shared" si="3"/>
        <v>0</v>
      </c>
      <c r="O37" s="75">
        <v>0</v>
      </c>
      <c r="P37" s="75">
        <v>0</v>
      </c>
      <c r="Q37" s="76">
        <f t="shared" si="4"/>
        <v>0</v>
      </c>
      <c r="R37" s="81">
        <v>2</v>
      </c>
      <c r="S37" s="81">
        <v>0.49</v>
      </c>
      <c r="T37" s="79">
        <f t="shared" si="5"/>
        <v>100</v>
      </c>
    </row>
    <row r="38" spans="1:20" x14ac:dyDescent="0.2">
      <c r="A38" s="104"/>
      <c r="B38" s="48" t="s">
        <v>22</v>
      </c>
      <c r="C38" s="58">
        <v>0</v>
      </c>
      <c r="D38" s="75">
        <v>0</v>
      </c>
      <c r="E38" s="76">
        <f t="shared" si="0"/>
        <v>0</v>
      </c>
      <c r="F38" s="75">
        <v>1</v>
      </c>
      <c r="G38" s="75">
        <v>0.62</v>
      </c>
      <c r="H38" s="76">
        <f t="shared" si="1"/>
        <v>50</v>
      </c>
      <c r="I38" s="75">
        <v>0</v>
      </c>
      <c r="J38" s="75">
        <v>0</v>
      </c>
      <c r="K38" s="76">
        <f t="shared" si="2"/>
        <v>0</v>
      </c>
      <c r="L38" s="75">
        <v>1</v>
      </c>
      <c r="M38" s="75">
        <v>1.59</v>
      </c>
      <c r="N38" s="76">
        <f t="shared" si="3"/>
        <v>50</v>
      </c>
      <c r="O38" s="75">
        <v>0</v>
      </c>
      <c r="P38" s="75">
        <v>0</v>
      </c>
      <c r="Q38" s="76">
        <f t="shared" si="4"/>
        <v>0</v>
      </c>
      <c r="R38" s="81">
        <v>2</v>
      </c>
      <c r="S38" s="81">
        <v>0.49</v>
      </c>
      <c r="T38" s="79">
        <f t="shared" si="5"/>
        <v>100</v>
      </c>
    </row>
    <row r="39" spans="1:20" x14ac:dyDescent="0.2">
      <c r="A39" s="104"/>
      <c r="B39" s="48" t="s">
        <v>23</v>
      </c>
      <c r="C39" s="58">
        <v>1</v>
      </c>
      <c r="D39" s="75">
        <v>1.67</v>
      </c>
      <c r="E39" s="76">
        <f t="shared" si="0"/>
        <v>20</v>
      </c>
      <c r="F39" s="75">
        <v>0</v>
      </c>
      <c r="G39" s="75">
        <v>0</v>
      </c>
      <c r="H39" s="76">
        <f t="shared" si="1"/>
        <v>0</v>
      </c>
      <c r="I39" s="75">
        <v>0</v>
      </c>
      <c r="J39" s="75">
        <v>0</v>
      </c>
      <c r="K39" s="76">
        <f t="shared" si="2"/>
        <v>0</v>
      </c>
      <c r="L39" s="75">
        <v>0</v>
      </c>
      <c r="M39" s="75">
        <v>0</v>
      </c>
      <c r="N39" s="76">
        <f t="shared" si="3"/>
        <v>0</v>
      </c>
      <c r="O39" s="75">
        <v>4</v>
      </c>
      <c r="P39" s="75">
        <v>5.33</v>
      </c>
      <c r="Q39" s="76">
        <f t="shared" si="4"/>
        <v>80</v>
      </c>
      <c r="R39" s="81">
        <v>5</v>
      </c>
      <c r="S39" s="81">
        <v>1.23</v>
      </c>
      <c r="T39" s="79">
        <f t="shared" si="5"/>
        <v>100</v>
      </c>
    </row>
    <row r="40" spans="1:20" x14ac:dyDescent="0.2">
      <c r="A40" s="104"/>
      <c r="B40" s="48" t="s">
        <v>24</v>
      </c>
      <c r="C40" s="58">
        <v>5</v>
      </c>
      <c r="D40" s="75">
        <v>8.33</v>
      </c>
      <c r="E40" s="76">
        <f t="shared" si="0"/>
        <v>19.230769230769234</v>
      </c>
      <c r="F40" s="75">
        <v>13</v>
      </c>
      <c r="G40" s="75">
        <v>8.07</v>
      </c>
      <c r="H40" s="76">
        <f t="shared" si="1"/>
        <v>50</v>
      </c>
      <c r="I40" s="75">
        <v>3</v>
      </c>
      <c r="J40" s="75">
        <v>6.12</v>
      </c>
      <c r="K40" s="76">
        <f t="shared" si="2"/>
        <v>11.538461538461538</v>
      </c>
      <c r="L40" s="75">
        <v>2</v>
      </c>
      <c r="M40" s="75">
        <v>3.17</v>
      </c>
      <c r="N40" s="76">
        <f t="shared" si="3"/>
        <v>7.6923076923076925</v>
      </c>
      <c r="O40" s="75">
        <v>3</v>
      </c>
      <c r="P40" s="75">
        <v>4</v>
      </c>
      <c r="Q40" s="76">
        <f t="shared" si="4"/>
        <v>11.538461538461538</v>
      </c>
      <c r="R40" s="81">
        <v>26</v>
      </c>
      <c r="S40" s="81">
        <v>6.37</v>
      </c>
      <c r="T40" s="79">
        <f t="shared" si="5"/>
        <v>99.999999999999986</v>
      </c>
    </row>
    <row r="41" spans="1:20" x14ac:dyDescent="0.2">
      <c r="A41" s="104"/>
      <c r="B41" s="48" t="s">
        <v>25</v>
      </c>
      <c r="C41" s="58">
        <v>1</v>
      </c>
      <c r="D41" s="75">
        <v>1.67</v>
      </c>
      <c r="E41" s="76">
        <f t="shared" si="0"/>
        <v>25</v>
      </c>
      <c r="F41" s="75">
        <v>3</v>
      </c>
      <c r="G41" s="75">
        <v>1.86</v>
      </c>
      <c r="H41" s="76">
        <f t="shared" si="1"/>
        <v>75</v>
      </c>
      <c r="I41" s="75">
        <v>0</v>
      </c>
      <c r="J41" s="75">
        <v>0</v>
      </c>
      <c r="K41" s="76">
        <f t="shared" si="2"/>
        <v>0</v>
      </c>
      <c r="L41" s="75">
        <v>0</v>
      </c>
      <c r="M41" s="75">
        <v>0</v>
      </c>
      <c r="N41" s="76">
        <f t="shared" si="3"/>
        <v>0</v>
      </c>
      <c r="O41" s="75">
        <v>0</v>
      </c>
      <c r="P41" s="75">
        <v>0</v>
      </c>
      <c r="Q41" s="76">
        <f t="shared" si="4"/>
        <v>0</v>
      </c>
      <c r="R41" s="81">
        <v>4</v>
      </c>
      <c r="S41" s="81">
        <v>0.98</v>
      </c>
      <c r="T41" s="79">
        <f t="shared" si="5"/>
        <v>100</v>
      </c>
    </row>
    <row r="42" spans="1:20" x14ac:dyDescent="0.2">
      <c r="A42" s="104"/>
      <c r="B42" s="48" t="s">
        <v>26</v>
      </c>
      <c r="C42" s="58">
        <v>0</v>
      </c>
      <c r="D42" s="75">
        <v>0</v>
      </c>
      <c r="E42" s="76">
        <f t="shared" si="0"/>
        <v>0</v>
      </c>
      <c r="F42" s="75">
        <v>2</v>
      </c>
      <c r="G42" s="75">
        <v>1.24</v>
      </c>
      <c r="H42" s="76">
        <f t="shared" si="1"/>
        <v>50</v>
      </c>
      <c r="I42" s="75">
        <v>2</v>
      </c>
      <c r="J42" s="75">
        <v>4.08</v>
      </c>
      <c r="K42" s="76">
        <f t="shared" si="2"/>
        <v>50</v>
      </c>
      <c r="L42" s="75">
        <v>0</v>
      </c>
      <c r="M42" s="75">
        <v>0</v>
      </c>
      <c r="N42" s="76">
        <f t="shared" si="3"/>
        <v>0</v>
      </c>
      <c r="O42" s="75">
        <v>0</v>
      </c>
      <c r="P42" s="75">
        <v>0</v>
      </c>
      <c r="Q42" s="76">
        <f t="shared" si="4"/>
        <v>0</v>
      </c>
      <c r="R42" s="81">
        <v>4</v>
      </c>
      <c r="S42" s="81">
        <v>0.98</v>
      </c>
      <c r="T42" s="79">
        <f t="shared" si="5"/>
        <v>100</v>
      </c>
    </row>
    <row r="43" spans="1:20" x14ac:dyDescent="0.2">
      <c r="A43" s="104"/>
      <c r="B43" s="48" t="s">
        <v>27</v>
      </c>
      <c r="C43" s="58">
        <v>1</v>
      </c>
      <c r="D43" s="75">
        <v>1.67</v>
      </c>
      <c r="E43" s="76">
        <f t="shared" si="0"/>
        <v>16.666666666666664</v>
      </c>
      <c r="F43" s="75">
        <v>2</v>
      </c>
      <c r="G43" s="75">
        <v>1.24</v>
      </c>
      <c r="H43" s="76">
        <f t="shared" si="1"/>
        <v>33.333333333333329</v>
      </c>
      <c r="I43" s="75">
        <v>0</v>
      </c>
      <c r="J43" s="75">
        <v>0</v>
      </c>
      <c r="K43" s="76">
        <f t="shared" si="2"/>
        <v>0</v>
      </c>
      <c r="L43" s="75">
        <v>2</v>
      </c>
      <c r="M43" s="75">
        <v>3.17</v>
      </c>
      <c r="N43" s="76">
        <f t="shared" si="3"/>
        <v>33.333333333333329</v>
      </c>
      <c r="O43" s="75">
        <v>1</v>
      </c>
      <c r="P43" s="75">
        <v>1.33</v>
      </c>
      <c r="Q43" s="76">
        <f t="shared" si="4"/>
        <v>16.666666666666664</v>
      </c>
      <c r="R43" s="81">
        <v>6</v>
      </c>
      <c r="S43" s="81">
        <v>1.47</v>
      </c>
      <c r="T43" s="79">
        <f t="shared" si="5"/>
        <v>99.999999999999972</v>
      </c>
    </row>
    <row r="44" spans="1:20" x14ac:dyDescent="0.2">
      <c r="A44" s="104"/>
      <c r="B44" s="48" t="s">
        <v>28</v>
      </c>
      <c r="C44" s="58">
        <v>2</v>
      </c>
      <c r="D44" s="75">
        <v>3.33</v>
      </c>
      <c r="E44" s="76">
        <f t="shared" si="0"/>
        <v>22.222222222222221</v>
      </c>
      <c r="F44" s="75">
        <v>4</v>
      </c>
      <c r="G44" s="75">
        <v>2.48</v>
      </c>
      <c r="H44" s="76">
        <f t="shared" si="1"/>
        <v>44.444444444444443</v>
      </c>
      <c r="I44" s="75">
        <v>2</v>
      </c>
      <c r="J44" s="75">
        <v>4.08</v>
      </c>
      <c r="K44" s="76">
        <f t="shared" si="2"/>
        <v>22.222222222222221</v>
      </c>
      <c r="L44" s="75">
        <v>0</v>
      </c>
      <c r="M44" s="75">
        <v>0</v>
      </c>
      <c r="N44" s="76">
        <f t="shared" si="3"/>
        <v>0</v>
      </c>
      <c r="O44" s="75">
        <v>1</v>
      </c>
      <c r="P44" s="75">
        <v>1.33</v>
      </c>
      <c r="Q44" s="76">
        <f t="shared" si="4"/>
        <v>11.111111111111111</v>
      </c>
      <c r="R44" s="81">
        <v>9</v>
      </c>
      <c r="S44" s="81">
        <v>2.21</v>
      </c>
      <c r="T44" s="79">
        <f t="shared" si="5"/>
        <v>100</v>
      </c>
    </row>
    <row r="45" spans="1:20" x14ac:dyDescent="0.2">
      <c r="A45" s="104"/>
      <c r="B45" s="48" t="s">
        <v>29</v>
      </c>
      <c r="C45" s="58">
        <v>0</v>
      </c>
      <c r="D45" s="75">
        <v>0</v>
      </c>
      <c r="E45" s="76">
        <v>0</v>
      </c>
      <c r="F45" s="75">
        <v>0</v>
      </c>
      <c r="G45" s="75">
        <v>0</v>
      </c>
      <c r="H45" s="76">
        <v>0</v>
      </c>
      <c r="I45" s="75">
        <v>0</v>
      </c>
      <c r="J45" s="75">
        <v>0</v>
      </c>
      <c r="K45" s="76">
        <v>0</v>
      </c>
      <c r="L45" s="75">
        <v>0</v>
      </c>
      <c r="M45" s="75">
        <v>0</v>
      </c>
      <c r="N45" s="76">
        <v>0</v>
      </c>
      <c r="O45" s="75">
        <v>0</v>
      </c>
      <c r="P45" s="75">
        <v>0</v>
      </c>
      <c r="Q45" s="76">
        <v>0</v>
      </c>
      <c r="R45" s="81">
        <v>0</v>
      </c>
      <c r="S45" s="81">
        <v>0</v>
      </c>
      <c r="T45" s="79">
        <f t="shared" si="5"/>
        <v>0</v>
      </c>
    </row>
    <row r="46" spans="1:20" x14ac:dyDescent="0.2">
      <c r="A46" s="104"/>
      <c r="B46" s="48" t="s">
        <v>30</v>
      </c>
      <c r="C46" s="58">
        <v>0</v>
      </c>
      <c r="D46" s="75">
        <v>0</v>
      </c>
      <c r="E46" s="76">
        <v>0</v>
      </c>
      <c r="F46" s="75">
        <v>0</v>
      </c>
      <c r="G46" s="75">
        <v>0</v>
      </c>
      <c r="H46" s="76">
        <v>0</v>
      </c>
      <c r="I46" s="75">
        <v>0</v>
      </c>
      <c r="J46" s="75">
        <v>0</v>
      </c>
      <c r="K46" s="76">
        <v>0</v>
      </c>
      <c r="L46" s="75">
        <v>0</v>
      </c>
      <c r="M46" s="75">
        <v>0</v>
      </c>
      <c r="N46" s="76">
        <v>0</v>
      </c>
      <c r="O46" s="75">
        <v>0</v>
      </c>
      <c r="P46" s="75">
        <v>0</v>
      </c>
      <c r="Q46" s="76">
        <v>0</v>
      </c>
      <c r="R46" s="81">
        <v>0</v>
      </c>
      <c r="S46" s="81">
        <v>0</v>
      </c>
      <c r="T46" s="79">
        <f t="shared" si="5"/>
        <v>0</v>
      </c>
    </row>
    <row r="47" spans="1:20" x14ac:dyDescent="0.2">
      <c r="A47" s="104"/>
      <c r="B47" s="48" t="s">
        <v>31</v>
      </c>
      <c r="C47" s="58">
        <v>0</v>
      </c>
      <c r="D47" s="75">
        <v>0</v>
      </c>
      <c r="E47" s="76">
        <v>0</v>
      </c>
      <c r="F47" s="75">
        <v>0</v>
      </c>
      <c r="G47" s="75">
        <v>0</v>
      </c>
      <c r="H47" s="76">
        <v>0</v>
      </c>
      <c r="I47" s="75">
        <v>0</v>
      </c>
      <c r="J47" s="75">
        <v>0</v>
      </c>
      <c r="K47" s="76">
        <v>0</v>
      </c>
      <c r="L47" s="75">
        <v>0</v>
      </c>
      <c r="M47" s="75">
        <v>0</v>
      </c>
      <c r="N47" s="76">
        <v>0</v>
      </c>
      <c r="O47" s="75">
        <v>0</v>
      </c>
      <c r="P47" s="75">
        <v>0</v>
      </c>
      <c r="Q47" s="76">
        <v>0</v>
      </c>
      <c r="R47" s="81">
        <v>0</v>
      </c>
      <c r="S47" s="81">
        <v>0</v>
      </c>
      <c r="T47" s="79">
        <f t="shared" si="5"/>
        <v>0</v>
      </c>
    </row>
    <row r="48" spans="1:20" ht="16" thickBot="1" x14ac:dyDescent="0.25">
      <c r="A48" s="105"/>
      <c r="B48" s="49" t="s">
        <v>35</v>
      </c>
      <c r="C48" s="60">
        <v>60</v>
      </c>
      <c r="D48" s="77">
        <v>100</v>
      </c>
      <c r="E48" s="78">
        <f t="shared" si="0"/>
        <v>14.705882352941178</v>
      </c>
      <c r="F48" s="77">
        <v>161</v>
      </c>
      <c r="G48" s="77">
        <v>100</v>
      </c>
      <c r="H48" s="78">
        <f t="shared" si="1"/>
        <v>39.46078431372549</v>
      </c>
      <c r="I48" s="77">
        <v>49</v>
      </c>
      <c r="J48" s="77">
        <v>100</v>
      </c>
      <c r="K48" s="78">
        <f t="shared" si="2"/>
        <v>12.009803921568627</v>
      </c>
      <c r="L48" s="77">
        <v>63</v>
      </c>
      <c r="M48" s="77">
        <v>100</v>
      </c>
      <c r="N48" s="78">
        <f t="shared" si="3"/>
        <v>15.441176470588236</v>
      </c>
      <c r="O48" s="77">
        <v>75</v>
      </c>
      <c r="P48" s="77">
        <v>100</v>
      </c>
      <c r="Q48" s="78">
        <f t="shared" si="4"/>
        <v>18.382352941176471</v>
      </c>
      <c r="R48" s="77">
        <v>408</v>
      </c>
      <c r="S48" s="77">
        <v>100</v>
      </c>
      <c r="T48" s="78">
        <f t="shared" si="5"/>
        <v>100</v>
      </c>
    </row>
    <row r="49" spans="1:20" ht="15" customHeight="1" x14ac:dyDescent="0.2">
      <c r="A49" s="161" t="s">
        <v>168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</row>
    <row r="50" spans="1:20" x14ac:dyDescent="0.2">
      <c r="A50" s="38" t="s">
        <v>76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40"/>
      <c r="T50" s="40"/>
    </row>
    <row r="51" spans="1:20" x14ac:dyDescent="0.2">
      <c r="A51" s="65" t="s">
        <v>122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40"/>
      <c r="T51" s="40"/>
    </row>
    <row r="52" spans="1:20" x14ac:dyDescent="0.2">
      <c r="A52" s="38" t="s">
        <v>124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40"/>
      <c r="T52" s="40"/>
    </row>
    <row r="53" spans="1:20" x14ac:dyDescent="0.2">
      <c r="S53" s="5"/>
      <c r="T53" s="5"/>
    </row>
    <row r="54" spans="1:20" x14ac:dyDescent="0.2">
      <c r="S54" s="5"/>
      <c r="T54" s="5"/>
    </row>
    <row r="55" spans="1:20" x14ac:dyDescent="0.2">
      <c r="S55" s="5"/>
      <c r="T55" s="5"/>
    </row>
    <row r="56" spans="1:20" x14ac:dyDescent="0.2">
      <c r="S56" s="5"/>
      <c r="T56" s="5"/>
    </row>
  </sheetData>
  <mergeCells count="12">
    <mergeCell ref="A49:T49"/>
    <mergeCell ref="A7:A11"/>
    <mergeCell ref="A12:A30"/>
    <mergeCell ref="A31:A48"/>
    <mergeCell ref="A3:B6"/>
    <mergeCell ref="C3:T3"/>
    <mergeCell ref="C4:T4"/>
    <mergeCell ref="R5:T5"/>
    <mergeCell ref="F5:H5"/>
    <mergeCell ref="I5:K5"/>
    <mergeCell ref="L5:N5"/>
    <mergeCell ref="O5:Q5"/>
  </mergeCells>
  <pageMargins left="0.7" right="0.7" top="0.75" bottom="0.75" header="0.3" footer="0.3"/>
  <pageSetup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AAF94-47B5-4E6A-AB64-C38B809533A5}">
  <dimension ref="A1:T59"/>
  <sheetViews>
    <sheetView zoomScale="70" zoomScaleNormal="70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33.5" customWidth="1"/>
    <col min="3" max="20" width="10.1640625" customWidth="1"/>
  </cols>
  <sheetData>
    <row r="1" spans="1:20" x14ac:dyDescent="0.2">
      <c r="A1" s="1" t="s">
        <v>126</v>
      </c>
    </row>
    <row r="2" spans="1:20" ht="16" thickBot="1" x14ac:dyDescent="0.25">
      <c r="A2" s="97" t="s">
        <v>156</v>
      </c>
      <c r="B2" s="1"/>
    </row>
    <row r="3" spans="1:20" ht="16" thickBot="1" x14ac:dyDescent="0.25">
      <c r="A3" s="106" t="s">
        <v>171</v>
      </c>
      <c r="B3" s="107"/>
      <c r="C3" s="130" t="s">
        <v>39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2"/>
    </row>
    <row r="4" spans="1:20" ht="15" customHeight="1" thickBot="1" x14ac:dyDescent="0.25">
      <c r="A4" s="108"/>
      <c r="B4" s="109"/>
      <c r="C4" s="133" t="s">
        <v>157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5"/>
    </row>
    <row r="5" spans="1:20" ht="75" customHeight="1" thickBot="1" x14ac:dyDescent="0.25">
      <c r="A5" s="108"/>
      <c r="B5" s="109"/>
      <c r="C5" s="144" t="s">
        <v>94</v>
      </c>
      <c r="D5" s="141"/>
      <c r="E5" s="141" t="s">
        <v>169</v>
      </c>
      <c r="F5" s="141"/>
      <c r="G5" s="141" t="s">
        <v>36</v>
      </c>
      <c r="H5" s="141"/>
      <c r="I5" s="141" t="s">
        <v>37</v>
      </c>
      <c r="J5" s="141"/>
      <c r="K5" s="141" t="s">
        <v>2</v>
      </c>
      <c r="L5" s="141"/>
      <c r="M5" s="141" t="s">
        <v>3</v>
      </c>
      <c r="N5" s="141"/>
      <c r="O5" s="141" t="s">
        <v>4</v>
      </c>
      <c r="P5" s="141"/>
      <c r="Q5" s="141" t="s">
        <v>5</v>
      </c>
      <c r="R5" s="141"/>
      <c r="S5" s="141" t="s">
        <v>6</v>
      </c>
      <c r="T5" s="142"/>
    </row>
    <row r="6" spans="1:20" ht="16" thickBot="1" x14ac:dyDescent="0.25">
      <c r="A6" s="108"/>
      <c r="B6" s="109"/>
      <c r="C6" s="19" t="s">
        <v>99</v>
      </c>
      <c r="D6" s="20" t="s">
        <v>34</v>
      </c>
      <c r="E6" s="20" t="s">
        <v>99</v>
      </c>
      <c r="F6" s="20" t="s">
        <v>34</v>
      </c>
      <c r="G6" s="20" t="s">
        <v>99</v>
      </c>
      <c r="H6" s="20" t="s">
        <v>34</v>
      </c>
      <c r="I6" s="20" t="s">
        <v>99</v>
      </c>
      <c r="J6" s="20" t="s">
        <v>34</v>
      </c>
      <c r="K6" s="20" t="s">
        <v>99</v>
      </c>
      <c r="L6" s="20" t="s">
        <v>34</v>
      </c>
      <c r="M6" s="20" t="s">
        <v>99</v>
      </c>
      <c r="N6" s="20" t="s">
        <v>34</v>
      </c>
      <c r="O6" s="20" t="s">
        <v>99</v>
      </c>
      <c r="P6" s="20" t="s">
        <v>34</v>
      </c>
      <c r="Q6" s="20" t="s">
        <v>99</v>
      </c>
      <c r="R6" s="20" t="s">
        <v>34</v>
      </c>
      <c r="S6" s="20" t="s">
        <v>99</v>
      </c>
      <c r="T6" s="91" t="s">
        <v>34</v>
      </c>
    </row>
    <row r="7" spans="1:20" x14ac:dyDescent="0.2">
      <c r="A7" s="100" t="s">
        <v>40</v>
      </c>
      <c r="B7" s="47" t="s">
        <v>41</v>
      </c>
      <c r="C7" s="68">
        <v>62</v>
      </c>
      <c r="D7" s="74">
        <v>46.62</v>
      </c>
      <c r="E7" s="57">
        <v>11</v>
      </c>
      <c r="F7" s="74">
        <v>34.380000000000003</v>
      </c>
      <c r="G7" s="57">
        <v>22</v>
      </c>
      <c r="H7" s="74">
        <v>30.99</v>
      </c>
      <c r="I7" s="57">
        <v>19</v>
      </c>
      <c r="J7" s="74">
        <v>30.65</v>
      </c>
      <c r="K7" s="57">
        <v>5</v>
      </c>
      <c r="L7" s="74">
        <v>25</v>
      </c>
      <c r="M7" s="57">
        <v>26</v>
      </c>
      <c r="N7" s="74">
        <v>25.49</v>
      </c>
      <c r="O7" s="57">
        <v>18</v>
      </c>
      <c r="P7" s="74">
        <v>36.729999999999997</v>
      </c>
      <c r="Q7" s="57">
        <v>33</v>
      </c>
      <c r="R7" s="74">
        <v>32.04</v>
      </c>
      <c r="S7" s="57">
        <v>45</v>
      </c>
      <c r="T7" s="74">
        <v>31.47</v>
      </c>
    </row>
    <row r="8" spans="1:20" x14ac:dyDescent="0.2">
      <c r="A8" s="101"/>
      <c r="B8" s="48" t="s">
        <v>42</v>
      </c>
      <c r="C8" s="69">
        <v>42</v>
      </c>
      <c r="D8" s="76">
        <v>31.58</v>
      </c>
      <c r="E8" s="59">
        <v>7</v>
      </c>
      <c r="F8" s="76">
        <v>21.88</v>
      </c>
      <c r="G8" s="59">
        <v>19</v>
      </c>
      <c r="H8" s="76">
        <v>26.76</v>
      </c>
      <c r="I8" s="59">
        <v>12</v>
      </c>
      <c r="J8" s="76">
        <v>19.350000000000001</v>
      </c>
      <c r="K8" s="59">
        <v>5</v>
      </c>
      <c r="L8" s="76">
        <v>25</v>
      </c>
      <c r="M8" s="59">
        <v>29</v>
      </c>
      <c r="N8" s="76">
        <v>28.43</v>
      </c>
      <c r="O8" s="59">
        <v>17</v>
      </c>
      <c r="P8" s="76">
        <v>34.69</v>
      </c>
      <c r="Q8" s="59">
        <v>37</v>
      </c>
      <c r="R8" s="76">
        <v>35.92</v>
      </c>
      <c r="S8" s="59">
        <v>49</v>
      </c>
      <c r="T8" s="76">
        <v>34.270000000000003</v>
      </c>
    </row>
    <row r="9" spans="1:20" x14ac:dyDescent="0.2">
      <c r="A9" s="101"/>
      <c r="B9" s="48" t="s">
        <v>43</v>
      </c>
      <c r="C9" s="69">
        <v>13</v>
      </c>
      <c r="D9" s="76">
        <v>9.77</v>
      </c>
      <c r="E9" s="59">
        <v>11</v>
      </c>
      <c r="F9" s="76">
        <v>34.380000000000003</v>
      </c>
      <c r="G9" s="59">
        <v>23</v>
      </c>
      <c r="H9" s="76">
        <v>32.39</v>
      </c>
      <c r="I9" s="59">
        <v>21</v>
      </c>
      <c r="J9" s="76">
        <v>33.869999999999997</v>
      </c>
      <c r="K9" s="59">
        <v>9</v>
      </c>
      <c r="L9" s="76">
        <v>45</v>
      </c>
      <c r="M9" s="59">
        <v>30</v>
      </c>
      <c r="N9" s="76">
        <v>29.41</v>
      </c>
      <c r="O9" s="59">
        <v>12</v>
      </c>
      <c r="P9" s="76">
        <v>24.49</v>
      </c>
      <c r="Q9" s="59">
        <v>25</v>
      </c>
      <c r="R9" s="76">
        <v>24.27</v>
      </c>
      <c r="S9" s="59">
        <v>33</v>
      </c>
      <c r="T9" s="76">
        <v>23.08</v>
      </c>
    </row>
    <row r="10" spans="1:20" x14ac:dyDescent="0.2">
      <c r="A10" s="101"/>
      <c r="B10" s="48" t="s">
        <v>44</v>
      </c>
      <c r="C10" s="69">
        <v>16</v>
      </c>
      <c r="D10" s="76">
        <v>12.03</v>
      </c>
      <c r="E10" s="59">
        <v>3</v>
      </c>
      <c r="F10" s="76">
        <v>9.3800000000000008</v>
      </c>
      <c r="G10" s="59">
        <v>7</v>
      </c>
      <c r="H10" s="76">
        <v>9.86</v>
      </c>
      <c r="I10" s="59">
        <v>10</v>
      </c>
      <c r="J10" s="76">
        <v>16.13</v>
      </c>
      <c r="K10" s="59">
        <v>1</v>
      </c>
      <c r="L10" s="76">
        <v>5</v>
      </c>
      <c r="M10" s="59">
        <v>17</v>
      </c>
      <c r="N10" s="76">
        <v>16.670000000000002</v>
      </c>
      <c r="O10" s="59">
        <v>2</v>
      </c>
      <c r="P10" s="76">
        <v>4.08</v>
      </c>
      <c r="Q10" s="59">
        <v>8</v>
      </c>
      <c r="R10" s="76">
        <v>7.77</v>
      </c>
      <c r="S10" s="59">
        <v>16</v>
      </c>
      <c r="T10" s="76">
        <v>11.19</v>
      </c>
    </row>
    <row r="11" spans="1:20" ht="14.5" customHeight="1" thickBot="1" x14ac:dyDescent="0.25">
      <c r="A11" s="102"/>
      <c r="B11" s="49" t="s">
        <v>35</v>
      </c>
      <c r="C11" s="70">
        <v>133</v>
      </c>
      <c r="D11" s="78">
        <v>100</v>
      </c>
      <c r="E11" s="61">
        <v>32</v>
      </c>
      <c r="F11" s="78">
        <v>100</v>
      </c>
      <c r="G11" s="61">
        <v>71</v>
      </c>
      <c r="H11" s="78">
        <v>100</v>
      </c>
      <c r="I11" s="61">
        <v>62</v>
      </c>
      <c r="J11" s="78">
        <v>100</v>
      </c>
      <c r="K11" s="61">
        <v>20</v>
      </c>
      <c r="L11" s="78">
        <v>100</v>
      </c>
      <c r="M11" s="61">
        <v>102</v>
      </c>
      <c r="N11" s="78">
        <v>100</v>
      </c>
      <c r="O11" s="61">
        <v>49</v>
      </c>
      <c r="P11" s="78">
        <v>100</v>
      </c>
      <c r="Q11" s="61">
        <v>103</v>
      </c>
      <c r="R11" s="78">
        <v>100</v>
      </c>
      <c r="S11" s="61">
        <v>143</v>
      </c>
      <c r="T11" s="78">
        <v>100</v>
      </c>
    </row>
    <row r="12" spans="1:20" x14ac:dyDescent="0.2">
      <c r="A12" s="104" t="s">
        <v>46</v>
      </c>
      <c r="B12" s="45" t="s">
        <v>15</v>
      </c>
      <c r="C12" s="68">
        <v>84</v>
      </c>
      <c r="D12" s="74">
        <v>63.16</v>
      </c>
      <c r="E12" s="57">
        <v>18</v>
      </c>
      <c r="F12" s="74">
        <v>56.25</v>
      </c>
      <c r="G12" s="57">
        <v>42</v>
      </c>
      <c r="H12" s="74">
        <v>59.15</v>
      </c>
      <c r="I12" s="57">
        <v>25</v>
      </c>
      <c r="J12" s="74">
        <v>40.32</v>
      </c>
      <c r="K12" s="57">
        <v>15</v>
      </c>
      <c r="L12" s="74">
        <v>75</v>
      </c>
      <c r="M12" s="57">
        <v>53</v>
      </c>
      <c r="N12" s="74">
        <v>51.96</v>
      </c>
      <c r="O12" s="57">
        <v>29</v>
      </c>
      <c r="P12" s="74">
        <v>59.18</v>
      </c>
      <c r="Q12" s="57">
        <v>72</v>
      </c>
      <c r="R12" s="74">
        <v>69.900000000000006</v>
      </c>
      <c r="S12" s="57">
        <v>93</v>
      </c>
      <c r="T12" s="74">
        <v>65.03</v>
      </c>
    </row>
    <row r="13" spans="1:20" x14ac:dyDescent="0.2">
      <c r="A13" s="104"/>
      <c r="B13" s="45" t="s">
        <v>16</v>
      </c>
      <c r="C13" s="69">
        <v>1</v>
      </c>
      <c r="D13" s="76">
        <v>0.75</v>
      </c>
      <c r="E13" s="59">
        <v>0</v>
      </c>
      <c r="F13" s="76">
        <v>0</v>
      </c>
      <c r="G13" s="59">
        <v>0</v>
      </c>
      <c r="H13" s="76">
        <v>0</v>
      </c>
      <c r="I13" s="59">
        <v>0</v>
      </c>
      <c r="J13" s="76">
        <v>0</v>
      </c>
      <c r="K13" s="59">
        <v>0</v>
      </c>
      <c r="L13" s="76">
        <v>0</v>
      </c>
      <c r="M13" s="59">
        <v>0</v>
      </c>
      <c r="N13" s="76">
        <v>0</v>
      </c>
      <c r="O13" s="59">
        <v>0</v>
      </c>
      <c r="P13" s="76">
        <v>0</v>
      </c>
      <c r="Q13" s="59">
        <v>0</v>
      </c>
      <c r="R13" s="76">
        <v>0</v>
      </c>
      <c r="S13" s="59">
        <v>0</v>
      </c>
      <c r="T13" s="76">
        <v>0</v>
      </c>
    </row>
    <row r="14" spans="1:20" x14ac:dyDescent="0.2">
      <c r="A14" s="104"/>
      <c r="B14" s="45" t="s">
        <v>17</v>
      </c>
      <c r="C14" s="69">
        <v>0</v>
      </c>
      <c r="D14" s="76">
        <v>0</v>
      </c>
      <c r="E14" s="59">
        <v>0</v>
      </c>
      <c r="F14" s="76">
        <v>0</v>
      </c>
      <c r="G14" s="59">
        <v>0</v>
      </c>
      <c r="H14" s="76">
        <v>0</v>
      </c>
      <c r="I14" s="59">
        <v>0</v>
      </c>
      <c r="J14" s="76">
        <v>0</v>
      </c>
      <c r="K14" s="59">
        <v>0</v>
      </c>
      <c r="L14" s="76">
        <v>0</v>
      </c>
      <c r="M14" s="59">
        <v>0</v>
      </c>
      <c r="N14" s="76">
        <v>0</v>
      </c>
      <c r="O14" s="59">
        <v>1</v>
      </c>
      <c r="P14" s="76">
        <v>2.04</v>
      </c>
      <c r="Q14" s="59">
        <v>1</v>
      </c>
      <c r="R14" s="76">
        <v>0.97</v>
      </c>
      <c r="S14" s="59">
        <v>0</v>
      </c>
      <c r="T14" s="76">
        <v>0</v>
      </c>
    </row>
    <row r="15" spans="1:20" x14ac:dyDescent="0.2">
      <c r="A15" s="104"/>
      <c r="B15" s="45" t="s">
        <v>18</v>
      </c>
      <c r="C15" s="69">
        <v>1</v>
      </c>
      <c r="D15" s="76">
        <v>0.75</v>
      </c>
      <c r="E15" s="59">
        <v>1</v>
      </c>
      <c r="F15" s="76">
        <v>3.13</v>
      </c>
      <c r="G15" s="59">
        <v>0</v>
      </c>
      <c r="H15" s="76">
        <v>0</v>
      </c>
      <c r="I15" s="59">
        <v>0</v>
      </c>
      <c r="J15" s="76">
        <v>0</v>
      </c>
      <c r="K15" s="59">
        <v>0</v>
      </c>
      <c r="L15" s="76">
        <v>0</v>
      </c>
      <c r="M15" s="59">
        <v>0</v>
      </c>
      <c r="N15" s="76">
        <v>0</v>
      </c>
      <c r="O15" s="59">
        <v>0</v>
      </c>
      <c r="P15" s="76">
        <v>0</v>
      </c>
      <c r="Q15" s="59">
        <v>0</v>
      </c>
      <c r="R15" s="76">
        <v>0</v>
      </c>
      <c r="S15" s="59">
        <v>1</v>
      </c>
      <c r="T15" s="76">
        <v>0.7</v>
      </c>
    </row>
    <row r="16" spans="1:20" x14ac:dyDescent="0.2">
      <c r="A16" s="104"/>
      <c r="B16" s="45" t="s">
        <v>19</v>
      </c>
      <c r="C16" s="69">
        <v>15</v>
      </c>
      <c r="D16" s="76">
        <v>11.28</v>
      </c>
      <c r="E16" s="59">
        <v>1</v>
      </c>
      <c r="F16" s="76">
        <v>3.13</v>
      </c>
      <c r="G16" s="59">
        <v>3</v>
      </c>
      <c r="H16" s="76">
        <v>4.2300000000000004</v>
      </c>
      <c r="I16" s="59">
        <v>4</v>
      </c>
      <c r="J16" s="76">
        <v>6.45</v>
      </c>
      <c r="K16" s="59">
        <v>1</v>
      </c>
      <c r="L16" s="76">
        <v>5</v>
      </c>
      <c r="M16" s="59">
        <v>7</v>
      </c>
      <c r="N16" s="76">
        <v>6.86</v>
      </c>
      <c r="O16" s="59">
        <v>3</v>
      </c>
      <c r="P16" s="76">
        <v>6.12</v>
      </c>
      <c r="Q16" s="59">
        <v>9</v>
      </c>
      <c r="R16" s="76">
        <v>8.74</v>
      </c>
      <c r="S16" s="59">
        <v>11</v>
      </c>
      <c r="T16" s="76">
        <v>7.69</v>
      </c>
    </row>
    <row r="17" spans="1:20" x14ac:dyDescent="0.2">
      <c r="A17" s="104"/>
      <c r="B17" s="45" t="s">
        <v>20</v>
      </c>
      <c r="C17" s="69">
        <v>13</v>
      </c>
      <c r="D17" s="76">
        <v>9.77</v>
      </c>
      <c r="E17" s="59">
        <v>5</v>
      </c>
      <c r="F17" s="76">
        <v>15.63</v>
      </c>
      <c r="G17" s="59">
        <v>19</v>
      </c>
      <c r="H17" s="76">
        <v>26.76</v>
      </c>
      <c r="I17" s="59">
        <v>26</v>
      </c>
      <c r="J17" s="76">
        <v>41.94</v>
      </c>
      <c r="K17" s="59">
        <v>4</v>
      </c>
      <c r="L17" s="76">
        <v>20</v>
      </c>
      <c r="M17" s="59">
        <v>33</v>
      </c>
      <c r="N17" s="76">
        <v>32.35</v>
      </c>
      <c r="O17" s="59">
        <v>11</v>
      </c>
      <c r="P17" s="76">
        <v>22.45</v>
      </c>
      <c r="Q17" s="59">
        <v>10</v>
      </c>
      <c r="R17" s="76">
        <v>9.7100000000000009</v>
      </c>
      <c r="S17" s="59">
        <v>17</v>
      </c>
      <c r="T17" s="76">
        <v>11.89</v>
      </c>
    </row>
    <row r="18" spans="1:20" x14ac:dyDescent="0.2">
      <c r="A18" s="104"/>
      <c r="B18" s="45" t="s">
        <v>21</v>
      </c>
      <c r="C18" s="69">
        <v>1</v>
      </c>
      <c r="D18" s="76">
        <v>0.75</v>
      </c>
      <c r="E18" s="59">
        <v>0</v>
      </c>
      <c r="F18" s="76">
        <v>0</v>
      </c>
      <c r="G18" s="59">
        <v>0</v>
      </c>
      <c r="H18" s="76">
        <v>0</v>
      </c>
      <c r="I18" s="59">
        <v>0</v>
      </c>
      <c r="J18" s="76">
        <v>0</v>
      </c>
      <c r="K18" s="59">
        <v>0</v>
      </c>
      <c r="L18" s="76">
        <v>0</v>
      </c>
      <c r="M18" s="59">
        <v>0</v>
      </c>
      <c r="N18" s="76">
        <v>0</v>
      </c>
      <c r="O18" s="59">
        <v>0</v>
      </c>
      <c r="P18" s="76">
        <v>0</v>
      </c>
      <c r="Q18" s="59">
        <v>0</v>
      </c>
      <c r="R18" s="76">
        <v>0</v>
      </c>
      <c r="S18" s="59">
        <v>0</v>
      </c>
      <c r="T18" s="76">
        <v>0</v>
      </c>
    </row>
    <row r="19" spans="1:20" x14ac:dyDescent="0.2">
      <c r="A19" s="104"/>
      <c r="B19" s="45" t="s">
        <v>22</v>
      </c>
      <c r="C19" s="69">
        <v>0</v>
      </c>
      <c r="D19" s="76">
        <v>0</v>
      </c>
      <c r="E19" s="59">
        <v>0</v>
      </c>
      <c r="F19" s="76">
        <v>0</v>
      </c>
      <c r="G19" s="59">
        <v>1</v>
      </c>
      <c r="H19" s="76">
        <v>1.41</v>
      </c>
      <c r="I19" s="59">
        <v>0</v>
      </c>
      <c r="J19" s="76">
        <v>0</v>
      </c>
      <c r="K19" s="59">
        <v>0</v>
      </c>
      <c r="L19" s="76">
        <v>0</v>
      </c>
      <c r="M19" s="59">
        <v>0</v>
      </c>
      <c r="N19" s="76">
        <v>0</v>
      </c>
      <c r="O19" s="59">
        <v>0</v>
      </c>
      <c r="P19" s="76">
        <v>0</v>
      </c>
      <c r="Q19" s="59">
        <v>0</v>
      </c>
      <c r="R19" s="76">
        <v>0</v>
      </c>
      <c r="S19" s="59">
        <v>2</v>
      </c>
      <c r="T19" s="76">
        <v>1.4</v>
      </c>
    </row>
    <row r="20" spans="1:20" x14ac:dyDescent="0.2">
      <c r="A20" s="104"/>
      <c r="B20" s="45" t="s">
        <v>23</v>
      </c>
      <c r="C20" s="69">
        <v>2</v>
      </c>
      <c r="D20" s="76">
        <v>1.5</v>
      </c>
      <c r="E20" s="59">
        <v>0</v>
      </c>
      <c r="F20" s="76">
        <v>0</v>
      </c>
      <c r="G20" s="59">
        <v>0</v>
      </c>
      <c r="H20" s="76">
        <v>0</v>
      </c>
      <c r="I20" s="59">
        <v>0</v>
      </c>
      <c r="J20" s="76">
        <v>0</v>
      </c>
      <c r="K20" s="59">
        <v>0</v>
      </c>
      <c r="L20" s="76">
        <v>0</v>
      </c>
      <c r="M20" s="59">
        <v>1</v>
      </c>
      <c r="N20" s="76">
        <v>0.98</v>
      </c>
      <c r="O20" s="59">
        <v>1</v>
      </c>
      <c r="P20" s="76">
        <v>2.04</v>
      </c>
      <c r="Q20" s="59">
        <v>2</v>
      </c>
      <c r="R20" s="76">
        <v>1.94</v>
      </c>
      <c r="S20" s="59">
        <v>2</v>
      </c>
      <c r="T20" s="76">
        <v>1.4</v>
      </c>
    </row>
    <row r="21" spans="1:20" x14ac:dyDescent="0.2">
      <c r="A21" s="104"/>
      <c r="B21" s="45" t="s">
        <v>24</v>
      </c>
      <c r="C21" s="69">
        <v>9</v>
      </c>
      <c r="D21" s="76">
        <v>6.77</v>
      </c>
      <c r="E21" s="59">
        <v>3</v>
      </c>
      <c r="F21" s="76">
        <v>9.3800000000000008</v>
      </c>
      <c r="G21" s="59">
        <v>2</v>
      </c>
      <c r="H21" s="76">
        <v>2.82</v>
      </c>
      <c r="I21" s="59">
        <v>5</v>
      </c>
      <c r="J21" s="76">
        <v>8.06</v>
      </c>
      <c r="K21" s="59">
        <v>0</v>
      </c>
      <c r="L21" s="76">
        <v>0</v>
      </c>
      <c r="M21" s="59">
        <v>6</v>
      </c>
      <c r="N21" s="76">
        <v>5.88</v>
      </c>
      <c r="O21" s="59">
        <v>1</v>
      </c>
      <c r="P21" s="76">
        <v>2.04</v>
      </c>
      <c r="Q21" s="59">
        <v>6</v>
      </c>
      <c r="R21" s="76">
        <v>5.83</v>
      </c>
      <c r="S21" s="59">
        <v>10</v>
      </c>
      <c r="T21" s="76">
        <v>6.99</v>
      </c>
    </row>
    <row r="22" spans="1:20" x14ac:dyDescent="0.2">
      <c r="A22" s="104"/>
      <c r="B22" s="45" t="s">
        <v>25</v>
      </c>
      <c r="C22" s="69">
        <v>1</v>
      </c>
      <c r="D22" s="76">
        <v>0.75</v>
      </c>
      <c r="E22" s="59">
        <v>0</v>
      </c>
      <c r="F22" s="76">
        <v>0</v>
      </c>
      <c r="G22" s="59">
        <v>3</v>
      </c>
      <c r="H22" s="76">
        <v>4.2300000000000004</v>
      </c>
      <c r="I22" s="59">
        <v>1</v>
      </c>
      <c r="J22" s="76">
        <v>1.61</v>
      </c>
      <c r="K22" s="59">
        <v>0</v>
      </c>
      <c r="L22" s="76">
        <v>0</v>
      </c>
      <c r="M22" s="59">
        <v>1</v>
      </c>
      <c r="N22" s="76">
        <v>0.98</v>
      </c>
      <c r="O22" s="59">
        <v>1</v>
      </c>
      <c r="P22" s="76">
        <v>2.04</v>
      </c>
      <c r="Q22" s="59">
        <v>0</v>
      </c>
      <c r="R22" s="76">
        <v>0</v>
      </c>
      <c r="S22" s="59">
        <v>1</v>
      </c>
      <c r="T22" s="76">
        <v>0.7</v>
      </c>
    </row>
    <row r="23" spans="1:20" x14ac:dyDescent="0.2">
      <c r="A23" s="104"/>
      <c r="B23" s="45" t="s">
        <v>26</v>
      </c>
      <c r="C23" s="69">
        <v>1</v>
      </c>
      <c r="D23" s="76">
        <v>0.75</v>
      </c>
      <c r="E23" s="59">
        <v>1</v>
      </c>
      <c r="F23" s="76">
        <v>3.13</v>
      </c>
      <c r="G23" s="59">
        <v>0</v>
      </c>
      <c r="H23" s="76">
        <v>0</v>
      </c>
      <c r="I23" s="59">
        <v>0</v>
      </c>
      <c r="J23" s="76">
        <v>0</v>
      </c>
      <c r="K23" s="59">
        <v>0</v>
      </c>
      <c r="L23" s="76">
        <v>0</v>
      </c>
      <c r="M23" s="59">
        <v>0</v>
      </c>
      <c r="N23" s="76">
        <v>0</v>
      </c>
      <c r="O23" s="59">
        <v>1</v>
      </c>
      <c r="P23" s="76">
        <v>2.04</v>
      </c>
      <c r="Q23" s="59">
        <v>2</v>
      </c>
      <c r="R23" s="76">
        <v>1.94</v>
      </c>
      <c r="S23" s="59">
        <v>2</v>
      </c>
      <c r="T23" s="76">
        <v>1.4</v>
      </c>
    </row>
    <row r="24" spans="1:20" x14ac:dyDescent="0.2">
      <c r="A24" s="104"/>
      <c r="B24" s="45" t="s">
        <v>27</v>
      </c>
      <c r="C24" s="69">
        <v>2</v>
      </c>
      <c r="D24" s="76">
        <v>1.5</v>
      </c>
      <c r="E24" s="59">
        <v>1</v>
      </c>
      <c r="F24" s="76">
        <v>3.13</v>
      </c>
      <c r="G24" s="59">
        <v>0</v>
      </c>
      <c r="H24" s="76">
        <v>0</v>
      </c>
      <c r="I24" s="59">
        <v>0</v>
      </c>
      <c r="J24" s="76">
        <v>0</v>
      </c>
      <c r="K24" s="59">
        <v>0</v>
      </c>
      <c r="L24" s="76">
        <v>0</v>
      </c>
      <c r="M24" s="59">
        <v>0</v>
      </c>
      <c r="N24" s="76">
        <v>0</v>
      </c>
      <c r="O24" s="59">
        <v>1</v>
      </c>
      <c r="P24" s="76">
        <v>2.04</v>
      </c>
      <c r="Q24" s="59">
        <v>1</v>
      </c>
      <c r="R24" s="76">
        <v>0.97</v>
      </c>
      <c r="S24" s="59">
        <v>2</v>
      </c>
      <c r="T24" s="76">
        <v>1.4</v>
      </c>
    </row>
    <row r="25" spans="1:20" x14ac:dyDescent="0.2">
      <c r="A25" s="104"/>
      <c r="B25" s="45" t="s">
        <v>28</v>
      </c>
      <c r="C25" s="69">
        <v>3</v>
      </c>
      <c r="D25" s="76">
        <v>2.2599999999999998</v>
      </c>
      <c r="E25" s="59">
        <v>2</v>
      </c>
      <c r="F25" s="76">
        <v>6.25</v>
      </c>
      <c r="G25" s="59">
        <v>1</v>
      </c>
      <c r="H25" s="76">
        <v>1.41</v>
      </c>
      <c r="I25" s="59">
        <v>1</v>
      </c>
      <c r="J25" s="76">
        <v>1.61</v>
      </c>
      <c r="K25" s="59">
        <v>0</v>
      </c>
      <c r="L25" s="76">
        <v>0</v>
      </c>
      <c r="M25" s="59">
        <v>1</v>
      </c>
      <c r="N25" s="76">
        <v>0.98</v>
      </c>
      <c r="O25" s="59">
        <v>0</v>
      </c>
      <c r="P25" s="76">
        <v>0</v>
      </c>
      <c r="Q25" s="59">
        <v>0</v>
      </c>
      <c r="R25" s="76">
        <v>0</v>
      </c>
      <c r="S25" s="59">
        <v>2</v>
      </c>
      <c r="T25" s="76">
        <v>1.4</v>
      </c>
    </row>
    <row r="26" spans="1:20" x14ac:dyDescent="0.2">
      <c r="A26" s="104"/>
      <c r="B26" s="45" t="s">
        <v>29</v>
      </c>
      <c r="C26" s="69">
        <v>0</v>
      </c>
      <c r="D26" s="76">
        <v>0</v>
      </c>
      <c r="E26" s="59">
        <v>0</v>
      </c>
      <c r="F26" s="76">
        <v>0</v>
      </c>
      <c r="G26" s="59">
        <v>0</v>
      </c>
      <c r="H26" s="76">
        <v>0</v>
      </c>
      <c r="I26" s="59">
        <v>0</v>
      </c>
      <c r="J26" s="76">
        <v>0</v>
      </c>
      <c r="K26" s="59">
        <v>0</v>
      </c>
      <c r="L26" s="76">
        <v>0</v>
      </c>
      <c r="M26" s="59">
        <v>0</v>
      </c>
      <c r="N26" s="76">
        <v>0</v>
      </c>
      <c r="O26" s="59">
        <v>0</v>
      </c>
      <c r="P26" s="76">
        <v>0</v>
      </c>
      <c r="Q26" s="59">
        <v>0</v>
      </c>
      <c r="R26" s="76">
        <v>0</v>
      </c>
      <c r="S26" s="59">
        <v>0</v>
      </c>
      <c r="T26" s="76">
        <v>0</v>
      </c>
    </row>
    <row r="27" spans="1:20" x14ac:dyDescent="0.2">
      <c r="A27" s="104"/>
      <c r="B27" s="45" t="s">
        <v>30</v>
      </c>
      <c r="C27" s="69">
        <v>0</v>
      </c>
      <c r="D27" s="76">
        <v>0</v>
      </c>
      <c r="E27" s="59">
        <v>0</v>
      </c>
      <c r="F27" s="76">
        <v>0</v>
      </c>
      <c r="G27" s="59">
        <v>0</v>
      </c>
      <c r="H27" s="76">
        <v>0</v>
      </c>
      <c r="I27" s="59">
        <v>0</v>
      </c>
      <c r="J27" s="76">
        <v>0</v>
      </c>
      <c r="K27" s="59">
        <v>0</v>
      </c>
      <c r="L27" s="76">
        <v>0</v>
      </c>
      <c r="M27" s="59">
        <v>0</v>
      </c>
      <c r="N27" s="76">
        <v>0</v>
      </c>
      <c r="O27" s="59">
        <v>0</v>
      </c>
      <c r="P27" s="76">
        <v>0</v>
      </c>
      <c r="Q27" s="59">
        <v>0</v>
      </c>
      <c r="R27" s="76">
        <v>0</v>
      </c>
      <c r="S27" s="59">
        <v>0</v>
      </c>
      <c r="T27" s="76">
        <v>0</v>
      </c>
    </row>
    <row r="28" spans="1:20" x14ac:dyDescent="0.2">
      <c r="A28" s="104"/>
      <c r="B28" s="45" t="s">
        <v>31</v>
      </c>
      <c r="C28" s="69">
        <v>0</v>
      </c>
      <c r="D28" s="76">
        <v>0</v>
      </c>
      <c r="E28" s="59">
        <v>0</v>
      </c>
      <c r="F28" s="76">
        <v>0</v>
      </c>
      <c r="G28" s="59">
        <v>0</v>
      </c>
      <c r="H28" s="76">
        <v>0</v>
      </c>
      <c r="I28" s="59">
        <v>0</v>
      </c>
      <c r="J28" s="76">
        <v>0</v>
      </c>
      <c r="K28" s="59">
        <v>0</v>
      </c>
      <c r="L28" s="76">
        <v>0</v>
      </c>
      <c r="M28" s="59">
        <v>0</v>
      </c>
      <c r="N28" s="76">
        <v>0</v>
      </c>
      <c r="O28" s="59">
        <v>0</v>
      </c>
      <c r="P28" s="76">
        <v>0</v>
      </c>
      <c r="Q28" s="59">
        <v>0</v>
      </c>
      <c r="R28" s="76">
        <v>0</v>
      </c>
      <c r="S28" s="59">
        <v>0</v>
      </c>
      <c r="T28" s="76">
        <v>0</v>
      </c>
    </row>
    <row r="29" spans="1:20" ht="16" thickBot="1" x14ac:dyDescent="0.25">
      <c r="A29" s="105"/>
      <c r="B29" s="46" t="s">
        <v>35</v>
      </c>
      <c r="C29" s="70">
        <v>133</v>
      </c>
      <c r="D29" s="78">
        <v>100</v>
      </c>
      <c r="E29" s="61">
        <v>32</v>
      </c>
      <c r="F29" s="78">
        <v>100</v>
      </c>
      <c r="G29" s="61">
        <v>71</v>
      </c>
      <c r="H29" s="78">
        <v>100</v>
      </c>
      <c r="I29" s="61">
        <v>62</v>
      </c>
      <c r="J29" s="78">
        <v>100</v>
      </c>
      <c r="K29" s="61">
        <v>20</v>
      </c>
      <c r="L29" s="78">
        <v>100</v>
      </c>
      <c r="M29" s="61">
        <v>102</v>
      </c>
      <c r="N29" s="78">
        <v>100</v>
      </c>
      <c r="O29" s="61">
        <v>49</v>
      </c>
      <c r="P29" s="78">
        <v>100</v>
      </c>
      <c r="Q29" s="61">
        <v>103</v>
      </c>
      <c r="R29" s="78">
        <v>100</v>
      </c>
      <c r="S29" s="61">
        <v>143</v>
      </c>
      <c r="T29" s="78">
        <v>100</v>
      </c>
    </row>
    <row r="30" spans="1:20" ht="16" thickBot="1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</row>
    <row r="31" spans="1:20" ht="16" thickBot="1" x14ac:dyDescent="0.25">
      <c r="A31" s="106" t="s">
        <v>171</v>
      </c>
      <c r="B31" s="201"/>
      <c r="C31" s="130" t="s">
        <v>39</v>
      </c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2"/>
    </row>
    <row r="32" spans="1:20" ht="16" thickBot="1" x14ac:dyDescent="0.25">
      <c r="A32" s="108"/>
      <c r="B32" s="202"/>
      <c r="C32" s="113" t="s">
        <v>157</v>
      </c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5"/>
    </row>
    <row r="33" spans="1:20" ht="75" customHeight="1" thickBot="1" x14ac:dyDescent="0.25">
      <c r="A33" s="108"/>
      <c r="B33" s="202"/>
      <c r="C33" s="144" t="s">
        <v>7</v>
      </c>
      <c r="D33" s="141"/>
      <c r="E33" s="141" t="s">
        <v>8</v>
      </c>
      <c r="F33" s="141"/>
      <c r="G33" s="141" t="s">
        <v>9</v>
      </c>
      <c r="H33" s="141"/>
      <c r="I33" s="141" t="s">
        <v>10</v>
      </c>
      <c r="J33" s="141"/>
      <c r="K33" s="141" t="s">
        <v>38</v>
      </c>
      <c r="L33" s="141"/>
      <c r="M33" s="141" t="s">
        <v>11</v>
      </c>
      <c r="N33" s="141"/>
      <c r="O33" s="141" t="s">
        <v>12</v>
      </c>
      <c r="P33" s="141"/>
      <c r="Q33" s="141" t="s">
        <v>13</v>
      </c>
      <c r="R33" s="141"/>
      <c r="S33" s="141" t="s">
        <v>14</v>
      </c>
      <c r="T33" s="142"/>
    </row>
    <row r="34" spans="1:20" ht="16" thickBot="1" x14ac:dyDescent="0.25">
      <c r="A34" s="108"/>
      <c r="B34" s="202"/>
      <c r="C34" s="19" t="s">
        <v>99</v>
      </c>
      <c r="D34" s="20" t="s">
        <v>34</v>
      </c>
      <c r="E34" s="30" t="s">
        <v>99</v>
      </c>
      <c r="F34" s="20" t="s">
        <v>34</v>
      </c>
      <c r="G34" s="30" t="s">
        <v>99</v>
      </c>
      <c r="H34" s="20" t="s">
        <v>34</v>
      </c>
      <c r="I34" s="30" t="s">
        <v>99</v>
      </c>
      <c r="J34" s="20" t="s">
        <v>34</v>
      </c>
      <c r="K34" s="30" t="s">
        <v>99</v>
      </c>
      <c r="L34" s="20" t="s">
        <v>34</v>
      </c>
      <c r="M34" s="30" t="s">
        <v>99</v>
      </c>
      <c r="N34" s="20" t="s">
        <v>34</v>
      </c>
      <c r="O34" s="30" t="s">
        <v>99</v>
      </c>
      <c r="P34" s="20" t="s">
        <v>34</v>
      </c>
      <c r="Q34" s="30" t="s">
        <v>99</v>
      </c>
      <c r="R34" s="20" t="s">
        <v>34</v>
      </c>
      <c r="S34" s="30" t="s">
        <v>99</v>
      </c>
      <c r="T34" s="91" t="s">
        <v>34</v>
      </c>
    </row>
    <row r="35" spans="1:20" x14ac:dyDescent="0.2">
      <c r="A35" s="100" t="s">
        <v>40</v>
      </c>
      <c r="B35" s="47" t="s">
        <v>41</v>
      </c>
      <c r="C35" s="68">
        <v>10</v>
      </c>
      <c r="D35" s="74">
        <v>50</v>
      </c>
      <c r="E35" s="57">
        <v>14</v>
      </c>
      <c r="F35" s="74">
        <v>38.89</v>
      </c>
      <c r="G35" s="57">
        <v>15</v>
      </c>
      <c r="H35" s="74">
        <v>31.91</v>
      </c>
      <c r="I35" s="57">
        <v>13</v>
      </c>
      <c r="J35" s="74">
        <v>28.89</v>
      </c>
      <c r="K35" s="57">
        <v>8</v>
      </c>
      <c r="L35" s="74">
        <v>28.57</v>
      </c>
      <c r="M35" s="57">
        <v>12</v>
      </c>
      <c r="N35" s="74">
        <v>40</v>
      </c>
      <c r="O35" s="57">
        <v>7</v>
      </c>
      <c r="P35" s="74">
        <v>38.89</v>
      </c>
      <c r="Q35" s="57">
        <v>9</v>
      </c>
      <c r="R35" s="74">
        <v>29.03</v>
      </c>
      <c r="S35" s="57">
        <v>5</v>
      </c>
      <c r="T35" s="74">
        <v>26.32</v>
      </c>
    </row>
    <row r="36" spans="1:20" x14ac:dyDescent="0.2">
      <c r="A36" s="101"/>
      <c r="B36" s="48" t="s">
        <v>42</v>
      </c>
      <c r="C36" s="69">
        <v>4</v>
      </c>
      <c r="D36" s="76">
        <v>20</v>
      </c>
      <c r="E36" s="59">
        <v>8</v>
      </c>
      <c r="F36" s="76">
        <v>22.22</v>
      </c>
      <c r="G36" s="59">
        <v>19</v>
      </c>
      <c r="H36" s="76">
        <v>40.43</v>
      </c>
      <c r="I36" s="59">
        <v>16</v>
      </c>
      <c r="J36" s="76">
        <v>35.56</v>
      </c>
      <c r="K36" s="59">
        <v>11</v>
      </c>
      <c r="L36" s="76">
        <v>39.29</v>
      </c>
      <c r="M36" s="59">
        <v>7</v>
      </c>
      <c r="N36" s="76">
        <v>23.33</v>
      </c>
      <c r="O36" s="59">
        <v>4</v>
      </c>
      <c r="P36" s="76">
        <v>22.22</v>
      </c>
      <c r="Q36" s="59">
        <v>17</v>
      </c>
      <c r="R36" s="76">
        <v>54.84</v>
      </c>
      <c r="S36" s="59">
        <v>7</v>
      </c>
      <c r="T36" s="76">
        <v>36.840000000000003</v>
      </c>
    </row>
    <row r="37" spans="1:20" x14ac:dyDescent="0.2">
      <c r="A37" s="101"/>
      <c r="B37" s="48" t="s">
        <v>43</v>
      </c>
      <c r="C37" s="69">
        <v>4</v>
      </c>
      <c r="D37" s="76">
        <v>20</v>
      </c>
      <c r="E37" s="59">
        <v>11</v>
      </c>
      <c r="F37" s="76">
        <v>30.56</v>
      </c>
      <c r="G37" s="59">
        <v>6</v>
      </c>
      <c r="H37" s="76">
        <v>12.77</v>
      </c>
      <c r="I37" s="59">
        <v>14</v>
      </c>
      <c r="J37" s="76">
        <v>31.11</v>
      </c>
      <c r="K37" s="59">
        <v>5</v>
      </c>
      <c r="L37" s="76">
        <v>17.86</v>
      </c>
      <c r="M37" s="59">
        <v>6</v>
      </c>
      <c r="N37" s="76">
        <v>20</v>
      </c>
      <c r="O37" s="59">
        <v>5</v>
      </c>
      <c r="P37" s="76">
        <v>27.78</v>
      </c>
      <c r="Q37" s="59">
        <v>3</v>
      </c>
      <c r="R37" s="76">
        <v>9.68</v>
      </c>
      <c r="S37" s="59">
        <v>4</v>
      </c>
      <c r="T37" s="76">
        <v>21.05</v>
      </c>
    </row>
    <row r="38" spans="1:20" x14ac:dyDescent="0.2">
      <c r="A38" s="101"/>
      <c r="B38" s="48" t="s">
        <v>44</v>
      </c>
      <c r="C38" s="69">
        <v>2</v>
      </c>
      <c r="D38" s="76">
        <v>10</v>
      </c>
      <c r="E38" s="59">
        <v>3</v>
      </c>
      <c r="F38" s="76">
        <v>8.33</v>
      </c>
      <c r="G38" s="59">
        <v>7</v>
      </c>
      <c r="H38" s="76">
        <v>14.89</v>
      </c>
      <c r="I38" s="59">
        <v>2</v>
      </c>
      <c r="J38" s="76">
        <v>4.4400000000000004</v>
      </c>
      <c r="K38" s="59">
        <v>4</v>
      </c>
      <c r="L38" s="76">
        <v>14.29</v>
      </c>
      <c r="M38" s="59">
        <v>5</v>
      </c>
      <c r="N38" s="76">
        <v>16.670000000000002</v>
      </c>
      <c r="O38" s="59">
        <v>2</v>
      </c>
      <c r="P38" s="76">
        <v>11.11</v>
      </c>
      <c r="Q38" s="59">
        <v>2</v>
      </c>
      <c r="R38" s="76">
        <v>6.45</v>
      </c>
      <c r="S38" s="59">
        <v>3</v>
      </c>
      <c r="T38" s="76">
        <v>15.79</v>
      </c>
    </row>
    <row r="39" spans="1:20" ht="16" thickBot="1" x14ac:dyDescent="0.25">
      <c r="A39" s="102"/>
      <c r="B39" s="49" t="s">
        <v>35</v>
      </c>
      <c r="C39" s="70">
        <v>20</v>
      </c>
      <c r="D39" s="78">
        <v>100</v>
      </c>
      <c r="E39" s="61">
        <v>36</v>
      </c>
      <c r="F39" s="78">
        <v>100</v>
      </c>
      <c r="G39" s="61">
        <v>47</v>
      </c>
      <c r="H39" s="78">
        <v>100</v>
      </c>
      <c r="I39" s="61">
        <v>45</v>
      </c>
      <c r="J39" s="78">
        <v>100</v>
      </c>
      <c r="K39" s="61">
        <v>28</v>
      </c>
      <c r="L39" s="78">
        <v>100</v>
      </c>
      <c r="M39" s="61">
        <v>30</v>
      </c>
      <c r="N39" s="78">
        <v>100</v>
      </c>
      <c r="O39" s="61">
        <v>18</v>
      </c>
      <c r="P39" s="78">
        <v>100</v>
      </c>
      <c r="Q39" s="61">
        <v>31</v>
      </c>
      <c r="R39" s="78">
        <v>100</v>
      </c>
      <c r="S39" s="61">
        <v>19</v>
      </c>
      <c r="T39" s="78">
        <v>100</v>
      </c>
    </row>
    <row r="40" spans="1:20" x14ac:dyDescent="0.2">
      <c r="A40" s="104" t="s">
        <v>46</v>
      </c>
      <c r="B40" s="48" t="s">
        <v>15</v>
      </c>
      <c r="C40" s="68">
        <v>9</v>
      </c>
      <c r="D40" s="74">
        <v>45</v>
      </c>
      <c r="E40" s="57">
        <v>24</v>
      </c>
      <c r="F40" s="74">
        <v>66.67</v>
      </c>
      <c r="G40" s="57">
        <v>29</v>
      </c>
      <c r="H40" s="74">
        <v>61.7</v>
      </c>
      <c r="I40" s="57">
        <v>33</v>
      </c>
      <c r="J40" s="74">
        <v>73.33</v>
      </c>
      <c r="K40" s="57">
        <v>20</v>
      </c>
      <c r="L40" s="74">
        <v>71.430000000000007</v>
      </c>
      <c r="M40" s="57">
        <v>24</v>
      </c>
      <c r="N40" s="74">
        <v>80</v>
      </c>
      <c r="O40" s="57">
        <v>15</v>
      </c>
      <c r="P40" s="74">
        <v>83.33</v>
      </c>
      <c r="Q40" s="57">
        <v>23</v>
      </c>
      <c r="R40" s="74">
        <v>74.19</v>
      </c>
      <c r="S40" s="57">
        <v>14</v>
      </c>
      <c r="T40" s="74">
        <v>73.680000000000007</v>
      </c>
    </row>
    <row r="41" spans="1:20" x14ac:dyDescent="0.2">
      <c r="A41" s="104"/>
      <c r="B41" s="48" t="s">
        <v>16</v>
      </c>
      <c r="C41" s="69">
        <v>0</v>
      </c>
      <c r="D41" s="76">
        <v>0</v>
      </c>
      <c r="E41" s="59">
        <v>0</v>
      </c>
      <c r="F41" s="76">
        <v>0</v>
      </c>
      <c r="G41" s="59">
        <v>0</v>
      </c>
      <c r="H41" s="76">
        <v>0</v>
      </c>
      <c r="I41" s="59">
        <v>0</v>
      </c>
      <c r="J41" s="76">
        <v>0</v>
      </c>
      <c r="K41" s="59">
        <v>0</v>
      </c>
      <c r="L41" s="76">
        <v>0</v>
      </c>
      <c r="M41" s="59">
        <v>0</v>
      </c>
      <c r="N41" s="76">
        <v>0</v>
      </c>
      <c r="O41" s="59">
        <v>0</v>
      </c>
      <c r="P41" s="76">
        <v>0</v>
      </c>
      <c r="Q41" s="59">
        <v>0</v>
      </c>
      <c r="R41" s="76">
        <v>0</v>
      </c>
      <c r="S41" s="59">
        <v>0</v>
      </c>
      <c r="T41" s="76">
        <v>0</v>
      </c>
    </row>
    <row r="42" spans="1:20" x14ac:dyDescent="0.2">
      <c r="A42" s="104"/>
      <c r="B42" s="48" t="s">
        <v>17</v>
      </c>
      <c r="C42" s="69">
        <v>0</v>
      </c>
      <c r="D42" s="76">
        <v>0</v>
      </c>
      <c r="E42" s="59">
        <v>0</v>
      </c>
      <c r="F42" s="76">
        <v>0</v>
      </c>
      <c r="G42" s="59">
        <v>0</v>
      </c>
      <c r="H42" s="76">
        <v>0</v>
      </c>
      <c r="I42" s="59">
        <v>0</v>
      </c>
      <c r="J42" s="76">
        <v>0</v>
      </c>
      <c r="K42" s="59">
        <v>0</v>
      </c>
      <c r="L42" s="76">
        <v>0</v>
      </c>
      <c r="M42" s="59">
        <v>0</v>
      </c>
      <c r="N42" s="76">
        <v>0</v>
      </c>
      <c r="O42" s="59">
        <v>0</v>
      </c>
      <c r="P42" s="76">
        <v>0</v>
      </c>
      <c r="Q42" s="59">
        <v>0</v>
      </c>
      <c r="R42" s="76">
        <v>0</v>
      </c>
      <c r="S42" s="59">
        <v>0</v>
      </c>
      <c r="T42" s="76">
        <v>0</v>
      </c>
    </row>
    <row r="43" spans="1:20" x14ac:dyDescent="0.2">
      <c r="A43" s="104"/>
      <c r="B43" s="48" t="s">
        <v>18</v>
      </c>
      <c r="C43" s="69">
        <v>0</v>
      </c>
      <c r="D43" s="76">
        <v>0</v>
      </c>
      <c r="E43" s="59">
        <v>0</v>
      </c>
      <c r="F43" s="76">
        <v>0</v>
      </c>
      <c r="G43" s="59">
        <v>0</v>
      </c>
      <c r="H43" s="76">
        <v>0</v>
      </c>
      <c r="I43" s="59">
        <v>0</v>
      </c>
      <c r="J43" s="76">
        <v>0</v>
      </c>
      <c r="K43" s="59">
        <v>0</v>
      </c>
      <c r="L43" s="76">
        <v>0</v>
      </c>
      <c r="M43" s="59">
        <v>0</v>
      </c>
      <c r="N43" s="76">
        <v>0</v>
      </c>
      <c r="O43" s="59">
        <v>0</v>
      </c>
      <c r="P43" s="76">
        <v>0</v>
      </c>
      <c r="Q43" s="59">
        <v>0</v>
      </c>
      <c r="R43" s="76">
        <v>0</v>
      </c>
      <c r="S43" s="59">
        <v>0</v>
      </c>
      <c r="T43" s="76">
        <v>0</v>
      </c>
    </row>
    <row r="44" spans="1:20" x14ac:dyDescent="0.2">
      <c r="A44" s="104"/>
      <c r="B44" s="48" t="s">
        <v>19</v>
      </c>
      <c r="C44" s="69">
        <v>4</v>
      </c>
      <c r="D44" s="76">
        <v>20</v>
      </c>
      <c r="E44" s="59">
        <v>4</v>
      </c>
      <c r="F44" s="76">
        <v>11.11</v>
      </c>
      <c r="G44" s="59">
        <v>4</v>
      </c>
      <c r="H44" s="76">
        <v>8.51</v>
      </c>
      <c r="I44" s="59">
        <v>2</v>
      </c>
      <c r="J44" s="76">
        <v>4.4400000000000004</v>
      </c>
      <c r="K44" s="59">
        <v>1</v>
      </c>
      <c r="L44" s="76">
        <v>3.57</v>
      </c>
      <c r="M44" s="59">
        <v>3</v>
      </c>
      <c r="N44" s="76">
        <v>10</v>
      </c>
      <c r="O44" s="59">
        <v>0</v>
      </c>
      <c r="P44" s="76">
        <v>0</v>
      </c>
      <c r="Q44" s="59">
        <v>0</v>
      </c>
      <c r="R44" s="76">
        <v>0</v>
      </c>
      <c r="S44" s="59">
        <v>0</v>
      </c>
      <c r="T44" s="76">
        <v>0</v>
      </c>
    </row>
    <row r="45" spans="1:20" x14ac:dyDescent="0.2">
      <c r="A45" s="104"/>
      <c r="B45" s="48" t="s">
        <v>20</v>
      </c>
      <c r="C45" s="69">
        <v>3</v>
      </c>
      <c r="D45" s="76">
        <v>15</v>
      </c>
      <c r="E45" s="59">
        <v>6</v>
      </c>
      <c r="F45" s="76">
        <v>16.670000000000002</v>
      </c>
      <c r="G45" s="59">
        <v>4</v>
      </c>
      <c r="H45" s="76">
        <v>8.51</v>
      </c>
      <c r="I45" s="59">
        <v>3</v>
      </c>
      <c r="J45" s="76">
        <v>6.67</v>
      </c>
      <c r="K45" s="59">
        <v>3</v>
      </c>
      <c r="L45" s="76">
        <v>10.71</v>
      </c>
      <c r="M45" s="59">
        <v>2</v>
      </c>
      <c r="N45" s="76">
        <v>6.67</v>
      </c>
      <c r="O45" s="59">
        <v>1</v>
      </c>
      <c r="P45" s="76">
        <v>5.56</v>
      </c>
      <c r="Q45" s="59">
        <v>3</v>
      </c>
      <c r="R45" s="76">
        <v>9.68</v>
      </c>
      <c r="S45" s="59">
        <v>1</v>
      </c>
      <c r="T45" s="76">
        <v>5.26</v>
      </c>
    </row>
    <row r="46" spans="1:20" x14ac:dyDescent="0.2">
      <c r="A46" s="104"/>
      <c r="B46" s="48" t="s">
        <v>21</v>
      </c>
      <c r="C46" s="69">
        <v>0</v>
      </c>
      <c r="D46" s="76">
        <v>0</v>
      </c>
      <c r="E46" s="59">
        <v>0</v>
      </c>
      <c r="F46" s="76">
        <v>0</v>
      </c>
      <c r="G46" s="59">
        <v>1</v>
      </c>
      <c r="H46" s="76">
        <v>2.13</v>
      </c>
      <c r="I46" s="59">
        <v>0</v>
      </c>
      <c r="J46" s="76">
        <v>0</v>
      </c>
      <c r="K46" s="59">
        <v>0</v>
      </c>
      <c r="L46" s="76">
        <v>0</v>
      </c>
      <c r="M46" s="59">
        <v>0</v>
      </c>
      <c r="N46" s="76">
        <v>0</v>
      </c>
      <c r="O46" s="59">
        <v>0</v>
      </c>
      <c r="P46" s="76">
        <v>0</v>
      </c>
      <c r="Q46" s="59">
        <v>0</v>
      </c>
      <c r="R46" s="76">
        <v>0</v>
      </c>
      <c r="S46" s="59">
        <v>0</v>
      </c>
      <c r="T46" s="76">
        <v>0</v>
      </c>
    </row>
    <row r="47" spans="1:20" x14ac:dyDescent="0.2">
      <c r="A47" s="104"/>
      <c r="B47" s="48" t="s">
        <v>22</v>
      </c>
      <c r="C47" s="69">
        <v>0</v>
      </c>
      <c r="D47" s="76">
        <v>0</v>
      </c>
      <c r="E47" s="59">
        <v>0</v>
      </c>
      <c r="F47" s="76">
        <v>0</v>
      </c>
      <c r="G47" s="59">
        <v>0</v>
      </c>
      <c r="H47" s="76">
        <v>0</v>
      </c>
      <c r="I47" s="59">
        <v>1</v>
      </c>
      <c r="J47" s="76">
        <v>2.2200000000000002</v>
      </c>
      <c r="K47" s="59">
        <v>0</v>
      </c>
      <c r="L47" s="76">
        <v>0</v>
      </c>
      <c r="M47" s="59">
        <v>0</v>
      </c>
      <c r="N47" s="76">
        <v>0</v>
      </c>
      <c r="O47" s="59">
        <v>0</v>
      </c>
      <c r="P47" s="76">
        <v>0</v>
      </c>
      <c r="Q47" s="59">
        <v>0</v>
      </c>
      <c r="R47" s="76">
        <v>0</v>
      </c>
      <c r="S47" s="59">
        <v>0</v>
      </c>
      <c r="T47" s="76">
        <v>0</v>
      </c>
    </row>
    <row r="48" spans="1:20" x14ac:dyDescent="0.2">
      <c r="A48" s="104"/>
      <c r="B48" s="48" t="s">
        <v>23</v>
      </c>
      <c r="C48" s="69">
        <v>0</v>
      </c>
      <c r="D48" s="76">
        <v>0</v>
      </c>
      <c r="E48" s="59">
        <v>0</v>
      </c>
      <c r="F48" s="76">
        <v>0</v>
      </c>
      <c r="G48" s="59">
        <v>1</v>
      </c>
      <c r="H48" s="76">
        <v>2.13</v>
      </c>
      <c r="I48" s="59">
        <v>3</v>
      </c>
      <c r="J48" s="76">
        <v>6.67</v>
      </c>
      <c r="K48" s="59">
        <v>0</v>
      </c>
      <c r="L48" s="76">
        <v>0</v>
      </c>
      <c r="M48" s="59">
        <v>0</v>
      </c>
      <c r="N48" s="76">
        <v>0</v>
      </c>
      <c r="O48" s="59">
        <v>0</v>
      </c>
      <c r="P48" s="76">
        <v>0</v>
      </c>
      <c r="Q48" s="59">
        <v>0</v>
      </c>
      <c r="R48" s="76">
        <v>0</v>
      </c>
      <c r="S48" s="59">
        <v>0</v>
      </c>
      <c r="T48" s="76">
        <v>0</v>
      </c>
    </row>
    <row r="49" spans="1:20" x14ac:dyDescent="0.2">
      <c r="A49" s="104"/>
      <c r="B49" s="48" t="s">
        <v>24</v>
      </c>
      <c r="C49" s="69">
        <v>3</v>
      </c>
      <c r="D49" s="76">
        <v>15</v>
      </c>
      <c r="E49" s="59">
        <v>2</v>
      </c>
      <c r="F49" s="76">
        <v>5.56</v>
      </c>
      <c r="G49" s="59">
        <v>5</v>
      </c>
      <c r="H49" s="76">
        <v>10.64</v>
      </c>
      <c r="I49" s="59">
        <v>3</v>
      </c>
      <c r="J49" s="76">
        <v>6.67</v>
      </c>
      <c r="K49" s="59">
        <v>3</v>
      </c>
      <c r="L49" s="76">
        <v>10.71</v>
      </c>
      <c r="M49" s="59">
        <v>1</v>
      </c>
      <c r="N49" s="76">
        <v>3.33</v>
      </c>
      <c r="O49" s="59">
        <v>2</v>
      </c>
      <c r="P49" s="76">
        <v>11.11</v>
      </c>
      <c r="Q49" s="59">
        <v>4</v>
      </c>
      <c r="R49" s="76">
        <v>12.9</v>
      </c>
      <c r="S49" s="59">
        <v>3</v>
      </c>
      <c r="T49" s="76">
        <v>15.79</v>
      </c>
    </row>
    <row r="50" spans="1:20" x14ac:dyDescent="0.2">
      <c r="A50" s="104"/>
      <c r="B50" s="48" t="s">
        <v>25</v>
      </c>
      <c r="C50" s="69">
        <v>0</v>
      </c>
      <c r="D50" s="76">
        <v>0</v>
      </c>
      <c r="E50" s="59">
        <v>0</v>
      </c>
      <c r="F50" s="76">
        <v>0</v>
      </c>
      <c r="G50" s="59">
        <v>1</v>
      </c>
      <c r="H50" s="76">
        <v>2.13</v>
      </c>
      <c r="I50" s="59">
        <v>0</v>
      </c>
      <c r="J50" s="76">
        <v>0</v>
      </c>
      <c r="K50" s="59">
        <v>0</v>
      </c>
      <c r="L50" s="76">
        <v>0</v>
      </c>
      <c r="M50" s="59">
        <v>0</v>
      </c>
      <c r="N50" s="76">
        <v>0</v>
      </c>
      <c r="O50" s="59">
        <v>0</v>
      </c>
      <c r="P50" s="76">
        <v>0</v>
      </c>
      <c r="Q50" s="59">
        <v>0</v>
      </c>
      <c r="R50" s="76">
        <v>0</v>
      </c>
      <c r="S50" s="59">
        <v>0</v>
      </c>
      <c r="T50" s="76">
        <v>0</v>
      </c>
    </row>
    <row r="51" spans="1:20" x14ac:dyDescent="0.2">
      <c r="A51" s="104"/>
      <c r="B51" s="48" t="s">
        <v>26</v>
      </c>
      <c r="C51" s="69">
        <v>0</v>
      </c>
      <c r="D51" s="76">
        <v>0</v>
      </c>
      <c r="E51" s="59">
        <v>0</v>
      </c>
      <c r="F51" s="76">
        <v>0</v>
      </c>
      <c r="G51" s="59">
        <v>0</v>
      </c>
      <c r="H51" s="76">
        <v>0</v>
      </c>
      <c r="I51" s="59">
        <v>0</v>
      </c>
      <c r="J51" s="76">
        <v>0</v>
      </c>
      <c r="K51" s="59">
        <v>0</v>
      </c>
      <c r="L51" s="76">
        <v>0</v>
      </c>
      <c r="M51" s="59">
        <v>0</v>
      </c>
      <c r="N51" s="76">
        <v>0</v>
      </c>
      <c r="O51" s="59">
        <v>0</v>
      </c>
      <c r="P51" s="76">
        <v>0</v>
      </c>
      <c r="Q51" s="59">
        <v>0</v>
      </c>
      <c r="R51" s="76">
        <v>0</v>
      </c>
      <c r="S51" s="59">
        <v>0</v>
      </c>
      <c r="T51" s="76">
        <v>0</v>
      </c>
    </row>
    <row r="52" spans="1:20" x14ac:dyDescent="0.2">
      <c r="A52" s="104"/>
      <c r="B52" s="48" t="s">
        <v>27</v>
      </c>
      <c r="C52" s="69">
        <v>1</v>
      </c>
      <c r="D52" s="76">
        <v>5</v>
      </c>
      <c r="E52" s="59">
        <v>0</v>
      </c>
      <c r="F52" s="76">
        <v>0</v>
      </c>
      <c r="G52" s="59">
        <v>0</v>
      </c>
      <c r="H52" s="76">
        <v>0</v>
      </c>
      <c r="I52" s="59">
        <v>0</v>
      </c>
      <c r="J52" s="76">
        <v>0</v>
      </c>
      <c r="K52" s="59">
        <v>0</v>
      </c>
      <c r="L52" s="76">
        <v>0</v>
      </c>
      <c r="M52" s="59">
        <v>0</v>
      </c>
      <c r="N52" s="76">
        <v>0</v>
      </c>
      <c r="O52" s="59">
        <v>0</v>
      </c>
      <c r="P52" s="76">
        <v>0</v>
      </c>
      <c r="Q52" s="59">
        <v>0</v>
      </c>
      <c r="R52" s="76">
        <v>0</v>
      </c>
      <c r="S52" s="59">
        <v>0</v>
      </c>
      <c r="T52" s="76">
        <v>0</v>
      </c>
    </row>
    <row r="53" spans="1:20" x14ac:dyDescent="0.2">
      <c r="A53" s="104"/>
      <c r="B53" s="48" t="s">
        <v>28</v>
      </c>
      <c r="C53" s="69">
        <v>0</v>
      </c>
      <c r="D53" s="76">
        <v>0</v>
      </c>
      <c r="E53" s="59">
        <v>0</v>
      </c>
      <c r="F53" s="76">
        <v>0</v>
      </c>
      <c r="G53" s="59">
        <v>2</v>
      </c>
      <c r="H53" s="76">
        <v>4.26</v>
      </c>
      <c r="I53" s="59">
        <v>0</v>
      </c>
      <c r="J53" s="76">
        <v>0</v>
      </c>
      <c r="K53" s="59">
        <v>1</v>
      </c>
      <c r="L53" s="76">
        <v>3.57</v>
      </c>
      <c r="M53" s="59">
        <v>0</v>
      </c>
      <c r="N53" s="76">
        <v>0</v>
      </c>
      <c r="O53" s="59">
        <v>0</v>
      </c>
      <c r="P53" s="76">
        <v>0</v>
      </c>
      <c r="Q53" s="59">
        <v>1</v>
      </c>
      <c r="R53" s="76">
        <v>3.23</v>
      </c>
      <c r="S53" s="59">
        <v>1</v>
      </c>
      <c r="T53" s="76">
        <v>5.26</v>
      </c>
    </row>
    <row r="54" spans="1:20" x14ac:dyDescent="0.2">
      <c r="A54" s="104"/>
      <c r="B54" s="48" t="s">
        <v>29</v>
      </c>
      <c r="C54" s="69">
        <v>0</v>
      </c>
      <c r="D54" s="76">
        <v>0</v>
      </c>
      <c r="E54" s="59">
        <v>0</v>
      </c>
      <c r="F54" s="76">
        <v>0</v>
      </c>
      <c r="G54" s="59">
        <v>0</v>
      </c>
      <c r="H54" s="76">
        <v>0</v>
      </c>
      <c r="I54" s="59">
        <v>0</v>
      </c>
      <c r="J54" s="76">
        <v>0</v>
      </c>
      <c r="K54" s="59">
        <v>0</v>
      </c>
      <c r="L54" s="76">
        <v>0</v>
      </c>
      <c r="M54" s="59">
        <v>0</v>
      </c>
      <c r="N54" s="76">
        <v>0</v>
      </c>
      <c r="O54" s="59">
        <v>0</v>
      </c>
      <c r="P54" s="76">
        <v>0</v>
      </c>
      <c r="Q54" s="59">
        <v>0</v>
      </c>
      <c r="R54" s="76">
        <v>0</v>
      </c>
      <c r="S54" s="59">
        <v>0</v>
      </c>
      <c r="T54" s="76">
        <v>0</v>
      </c>
    </row>
    <row r="55" spans="1:20" x14ac:dyDescent="0.2">
      <c r="A55" s="104"/>
      <c r="B55" s="48" t="s">
        <v>30</v>
      </c>
      <c r="C55" s="69">
        <v>0</v>
      </c>
      <c r="D55" s="76">
        <v>0</v>
      </c>
      <c r="E55" s="59">
        <v>0</v>
      </c>
      <c r="F55" s="76">
        <v>0</v>
      </c>
      <c r="G55" s="59">
        <v>0</v>
      </c>
      <c r="H55" s="76">
        <v>0</v>
      </c>
      <c r="I55" s="59">
        <v>0</v>
      </c>
      <c r="J55" s="76">
        <v>0</v>
      </c>
      <c r="K55" s="59">
        <v>0</v>
      </c>
      <c r="L55" s="76">
        <v>0</v>
      </c>
      <c r="M55" s="59">
        <v>0</v>
      </c>
      <c r="N55" s="76">
        <v>0</v>
      </c>
      <c r="O55" s="59">
        <v>0</v>
      </c>
      <c r="P55" s="76">
        <v>0</v>
      </c>
      <c r="Q55" s="59">
        <v>0</v>
      </c>
      <c r="R55" s="76">
        <v>0</v>
      </c>
      <c r="S55" s="59">
        <v>0</v>
      </c>
      <c r="T55" s="76">
        <v>0</v>
      </c>
    </row>
    <row r="56" spans="1:20" x14ac:dyDescent="0.2">
      <c r="A56" s="104"/>
      <c r="B56" s="48" t="s">
        <v>31</v>
      </c>
      <c r="C56" s="69">
        <v>0</v>
      </c>
      <c r="D56" s="76">
        <v>0</v>
      </c>
      <c r="E56" s="59">
        <v>0</v>
      </c>
      <c r="F56" s="76">
        <v>0</v>
      </c>
      <c r="G56" s="59">
        <v>0</v>
      </c>
      <c r="H56" s="76">
        <v>0</v>
      </c>
      <c r="I56" s="59">
        <v>0</v>
      </c>
      <c r="J56" s="76">
        <v>0</v>
      </c>
      <c r="K56" s="59">
        <v>0</v>
      </c>
      <c r="L56" s="76">
        <v>0</v>
      </c>
      <c r="M56" s="59">
        <v>0</v>
      </c>
      <c r="N56" s="76">
        <v>0</v>
      </c>
      <c r="O56" s="59">
        <v>0</v>
      </c>
      <c r="P56" s="76">
        <v>0</v>
      </c>
      <c r="Q56" s="59">
        <v>0</v>
      </c>
      <c r="R56" s="76">
        <v>0</v>
      </c>
      <c r="S56" s="59">
        <v>0</v>
      </c>
      <c r="T56" s="76">
        <v>0</v>
      </c>
    </row>
    <row r="57" spans="1:20" ht="16" thickBot="1" x14ac:dyDescent="0.25">
      <c r="A57" s="105"/>
      <c r="B57" s="49" t="s">
        <v>35</v>
      </c>
      <c r="C57" s="70">
        <v>20</v>
      </c>
      <c r="D57" s="78">
        <v>100</v>
      </c>
      <c r="E57" s="61">
        <v>36</v>
      </c>
      <c r="F57" s="78">
        <v>100</v>
      </c>
      <c r="G57" s="61">
        <v>47</v>
      </c>
      <c r="H57" s="78">
        <v>100</v>
      </c>
      <c r="I57" s="61">
        <v>45</v>
      </c>
      <c r="J57" s="78">
        <v>100</v>
      </c>
      <c r="K57" s="61">
        <v>28</v>
      </c>
      <c r="L57" s="78">
        <v>100</v>
      </c>
      <c r="M57" s="61">
        <v>30</v>
      </c>
      <c r="N57" s="78">
        <v>100</v>
      </c>
      <c r="O57" s="61">
        <v>18</v>
      </c>
      <c r="P57" s="78">
        <v>100</v>
      </c>
      <c r="Q57" s="61">
        <v>31</v>
      </c>
      <c r="R57" s="78">
        <v>100</v>
      </c>
      <c r="S57" s="61">
        <v>19</v>
      </c>
      <c r="T57" s="78">
        <v>100</v>
      </c>
    </row>
    <row r="58" spans="1:20" ht="30" customHeight="1" x14ac:dyDescent="0.2">
      <c r="A58" s="161" t="s">
        <v>168</v>
      </c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</row>
    <row r="59" spans="1:20" x14ac:dyDescent="0.2">
      <c r="A59" s="38" t="s">
        <v>124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</row>
  </sheetData>
  <mergeCells count="29">
    <mergeCell ref="A58:T58"/>
    <mergeCell ref="C3:T3"/>
    <mergeCell ref="C4:T4"/>
    <mergeCell ref="A31:B34"/>
    <mergeCell ref="A7:A11"/>
    <mergeCell ref="Q33:R33"/>
    <mergeCell ref="E5:F5"/>
    <mergeCell ref="M5:N5"/>
    <mergeCell ref="O5:P5"/>
    <mergeCell ref="C5:D5"/>
    <mergeCell ref="G5:H5"/>
    <mergeCell ref="I5:J5"/>
    <mergeCell ref="K5:L5"/>
    <mergeCell ref="Q5:R5"/>
    <mergeCell ref="S5:T5"/>
    <mergeCell ref="C33:D33"/>
    <mergeCell ref="A3:B6"/>
    <mergeCell ref="A35:A39"/>
    <mergeCell ref="A40:A57"/>
    <mergeCell ref="C32:T32"/>
    <mergeCell ref="C31:T31"/>
    <mergeCell ref="A12:A29"/>
    <mergeCell ref="K33:L33"/>
    <mergeCell ref="M33:N33"/>
    <mergeCell ref="O33:P33"/>
    <mergeCell ref="S33:T33"/>
    <mergeCell ref="E33:F33"/>
    <mergeCell ref="G33:H33"/>
    <mergeCell ref="I33:J3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D2236-4E2A-4194-9C05-9AF43F5FC6CE}">
  <dimension ref="A1:T59"/>
  <sheetViews>
    <sheetView zoomScale="80" zoomScaleNormal="80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33.1640625" customWidth="1"/>
    <col min="3" max="6" width="10.1640625" customWidth="1"/>
    <col min="7" max="7" width="8.5" customWidth="1"/>
    <col min="8" max="8" width="9.5" customWidth="1"/>
  </cols>
  <sheetData>
    <row r="1" spans="1:20" x14ac:dyDescent="0.2">
      <c r="A1" s="1" t="s">
        <v>126</v>
      </c>
    </row>
    <row r="2" spans="1:20" ht="16" thickBot="1" x14ac:dyDescent="0.25">
      <c r="A2" s="97" t="s">
        <v>170</v>
      </c>
      <c r="B2" s="1"/>
    </row>
    <row r="3" spans="1:20" ht="16" thickBot="1" x14ac:dyDescent="0.25">
      <c r="A3" s="106" t="s">
        <v>171</v>
      </c>
      <c r="B3" s="107"/>
      <c r="C3" s="130" t="s">
        <v>39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2"/>
    </row>
    <row r="4" spans="1:20" ht="15" customHeight="1" thickBot="1" x14ac:dyDescent="0.25">
      <c r="A4" s="108"/>
      <c r="B4" s="109"/>
      <c r="C4" s="133" t="s">
        <v>159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5"/>
    </row>
    <row r="5" spans="1:20" ht="54.75" customHeight="1" thickBot="1" x14ac:dyDescent="0.25">
      <c r="A5" s="108"/>
      <c r="B5" s="109"/>
      <c r="C5" s="206" t="s">
        <v>169</v>
      </c>
      <c r="D5" s="203"/>
      <c r="E5" s="203" t="s">
        <v>36</v>
      </c>
      <c r="F5" s="203"/>
      <c r="G5" s="203" t="s">
        <v>37</v>
      </c>
      <c r="H5" s="203"/>
      <c r="I5" s="141" t="s">
        <v>2</v>
      </c>
      <c r="J5" s="141"/>
      <c r="K5" s="203" t="s">
        <v>3</v>
      </c>
      <c r="L5" s="203"/>
      <c r="M5" s="203" t="s">
        <v>4</v>
      </c>
      <c r="N5" s="203"/>
      <c r="O5" s="203" t="s">
        <v>5</v>
      </c>
      <c r="P5" s="203"/>
      <c r="Q5" s="203" t="s">
        <v>6</v>
      </c>
      <c r="R5" s="203"/>
      <c r="S5" s="203" t="s">
        <v>7</v>
      </c>
      <c r="T5" s="204"/>
    </row>
    <row r="6" spans="1:20" ht="16" thickBot="1" x14ac:dyDescent="0.25">
      <c r="A6" s="108"/>
      <c r="B6" s="109"/>
      <c r="C6" s="19" t="s">
        <v>99</v>
      </c>
      <c r="D6" s="20" t="s">
        <v>34</v>
      </c>
      <c r="E6" s="20" t="s">
        <v>99</v>
      </c>
      <c r="F6" s="20" t="s">
        <v>34</v>
      </c>
      <c r="G6" s="20" t="s">
        <v>99</v>
      </c>
      <c r="H6" s="20" t="s">
        <v>34</v>
      </c>
      <c r="I6" s="20" t="s">
        <v>99</v>
      </c>
      <c r="J6" s="20" t="s">
        <v>34</v>
      </c>
      <c r="K6" s="20" t="s">
        <v>99</v>
      </c>
      <c r="L6" s="20" t="s">
        <v>34</v>
      </c>
      <c r="M6" s="20" t="s">
        <v>99</v>
      </c>
      <c r="N6" s="20" t="s">
        <v>34</v>
      </c>
      <c r="O6" s="20" t="s">
        <v>99</v>
      </c>
      <c r="P6" s="20" t="s">
        <v>34</v>
      </c>
      <c r="Q6" s="20" t="s">
        <v>99</v>
      </c>
      <c r="R6" s="20" t="s">
        <v>34</v>
      </c>
      <c r="S6" s="20" t="s">
        <v>99</v>
      </c>
      <c r="T6" s="91" t="s">
        <v>34</v>
      </c>
    </row>
    <row r="7" spans="1:20" x14ac:dyDescent="0.2">
      <c r="A7" s="100" t="s">
        <v>40</v>
      </c>
      <c r="B7" s="44" t="s">
        <v>41</v>
      </c>
      <c r="C7" s="68">
        <v>6</v>
      </c>
      <c r="D7" s="74">
        <v>28.57</v>
      </c>
      <c r="E7" s="57">
        <v>18</v>
      </c>
      <c r="F7" s="74">
        <v>41.86</v>
      </c>
      <c r="G7" s="57">
        <v>19</v>
      </c>
      <c r="H7" s="74">
        <v>29.69</v>
      </c>
      <c r="I7" s="57">
        <v>8</v>
      </c>
      <c r="J7" s="74">
        <v>44.44</v>
      </c>
      <c r="K7" s="57">
        <v>46</v>
      </c>
      <c r="L7" s="74">
        <v>28.22</v>
      </c>
      <c r="M7" s="57">
        <v>9</v>
      </c>
      <c r="N7" s="74">
        <v>30</v>
      </c>
      <c r="O7" s="57">
        <v>18</v>
      </c>
      <c r="P7" s="74">
        <v>32.729999999999997</v>
      </c>
      <c r="Q7" s="57">
        <v>59</v>
      </c>
      <c r="R7" s="74">
        <v>35.979999999999997</v>
      </c>
      <c r="S7" s="57">
        <v>6</v>
      </c>
      <c r="T7" s="74">
        <v>46.15</v>
      </c>
    </row>
    <row r="8" spans="1:20" x14ac:dyDescent="0.2">
      <c r="A8" s="101"/>
      <c r="B8" s="45" t="s">
        <v>42</v>
      </c>
      <c r="C8" s="69">
        <v>8</v>
      </c>
      <c r="D8" s="76">
        <v>38.1</v>
      </c>
      <c r="E8" s="59">
        <v>13</v>
      </c>
      <c r="F8" s="76">
        <v>30.23</v>
      </c>
      <c r="G8" s="59">
        <v>20</v>
      </c>
      <c r="H8" s="76">
        <v>31.25</v>
      </c>
      <c r="I8" s="59">
        <v>3</v>
      </c>
      <c r="J8" s="76">
        <v>16.670000000000002</v>
      </c>
      <c r="K8" s="59">
        <v>48</v>
      </c>
      <c r="L8" s="76">
        <v>29.45</v>
      </c>
      <c r="M8" s="59">
        <v>11</v>
      </c>
      <c r="N8" s="76">
        <v>36.67</v>
      </c>
      <c r="O8" s="59">
        <v>19</v>
      </c>
      <c r="P8" s="76">
        <v>34.549999999999997</v>
      </c>
      <c r="Q8" s="59">
        <v>51</v>
      </c>
      <c r="R8" s="76">
        <v>31.1</v>
      </c>
      <c r="S8" s="59">
        <v>5</v>
      </c>
      <c r="T8" s="76">
        <v>38.46</v>
      </c>
    </row>
    <row r="9" spans="1:20" x14ac:dyDescent="0.2">
      <c r="A9" s="101"/>
      <c r="B9" s="45" t="s">
        <v>43</v>
      </c>
      <c r="C9" s="69">
        <v>5</v>
      </c>
      <c r="D9" s="76">
        <v>23.81</v>
      </c>
      <c r="E9" s="59">
        <v>8</v>
      </c>
      <c r="F9" s="76">
        <v>18.600000000000001</v>
      </c>
      <c r="G9" s="59">
        <v>19</v>
      </c>
      <c r="H9" s="76">
        <v>29.69</v>
      </c>
      <c r="I9" s="59">
        <v>6</v>
      </c>
      <c r="J9" s="76">
        <v>33.33</v>
      </c>
      <c r="K9" s="59">
        <v>49</v>
      </c>
      <c r="L9" s="76">
        <v>30.06</v>
      </c>
      <c r="M9" s="59">
        <v>7</v>
      </c>
      <c r="N9" s="76">
        <v>23.33</v>
      </c>
      <c r="O9" s="59">
        <v>11</v>
      </c>
      <c r="P9" s="76">
        <v>20</v>
      </c>
      <c r="Q9" s="59">
        <v>31</v>
      </c>
      <c r="R9" s="76">
        <v>18.899999999999999</v>
      </c>
      <c r="S9" s="59">
        <v>1</v>
      </c>
      <c r="T9" s="76">
        <v>7.69</v>
      </c>
    </row>
    <row r="10" spans="1:20" x14ac:dyDescent="0.2">
      <c r="A10" s="101"/>
      <c r="B10" s="45" t="s">
        <v>44</v>
      </c>
      <c r="C10" s="69">
        <v>2</v>
      </c>
      <c r="D10" s="76">
        <v>9.52</v>
      </c>
      <c r="E10" s="59">
        <v>4</v>
      </c>
      <c r="F10" s="76">
        <v>9.3000000000000007</v>
      </c>
      <c r="G10" s="59">
        <v>6</v>
      </c>
      <c r="H10" s="76">
        <v>9.3800000000000008</v>
      </c>
      <c r="I10" s="59">
        <v>1</v>
      </c>
      <c r="J10" s="76">
        <v>5.56</v>
      </c>
      <c r="K10" s="59">
        <v>20</v>
      </c>
      <c r="L10" s="76">
        <v>12.27</v>
      </c>
      <c r="M10" s="59">
        <v>3</v>
      </c>
      <c r="N10" s="76">
        <v>10</v>
      </c>
      <c r="O10" s="59">
        <v>7</v>
      </c>
      <c r="P10" s="76">
        <v>12.73</v>
      </c>
      <c r="Q10" s="59">
        <v>23</v>
      </c>
      <c r="R10" s="76">
        <v>14.02</v>
      </c>
      <c r="S10" s="59">
        <v>1</v>
      </c>
      <c r="T10" s="76">
        <v>7.69</v>
      </c>
    </row>
    <row r="11" spans="1:20" ht="14.5" customHeight="1" thickBot="1" x14ac:dyDescent="0.25">
      <c r="A11" s="102"/>
      <c r="B11" s="46" t="s">
        <v>35</v>
      </c>
      <c r="C11" s="70">
        <v>21</v>
      </c>
      <c r="D11" s="78">
        <v>100</v>
      </c>
      <c r="E11" s="61">
        <v>43</v>
      </c>
      <c r="F11" s="78">
        <v>100</v>
      </c>
      <c r="G11" s="61">
        <v>64</v>
      </c>
      <c r="H11" s="78">
        <v>100</v>
      </c>
      <c r="I11" s="61">
        <v>18</v>
      </c>
      <c r="J11" s="78">
        <v>100</v>
      </c>
      <c r="K11" s="61">
        <v>163</v>
      </c>
      <c r="L11" s="78">
        <v>100</v>
      </c>
      <c r="M11" s="61">
        <v>30</v>
      </c>
      <c r="N11" s="78">
        <v>100</v>
      </c>
      <c r="O11" s="61">
        <v>55</v>
      </c>
      <c r="P11" s="78">
        <v>100</v>
      </c>
      <c r="Q11" s="61">
        <v>164</v>
      </c>
      <c r="R11" s="78">
        <v>100</v>
      </c>
      <c r="S11" s="61">
        <v>13</v>
      </c>
      <c r="T11" s="78">
        <v>100</v>
      </c>
    </row>
    <row r="12" spans="1:20" x14ac:dyDescent="0.2">
      <c r="A12" s="104" t="s">
        <v>46</v>
      </c>
      <c r="B12" s="45" t="s">
        <v>15</v>
      </c>
      <c r="C12" s="69">
        <v>13</v>
      </c>
      <c r="D12" s="76">
        <v>61.9</v>
      </c>
      <c r="E12" s="59">
        <v>19</v>
      </c>
      <c r="F12" s="76">
        <v>44.19</v>
      </c>
      <c r="G12" s="59">
        <v>34</v>
      </c>
      <c r="H12" s="76">
        <v>53.13</v>
      </c>
      <c r="I12" s="59">
        <v>9</v>
      </c>
      <c r="J12" s="76">
        <v>50</v>
      </c>
      <c r="K12" s="59">
        <v>88</v>
      </c>
      <c r="L12" s="76">
        <v>53.99</v>
      </c>
      <c r="M12" s="83">
        <v>16</v>
      </c>
      <c r="N12" s="79">
        <v>53.33</v>
      </c>
      <c r="O12" s="83">
        <v>33</v>
      </c>
      <c r="P12" s="79">
        <v>60</v>
      </c>
      <c r="Q12" s="83">
        <v>108</v>
      </c>
      <c r="R12" s="79">
        <v>65.849999999999994</v>
      </c>
      <c r="S12" s="83">
        <v>7</v>
      </c>
      <c r="T12" s="79">
        <v>53.85</v>
      </c>
    </row>
    <row r="13" spans="1:20" x14ac:dyDescent="0.2">
      <c r="A13" s="104"/>
      <c r="B13" s="45" t="s">
        <v>16</v>
      </c>
      <c r="C13" s="69">
        <v>0</v>
      </c>
      <c r="D13" s="76">
        <v>0</v>
      </c>
      <c r="E13" s="59">
        <v>1</v>
      </c>
      <c r="F13" s="76">
        <v>2.33</v>
      </c>
      <c r="G13" s="59">
        <v>0</v>
      </c>
      <c r="H13" s="76">
        <v>0</v>
      </c>
      <c r="I13" s="59">
        <v>0</v>
      </c>
      <c r="J13" s="76">
        <v>0</v>
      </c>
      <c r="K13" s="59">
        <v>0</v>
      </c>
      <c r="L13" s="76">
        <v>0</v>
      </c>
      <c r="M13" s="59">
        <v>0</v>
      </c>
      <c r="N13" s="76">
        <v>0</v>
      </c>
      <c r="O13" s="59">
        <v>0</v>
      </c>
      <c r="P13" s="76">
        <v>0</v>
      </c>
      <c r="Q13" s="59">
        <v>1</v>
      </c>
      <c r="R13" s="76">
        <v>0.61</v>
      </c>
      <c r="S13" s="59">
        <v>0</v>
      </c>
      <c r="T13" s="76">
        <v>0</v>
      </c>
    </row>
    <row r="14" spans="1:20" x14ac:dyDescent="0.2">
      <c r="A14" s="104"/>
      <c r="B14" s="45" t="s">
        <v>17</v>
      </c>
      <c r="C14" s="69">
        <v>0</v>
      </c>
      <c r="D14" s="76">
        <v>0</v>
      </c>
      <c r="E14" s="59">
        <v>0</v>
      </c>
      <c r="F14" s="76">
        <v>0</v>
      </c>
      <c r="G14" s="59">
        <v>1</v>
      </c>
      <c r="H14" s="76">
        <v>1.56</v>
      </c>
      <c r="I14" s="59">
        <v>0</v>
      </c>
      <c r="J14" s="76">
        <v>0</v>
      </c>
      <c r="K14" s="59">
        <v>1</v>
      </c>
      <c r="L14" s="76">
        <v>0.61</v>
      </c>
      <c r="M14" s="59">
        <v>0</v>
      </c>
      <c r="N14" s="76">
        <v>0</v>
      </c>
      <c r="O14" s="59">
        <v>1</v>
      </c>
      <c r="P14" s="76">
        <v>1.82</v>
      </c>
      <c r="Q14" s="59">
        <v>0</v>
      </c>
      <c r="R14" s="76">
        <v>0</v>
      </c>
      <c r="S14" s="59">
        <v>0</v>
      </c>
      <c r="T14" s="76">
        <v>0</v>
      </c>
    </row>
    <row r="15" spans="1:20" x14ac:dyDescent="0.2">
      <c r="A15" s="104"/>
      <c r="B15" s="45" t="s">
        <v>18</v>
      </c>
      <c r="C15" s="69">
        <v>0</v>
      </c>
      <c r="D15" s="76">
        <v>0</v>
      </c>
      <c r="E15" s="59">
        <v>0</v>
      </c>
      <c r="F15" s="76">
        <v>0</v>
      </c>
      <c r="G15" s="59">
        <v>0</v>
      </c>
      <c r="H15" s="76">
        <v>0</v>
      </c>
      <c r="I15" s="59">
        <v>0</v>
      </c>
      <c r="J15" s="76">
        <v>0</v>
      </c>
      <c r="K15" s="59">
        <v>1</v>
      </c>
      <c r="L15" s="76">
        <v>0.61</v>
      </c>
      <c r="M15" s="59">
        <v>0</v>
      </c>
      <c r="N15" s="76">
        <v>0</v>
      </c>
      <c r="O15" s="59">
        <v>0</v>
      </c>
      <c r="P15" s="76">
        <v>0</v>
      </c>
      <c r="Q15" s="59">
        <v>1</v>
      </c>
      <c r="R15" s="76">
        <v>0.61</v>
      </c>
      <c r="S15" s="59">
        <v>0</v>
      </c>
      <c r="T15" s="76">
        <v>0</v>
      </c>
    </row>
    <row r="16" spans="1:20" x14ac:dyDescent="0.2">
      <c r="A16" s="104"/>
      <c r="B16" s="45" t="s">
        <v>19</v>
      </c>
      <c r="C16" s="69">
        <v>2</v>
      </c>
      <c r="D16" s="76">
        <v>9.52</v>
      </c>
      <c r="E16" s="59">
        <v>6</v>
      </c>
      <c r="F16" s="76">
        <v>13.95</v>
      </c>
      <c r="G16" s="59">
        <v>4</v>
      </c>
      <c r="H16" s="76">
        <v>6.25</v>
      </c>
      <c r="I16" s="59">
        <v>2</v>
      </c>
      <c r="J16" s="76">
        <v>11.11</v>
      </c>
      <c r="K16" s="59">
        <v>18</v>
      </c>
      <c r="L16" s="76">
        <v>11.04</v>
      </c>
      <c r="M16" s="59">
        <v>2</v>
      </c>
      <c r="N16" s="76">
        <v>6.67</v>
      </c>
      <c r="O16" s="59">
        <v>6</v>
      </c>
      <c r="P16" s="76">
        <v>10.91</v>
      </c>
      <c r="Q16" s="59">
        <v>16</v>
      </c>
      <c r="R16" s="76">
        <v>9.76</v>
      </c>
      <c r="S16" s="59">
        <v>3</v>
      </c>
      <c r="T16" s="76">
        <v>23.08</v>
      </c>
    </row>
    <row r="17" spans="1:20" x14ac:dyDescent="0.2">
      <c r="A17" s="104"/>
      <c r="B17" s="45" t="s">
        <v>20</v>
      </c>
      <c r="C17" s="69">
        <v>2</v>
      </c>
      <c r="D17" s="76">
        <v>9.52</v>
      </c>
      <c r="E17" s="59">
        <v>8</v>
      </c>
      <c r="F17" s="76">
        <v>18.600000000000001</v>
      </c>
      <c r="G17" s="59">
        <v>15</v>
      </c>
      <c r="H17" s="76">
        <v>23.44</v>
      </c>
      <c r="I17" s="59">
        <v>3</v>
      </c>
      <c r="J17" s="76">
        <v>16.670000000000002</v>
      </c>
      <c r="K17" s="59">
        <v>34</v>
      </c>
      <c r="L17" s="76">
        <v>20.86</v>
      </c>
      <c r="M17" s="59">
        <v>10</v>
      </c>
      <c r="N17" s="76">
        <v>33.33</v>
      </c>
      <c r="O17" s="59">
        <v>8</v>
      </c>
      <c r="P17" s="76">
        <v>14.55</v>
      </c>
      <c r="Q17" s="59">
        <v>21</v>
      </c>
      <c r="R17" s="76">
        <v>12.8</v>
      </c>
      <c r="S17" s="59">
        <v>1</v>
      </c>
      <c r="T17" s="76">
        <v>7.69</v>
      </c>
    </row>
    <row r="18" spans="1:20" x14ac:dyDescent="0.2">
      <c r="A18" s="104"/>
      <c r="B18" s="45" t="s">
        <v>21</v>
      </c>
      <c r="C18" s="69">
        <v>0</v>
      </c>
      <c r="D18" s="76">
        <v>0</v>
      </c>
      <c r="E18" s="59">
        <v>0</v>
      </c>
      <c r="F18" s="76">
        <v>0</v>
      </c>
      <c r="G18" s="59">
        <v>0</v>
      </c>
      <c r="H18" s="76">
        <v>0</v>
      </c>
      <c r="I18" s="59">
        <v>0</v>
      </c>
      <c r="J18" s="76">
        <v>0</v>
      </c>
      <c r="K18" s="59">
        <v>0</v>
      </c>
      <c r="L18" s="76">
        <v>0</v>
      </c>
      <c r="M18" s="59">
        <v>0</v>
      </c>
      <c r="N18" s="76">
        <v>0</v>
      </c>
      <c r="O18" s="59">
        <v>0</v>
      </c>
      <c r="P18" s="76">
        <v>0</v>
      </c>
      <c r="Q18" s="59">
        <v>0</v>
      </c>
      <c r="R18" s="76">
        <v>0</v>
      </c>
      <c r="S18" s="59">
        <v>0</v>
      </c>
      <c r="T18" s="76">
        <v>0</v>
      </c>
    </row>
    <row r="19" spans="1:20" x14ac:dyDescent="0.2">
      <c r="A19" s="104"/>
      <c r="B19" s="45" t="s">
        <v>22</v>
      </c>
      <c r="C19" s="69">
        <v>0</v>
      </c>
      <c r="D19" s="76">
        <v>0</v>
      </c>
      <c r="E19" s="59">
        <v>1</v>
      </c>
      <c r="F19" s="76">
        <v>2.33</v>
      </c>
      <c r="G19" s="59">
        <v>0</v>
      </c>
      <c r="H19" s="76">
        <v>0</v>
      </c>
      <c r="I19" s="59">
        <v>0</v>
      </c>
      <c r="J19" s="76">
        <v>0</v>
      </c>
      <c r="K19" s="59">
        <v>0</v>
      </c>
      <c r="L19" s="76">
        <v>0</v>
      </c>
      <c r="M19" s="59">
        <v>0</v>
      </c>
      <c r="N19" s="76">
        <v>0</v>
      </c>
      <c r="O19" s="59">
        <v>0</v>
      </c>
      <c r="P19" s="76">
        <v>0</v>
      </c>
      <c r="Q19" s="59">
        <v>1</v>
      </c>
      <c r="R19" s="76">
        <v>0.61</v>
      </c>
      <c r="S19" s="59">
        <v>0</v>
      </c>
      <c r="T19" s="76">
        <v>0</v>
      </c>
    </row>
    <row r="20" spans="1:20" x14ac:dyDescent="0.2">
      <c r="A20" s="104"/>
      <c r="B20" s="45" t="s">
        <v>23</v>
      </c>
      <c r="C20" s="69">
        <v>0</v>
      </c>
      <c r="D20" s="76">
        <v>0</v>
      </c>
      <c r="E20" s="59">
        <v>2</v>
      </c>
      <c r="F20" s="76">
        <v>4.6500000000000004</v>
      </c>
      <c r="G20" s="59">
        <v>1</v>
      </c>
      <c r="H20" s="76">
        <v>1.56</v>
      </c>
      <c r="I20" s="59">
        <v>1</v>
      </c>
      <c r="J20" s="76">
        <v>5.56</v>
      </c>
      <c r="K20" s="59">
        <v>1</v>
      </c>
      <c r="L20" s="76">
        <v>0.61</v>
      </c>
      <c r="M20" s="59">
        <v>1</v>
      </c>
      <c r="N20" s="76">
        <v>3.33</v>
      </c>
      <c r="O20" s="59">
        <v>1</v>
      </c>
      <c r="P20" s="76">
        <v>1.82</v>
      </c>
      <c r="Q20" s="59">
        <v>3</v>
      </c>
      <c r="R20" s="76">
        <v>1.83</v>
      </c>
      <c r="S20" s="59">
        <v>0</v>
      </c>
      <c r="T20" s="76">
        <v>0</v>
      </c>
    </row>
    <row r="21" spans="1:20" x14ac:dyDescent="0.2">
      <c r="A21" s="104"/>
      <c r="B21" s="45" t="s">
        <v>24</v>
      </c>
      <c r="C21" s="69">
        <v>1</v>
      </c>
      <c r="D21" s="76">
        <v>4.76</v>
      </c>
      <c r="E21" s="59">
        <v>2</v>
      </c>
      <c r="F21" s="76">
        <v>4.6500000000000004</v>
      </c>
      <c r="G21" s="59">
        <v>4</v>
      </c>
      <c r="H21" s="76">
        <v>6.25</v>
      </c>
      <c r="I21" s="59">
        <v>2</v>
      </c>
      <c r="J21" s="76">
        <v>11.11</v>
      </c>
      <c r="K21" s="59">
        <v>14</v>
      </c>
      <c r="L21" s="76">
        <v>8.59</v>
      </c>
      <c r="M21" s="59">
        <v>0</v>
      </c>
      <c r="N21" s="76">
        <v>0</v>
      </c>
      <c r="O21" s="59">
        <v>5</v>
      </c>
      <c r="P21" s="76">
        <v>9.09</v>
      </c>
      <c r="Q21" s="59">
        <v>8</v>
      </c>
      <c r="R21" s="76">
        <v>4.88</v>
      </c>
      <c r="S21" s="59">
        <v>1</v>
      </c>
      <c r="T21" s="76">
        <v>7.69</v>
      </c>
    </row>
    <row r="22" spans="1:20" x14ac:dyDescent="0.2">
      <c r="A22" s="104"/>
      <c r="B22" s="45" t="s">
        <v>25</v>
      </c>
      <c r="C22" s="69">
        <v>0</v>
      </c>
      <c r="D22" s="76">
        <v>0</v>
      </c>
      <c r="E22" s="59">
        <v>2</v>
      </c>
      <c r="F22" s="76">
        <v>4.6500000000000004</v>
      </c>
      <c r="G22" s="59">
        <v>1</v>
      </c>
      <c r="H22" s="76">
        <v>1.56</v>
      </c>
      <c r="I22" s="59">
        <v>0</v>
      </c>
      <c r="J22" s="76">
        <v>0</v>
      </c>
      <c r="K22" s="59">
        <v>2</v>
      </c>
      <c r="L22" s="76">
        <v>1.23</v>
      </c>
      <c r="M22" s="59">
        <v>1</v>
      </c>
      <c r="N22" s="76">
        <v>3.33</v>
      </c>
      <c r="O22" s="59">
        <v>0</v>
      </c>
      <c r="P22" s="76">
        <v>0</v>
      </c>
      <c r="Q22" s="59">
        <v>0</v>
      </c>
      <c r="R22" s="76">
        <v>0</v>
      </c>
      <c r="S22" s="59">
        <v>0</v>
      </c>
      <c r="T22" s="76">
        <v>0</v>
      </c>
    </row>
    <row r="23" spans="1:20" x14ac:dyDescent="0.2">
      <c r="A23" s="104"/>
      <c r="B23" s="45" t="s">
        <v>26</v>
      </c>
      <c r="C23" s="69">
        <v>1</v>
      </c>
      <c r="D23" s="76">
        <v>4.76</v>
      </c>
      <c r="E23" s="59">
        <v>0</v>
      </c>
      <c r="F23" s="76">
        <v>0</v>
      </c>
      <c r="G23" s="59">
        <v>0</v>
      </c>
      <c r="H23" s="76">
        <v>0</v>
      </c>
      <c r="I23" s="59">
        <v>0</v>
      </c>
      <c r="J23" s="76">
        <v>0</v>
      </c>
      <c r="K23" s="59">
        <v>2</v>
      </c>
      <c r="L23" s="76">
        <v>1.23</v>
      </c>
      <c r="M23" s="59">
        <v>0</v>
      </c>
      <c r="N23" s="76">
        <v>0</v>
      </c>
      <c r="O23" s="59">
        <v>0</v>
      </c>
      <c r="P23" s="76">
        <v>0</v>
      </c>
      <c r="Q23" s="59">
        <v>2</v>
      </c>
      <c r="R23" s="76">
        <v>1.22</v>
      </c>
      <c r="S23" s="59">
        <v>0</v>
      </c>
      <c r="T23" s="76">
        <v>0</v>
      </c>
    </row>
    <row r="24" spans="1:20" x14ac:dyDescent="0.2">
      <c r="A24" s="104"/>
      <c r="B24" s="45" t="s">
        <v>27</v>
      </c>
      <c r="C24" s="69">
        <v>0</v>
      </c>
      <c r="D24" s="76">
        <v>0</v>
      </c>
      <c r="E24" s="59">
        <v>1</v>
      </c>
      <c r="F24" s="76">
        <v>2.33</v>
      </c>
      <c r="G24" s="59">
        <v>2</v>
      </c>
      <c r="H24" s="76">
        <v>3.13</v>
      </c>
      <c r="I24" s="59">
        <v>0</v>
      </c>
      <c r="J24" s="76">
        <v>0</v>
      </c>
      <c r="K24" s="59">
        <v>1</v>
      </c>
      <c r="L24" s="76">
        <v>0.61</v>
      </c>
      <c r="M24" s="59">
        <v>0</v>
      </c>
      <c r="N24" s="76">
        <v>0</v>
      </c>
      <c r="O24" s="59">
        <v>0</v>
      </c>
      <c r="P24" s="76">
        <v>0</v>
      </c>
      <c r="Q24" s="59">
        <v>2</v>
      </c>
      <c r="R24" s="76">
        <v>1.22</v>
      </c>
      <c r="S24" s="59">
        <v>1</v>
      </c>
      <c r="T24" s="76">
        <v>7.69</v>
      </c>
    </row>
    <row r="25" spans="1:20" x14ac:dyDescent="0.2">
      <c r="A25" s="104"/>
      <c r="B25" s="45" t="s">
        <v>28</v>
      </c>
      <c r="C25" s="69">
        <v>2</v>
      </c>
      <c r="D25" s="76">
        <v>9.52</v>
      </c>
      <c r="E25" s="59">
        <v>1</v>
      </c>
      <c r="F25" s="76">
        <v>2.33</v>
      </c>
      <c r="G25" s="59">
        <v>2</v>
      </c>
      <c r="H25" s="76">
        <v>3.13</v>
      </c>
      <c r="I25" s="59">
        <v>1</v>
      </c>
      <c r="J25" s="76">
        <v>5.56</v>
      </c>
      <c r="K25" s="59">
        <v>1</v>
      </c>
      <c r="L25" s="76">
        <v>0.61</v>
      </c>
      <c r="M25" s="59">
        <v>0</v>
      </c>
      <c r="N25" s="76">
        <v>0</v>
      </c>
      <c r="O25" s="59">
        <v>1</v>
      </c>
      <c r="P25" s="76">
        <v>1.82</v>
      </c>
      <c r="Q25" s="59">
        <v>1</v>
      </c>
      <c r="R25" s="76">
        <v>0.61</v>
      </c>
      <c r="S25" s="59">
        <v>0</v>
      </c>
      <c r="T25" s="76">
        <v>0</v>
      </c>
    </row>
    <row r="26" spans="1:20" x14ac:dyDescent="0.2">
      <c r="A26" s="104"/>
      <c r="B26" s="45" t="s">
        <v>29</v>
      </c>
      <c r="C26" s="69">
        <v>0</v>
      </c>
      <c r="D26" s="76">
        <v>0</v>
      </c>
      <c r="E26" s="59">
        <v>0</v>
      </c>
      <c r="F26" s="76">
        <v>0</v>
      </c>
      <c r="G26" s="59">
        <v>0</v>
      </c>
      <c r="H26" s="76">
        <v>0</v>
      </c>
      <c r="I26" s="59">
        <v>0</v>
      </c>
      <c r="J26" s="76">
        <v>0</v>
      </c>
      <c r="K26" s="59">
        <v>0</v>
      </c>
      <c r="L26" s="76">
        <v>0</v>
      </c>
      <c r="M26" s="59">
        <v>0</v>
      </c>
      <c r="N26" s="76">
        <v>0</v>
      </c>
      <c r="O26" s="59">
        <v>0</v>
      </c>
      <c r="P26" s="76">
        <v>0</v>
      </c>
      <c r="Q26" s="59">
        <v>0</v>
      </c>
      <c r="R26" s="76">
        <v>0</v>
      </c>
      <c r="S26" s="59">
        <v>0</v>
      </c>
      <c r="T26" s="76">
        <v>0</v>
      </c>
    </row>
    <row r="27" spans="1:20" x14ac:dyDescent="0.2">
      <c r="A27" s="104"/>
      <c r="B27" s="45" t="s">
        <v>30</v>
      </c>
      <c r="C27" s="69">
        <v>0</v>
      </c>
      <c r="D27" s="76">
        <v>0</v>
      </c>
      <c r="E27" s="59">
        <v>0</v>
      </c>
      <c r="F27" s="76">
        <v>0</v>
      </c>
      <c r="G27" s="59">
        <v>0</v>
      </c>
      <c r="H27" s="76">
        <v>0</v>
      </c>
      <c r="I27" s="59">
        <v>0</v>
      </c>
      <c r="J27" s="76">
        <v>0</v>
      </c>
      <c r="K27" s="59">
        <v>0</v>
      </c>
      <c r="L27" s="76">
        <v>0</v>
      </c>
      <c r="M27" s="59">
        <v>0</v>
      </c>
      <c r="N27" s="76">
        <v>0</v>
      </c>
      <c r="O27" s="59">
        <v>0</v>
      </c>
      <c r="P27" s="76">
        <v>0</v>
      </c>
      <c r="Q27" s="59">
        <v>0</v>
      </c>
      <c r="R27" s="76">
        <v>0</v>
      </c>
      <c r="S27" s="59">
        <v>0</v>
      </c>
      <c r="T27" s="76">
        <v>0</v>
      </c>
    </row>
    <row r="28" spans="1:20" x14ac:dyDescent="0.2">
      <c r="A28" s="104"/>
      <c r="B28" s="45" t="s">
        <v>31</v>
      </c>
      <c r="C28" s="69">
        <v>0</v>
      </c>
      <c r="D28" s="76">
        <v>0</v>
      </c>
      <c r="E28" s="59">
        <v>0</v>
      </c>
      <c r="F28" s="76">
        <v>0</v>
      </c>
      <c r="G28" s="59">
        <v>0</v>
      </c>
      <c r="H28" s="76">
        <v>0</v>
      </c>
      <c r="I28" s="59">
        <v>0</v>
      </c>
      <c r="J28" s="76">
        <v>0</v>
      </c>
      <c r="K28" s="59">
        <v>0</v>
      </c>
      <c r="L28" s="76">
        <v>0</v>
      </c>
      <c r="M28" s="59">
        <v>0</v>
      </c>
      <c r="N28" s="76">
        <v>0</v>
      </c>
      <c r="O28" s="59">
        <v>0</v>
      </c>
      <c r="P28" s="76">
        <v>0</v>
      </c>
      <c r="Q28" s="59">
        <v>0</v>
      </c>
      <c r="R28" s="76">
        <v>0</v>
      </c>
      <c r="S28" s="59">
        <v>0</v>
      </c>
      <c r="T28" s="76">
        <v>0</v>
      </c>
    </row>
    <row r="29" spans="1:20" ht="16" thickBot="1" x14ac:dyDescent="0.25">
      <c r="A29" s="105"/>
      <c r="B29" s="46" t="s">
        <v>35</v>
      </c>
      <c r="C29" s="70">
        <v>21</v>
      </c>
      <c r="D29" s="78">
        <v>100</v>
      </c>
      <c r="E29" s="61">
        <v>43</v>
      </c>
      <c r="F29" s="78">
        <v>100</v>
      </c>
      <c r="G29" s="61">
        <v>64</v>
      </c>
      <c r="H29" s="78">
        <v>100</v>
      </c>
      <c r="I29" s="61">
        <v>18</v>
      </c>
      <c r="J29" s="78">
        <v>100</v>
      </c>
      <c r="K29" s="61">
        <v>163</v>
      </c>
      <c r="L29" s="78">
        <v>100</v>
      </c>
      <c r="M29" s="61">
        <v>30</v>
      </c>
      <c r="N29" s="78">
        <v>100</v>
      </c>
      <c r="O29" s="61">
        <v>55</v>
      </c>
      <c r="P29" s="78">
        <v>100</v>
      </c>
      <c r="Q29" s="61">
        <v>164</v>
      </c>
      <c r="R29" s="78">
        <v>100</v>
      </c>
      <c r="S29" s="61">
        <v>13</v>
      </c>
      <c r="T29" s="78">
        <v>100</v>
      </c>
    </row>
    <row r="30" spans="1:20" ht="16" thickBot="1" x14ac:dyDescent="0.25">
      <c r="L30" s="5"/>
    </row>
    <row r="31" spans="1:20" ht="16" thickBot="1" x14ac:dyDescent="0.25">
      <c r="A31" s="106" t="s">
        <v>171</v>
      </c>
      <c r="B31" s="107"/>
      <c r="C31" s="130" t="s">
        <v>39</v>
      </c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2"/>
      <c r="S31" s="38"/>
      <c r="T31" s="38"/>
    </row>
    <row r="32" spans="1:20" ht="16" thickBot="1" x14ac:dyDescent="0.25">
      <c r="A32" s="108"/>
      <c r="B32" s="109"/>
      <c r="C32" s="113" t="s">
        <v>159</v>
      </c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5"/>
      <c r="S32" s="38"/>
      <c r="T32" s="38"/>
    </row>
    <row r="33" spans="1:20" ht="73.5" customHeight="1" thickBot="1" x14ac:dyDescent="0.25">
      <c r="A33" s="108"/>
      <c r="B33" s="109"/>
      <c r="C33" s="203" t="s">
        <v>8</v>
      </c>
      <c r="D33" s="203"/>
      <c r="E33" s="203" t="s">
        <v>9</v>
      </c>
      <c r="F33" s="203"/>
      <c r="G33" s="203" t="s">
        <v>10</v>
      </c>
      <c r="H33" s="203"/>
      <c r="I33" s="203" t="s">
        <v>38</v>
      </c>
      <c r="J33" s="203"/>
      <c r="K33" s="203" t="s">
        <v>11</v>
      </c>
      <c r="L33" s="203"/>
      <c r="M33" s="203" t="s">
        <v>12</v>
      </c>
      <c r="N33" s="203"/>
      <c r="O33" s="203" t="s">
        <v>13</v>
      </c>
      <c r="P33" s="203"/>
      <c r="Q33" s="203" t="s">
        <v>14</v>
      </c>
      <c r="R33" s="204"/>
      <c r="S33" s="38"/>
      <c r="T33" s="38"/>
    </row>
    <row r="34" spans="1:20" ht="16" thickBot="1" x14ac:dyDescent="0.25">
      <c r="A34" s="108"/>
      <c r="B34" s="109"/>
      <c r="C34" s="20" t="s">
        <v>99</v>
      </c>
      <c r="D34" s="20" t="s">
        <v>34</v>
      </c>
      <c r="E34" s="20" t="s">
        <v>99</v>
      </c>
      <c r="F34" s="20" t="s">
        <v>34</v>
      </c>
      <c r="G34" s="20" t="s">
        <v>99</v>
      </c>
      <c r="H34" s="20" t="s">
        <v>34</v>
      </c>
      <c r="I34" s="20" t="s">
        <v>99</v>
      </c>
      <c r="J34" s="20" t="s">
        <v>34</v>
      </c>
      <c r="K34" s="20" t="s">
        <v>99</v>
      </c>
      <c r="L34" s="20" t="s">
        <v>34</v>
      </c>
      <c r="M34" s="20" t="s">
        <v>99</v>
      </c>
      <c r="N34" s="20" t="s">
        <v>34</v>
      </c>
      <c r="O34" s="20" t="s">
        <v>99</v>
      </c>
      <c r="P34" s="20" t="s">
        <v>34</v>
      </c>
      <c r="Q34" s="20" t="s">
        <v>99</v>
      </c>
      <c r="R34" s="91" t="s">
        <v>34</v>
      </c>
      <c r="S34" s="38"/>
      <c r="T34" s="38"/>
    </row>
    <row r="35" spans="1:20" x14ac:dyDescent="0.2">
      <c r="A35" s="100" t="s">
        <v>40</v>
      </c>
      <c r="B35" s="44" t="s">
        <v>41</v>
      </c>
      <c r="C35" s="57">
        <v>10</v>
      </c>
      <c r="D35" s="74">
        <v>41.67</v>
      </c>
      <c r="E35" s="57">
        <v>4</v>
      </c>
      <c r="F35" s="74">
        <v>28.57</v>
      </c>
      <c r="G35" s="57">
        <v>5</v>
      </c>
      <c r="H35" s="74">
        <v>27.78</v>
      </c>
      <c r="I35" s="57">
        <v>2</v>
      </c>
      <c r="J35" s="74">
        <v>28.57</v>
      </c>
      <c r="K35" s="57">
        <v>9</v>
      </c>
      <c r="L35" s="74">
        <v>31.03</v>
      </c>
      <c r="M35" s="57">
        <v>1</v>
      </c>
      <c r="N35" s="74">
        <v>16.670000000000002</v>
      </c>
      <c r="O35" s="57">
        <v>1</v>
      </c>
      <c r="P35" s="74">
        <v>50</v>
      </c>
      <c r="Q35" s="57">
        <v>1</v>
      </c>
      <c r="R35" s="74">
        <v>20</v>
      </c>
      <c r="S35" s="38"/>
      <c r="T35" s="38"/>
    </row>
    <row r="36" spans="1:20" x14ac:dyDescent="0.2">
      <c r="A36" s="101"/>
      <c r="B36" s="45" t="s">
        <v>42</v>
      </c>
      <c r="C36" s="59">
        <v>8</v>
      </c>
      <c r="D36" s="76">
        <v>33.33</v>
      </c>
      <c r="E36" s="59">
        <v>5</v>
      </c>
      <c r="F36" s="76">
        <v>35.71</v>
      </c>
      <c r="G36" s="59">
        <v>7</v>
      </c>
      <c r="H36" s="76">
        <v>38.89</v>
      </c>
      <c r="I36" s="59">
        <v>5</v>
      </c>
      <c r="J36" s="76">
        <v>71.430000000000007</v>
      </c>
      <c r="K36" s="59">
        <v>11</v>
      </c>
      <c r="L36" s="76">
        <v>37.93</v>
      </c>
      <c r="M36" s="59">
        <v>2</v>
      </c>
      <c r="N36" s="76">
        <v>33.33</v>
      </c>
      <c r="O36" s="59">
        <v>0</v>
      </c>
      <c r="P36" s="76">
        <v>0</v>
      </c>
      <c r="Q36" s="59">
        <v>2</v>
      </c>
      <c r="R36" s="76">
        <v>40</v>
      </c>
      <c r="S36" s="38"/>
      <c r="T36" s="38"/>
    </row>
    <row r="37" spans="1:20" x14ac:dyDescent="0.2">
      <c r="A37" s="101"/>
      <c r="B37" s="45" t="s">
        <v>43</v>
      </c>
      <c r="C37" s="59">
        <v>5</v>
      </c>
      <c r="D37" s="76">
        <v>20.83</v>
      </c>
      <c r="E37" s="59">
        <v>4</v>
      </c>
      <c r="F37" s="76">
        <v>28.57</v>
      </c>
      <c r="G37" s="59">
        <v>4</v>
      </c>
      <c r="H37" s="76">
        <v>22.22</v>
      </c>
      <c r="I37" s="59">
        <v>0</v>
      </c>
      <c r="J37" s="76">
        <v>0</v>
      </c>
      <c r="K37" s="59">
        <v>3</v>
      </c>
      <c r="L37" s="76">
        <v>10.34</v>
      </c>
      <c r="M37" s="59">
        <v>2</v>
      </c>
      <c r="N37" s="76">
        <v>33.33</v>
      </c>
      <c r="O37" s="59">
        <v>1</v>
      </c>
      <c r="P37" s="76">
        <v>50</v>
      </c>
      <c r="Q37" s="59">
        <v>1</v>
      </c>
      <c r="R37" s="76">
        <v>20</v>
      </c>
      <c r="S37" s="38"/>
      <c r="T37" s="38"/>
    </row>
    <row r="38" spans="1:20" x14ac:dyDescent="0.2">
      <c r="A38" s="101"/>
      <c r="B38" s="45" t="s">
        <v>44</v>
      </c>
      <c r="C38" s="59">
        <v>1</v>
      </c>
      <c r="D38" s="76">
        <v>4.17</v>
      </c>
      <c r="E38" s="59">
        <v>1</v>
      </c>
      <c r="F38" s="76">
        <v>7.14</v>
      </c>
      <c r="G38" s="59">
        <v>2</v>
      </c>
      <c r="H38" s="76">
        <v>11.11</v>
      </c>
      <c r="I38" s="59">
        <v>0</v>
      </c>
      <c r="J38" s="76">
        <v>0</v>
      </c>
      <c r="K38" s="59">
        <v>6</v>
      </c>
      <c r="L38" s="76">
        <v>20.69</v>
      </c>
      <c r="M38" s="59">
        <v>1</v>
      </c>
      <c r="N38" s="76">
        <v>16.670000000000002</v>
      </c>
      <c r="O38" s="59">
        <v>0</v>
      </c>
      <c r="P38" s="76">
        <v>0</v>
      </c>
      <c r="Q38" s="59">
        <v>1</v>
      </c>
      <c r="R38" s="76">
        <v>20</v>
      </c>
      <c r="S38" s="38"/>
      <c r="T38" s="38"/>
    </row>
    <row r="39" spans="1:20" ht="16" thickBot="1" x14ac:dyDescent="0.25">
      <c r="A39" s="102"/>
      <c r="B39" s="46" t="s">
        <v>35</v>
      </c>
      <c r="C39" s="61">
        <v>24</v>
      </c>
      <c r="D39" s="78">
        <v>100</v>
      </c>
      <c r="E39" s="61">
        <v>14</v>
      </c>
      <c r="F39" s="78">
        <v>100</v>
      </c>
      <c r="G39" s="61">
        <v>18</v>
      </c>
      <c r="H39" s="78">
        <v>100</v>
      </c>
      <c r="I39" s="61">
        <v>7</v>
      </c>
      <c r="J39" s="78">
        <v>100</v>
      </c>
      <c r="K39" s="61">
        <v>29</v>
      </c>
      <c r="L39" s="78">
        <v>100</v>
      </c>
      <c r="M39" s="61">
        <v>6</v>
      </c>
      <c r="N39" s="78">
        <v>100</v>
      </c>
      <c r="O39" s="61">
        <v>2</v>
      </c>
      <c r="P39" s="78">
        <v>100</v>
      </c>
      <c r="Q39" s="61">
        <v>5</v>
      </c>
      <c r="R39" s="78">
        <v>100</v>
      </c>
      <c r="S39" s="38"/>
      <c r="T39" s="38"/>
    </row>
    <row r="40" spans="1:20" x14ac:dyDescent="0.2">
      <c r="A40" s="104" t="s">
        <v>46</v>
      </c>
      <c r="B40" s="45" t="s">
        <v>15</v>
      </c>
      <c r="C40" s="83">
        <v>17</v>
      </c>
      <c r="D40" s="79">
        <v>70.83</v>
      </c>
      <c r="E40" s="59">
        <v>7</v>
      </c>
      <c r="F40" s="76">
        <v>50</v>
      </c>
      <c r="G40" s="59">
        <v>10</v>
      </c>
      <c r="H40" s="76">
        <v>55.56</v>
      </c>
      <c r="I40" s="59">
        <v>5</v>
      </c>
      <c r="J40" s="76">
        <v>71.430000000000007</v>
      </c>
      <c r="K40" s="59">
        <v>21</v>
      </c>
      <c r="L40" s="76">
        <v>72.41</v>
      </c>
      <c r="M40" s="59">
        <v>5</v>
      </c>
      <c r="N40" s="76">
        <v>83.33</v>
      </c>
      <c r="O40" s="59">
        <v>2</v>
      </c>
      <c r="P40" s="76">
        <v>100</v>
      </c>
      <c r="Q40" s="59">
        <v>4</v>
      </c>
      <c r="R40" s="76">
        <v>80</v>
      </c>
      <c r="S40" s="38"/>
      <c r="T40" s="38"/>
    </row>
    <row r="41" spans="1:20" x14ac:dyDescent="0.2">
      <c r="A41" s="104"/>
      <c r="B41" s="45" t="s">
        <v>16</v>
      </c>
      <c r="C41" s="59">
        <v>0</v>
      </c>
      <c r="D41" s="76">
        <v>0</v>
      </c>
      <c r="E41" s="59">
        <v>0</v>
      </c>
      <c r="F41" s="76">
        <v>0</v>
      </c>
      <c r="G41" s="59">
        <v>0</v>
      </c>
      <c r="H41" s="76">
        <v>0</v>
      </c>
      <c r="I41" s="59">
        <v>0</v>
      </c>
      <c r="J41" s="76">
        <v>0</v>
      </c>
      <c r="K41" s="59">
        <v>0</v>
      </c>
      <c r="L41" s="76">
        <v>0</v>
      </c>
      <c r="M41" s="59">
        <v>0</v>
      </c>
      <c r="N41" s="76">
        <v>0</v>
      </c>
      <c r="O41" s="59">
        <v>0</v>
      </c>
      <c r="P41" s="76">
        <v>0</v>
      </c>
      <c r="Q41" s="59">
        <v>0</v>
      </c>
      <c r="R41" s="76">
        <v>0</v>
      </c>
      <c r="S41" s="38"/>
      <c r="T41" s="38"/>
    </row>
    <row r="42" spans="1:20" x14ac:dyDescent="0.2">
      <c r="A42" s="104"/>
      <c r="B42" s="45" t="s">
        <v>17</v>
      </c>
      <c r="C42" s="59">
        <v>0</v>
      </c>
      <c r="D42" s="76">
        <v>0</v>
      </c>
      <c r="E42" s="59">
        <v>0</v>
      </c>
      <c r="F42" s="76">
        <v>0</v>
      </c>
      <c r="G42" s="59">
        <v>0</v>
      </c>
      <c r="H42" s="76">
        <v>0</v>
      </c>
      <c r="I42" s="59">
        <v>0</v>
      </c>
      <c r="J42" s="76">
        <v>0</v>
      </c>
      <c r="K42" s="59">
        <v>0</v>
      </c>
      <c r="L42" s="76">
        <v>0</v>
      </c>
      <c r="M42" s="59">
        <v>0</v>
      </c>
      <c r="N42" s="76">
        <v>0</v>
      </c>
      <c r="O42" s="59">
        <v>0</v>
      </c>
      <c r="P42" s="76">
        <v>0</v>
      </c>
      <c r="Q42" s="59">
        <v>0</v>
      </c>
      <c r="R42" s="76">
        <v>0</v>
      </c>
      <c r="S42" s="38"/>
      <c r="T42" s="38"/>
    </row>
    <row r="43" spans="1:20" x14ac:dyDescent="0.2">
      <c r="A43" s="104"/>
      <c r="B43" s="45" t="s">
        <v>18</v>
      </c>
      <c r="C43" s="59">
        <v>0</v>
      </c>
      <c r="D43" s="76">
        <v>0</v>
      </c>
      <c r="E43" s="59">
        <v>0</v>
      </c>
      <c r="F43" s="76">
        <v>0</v>
      </c>
      <c r="G43" s="59">
        <v>0</v>
      </c>
      <c r="H43" s="76">
        <v>0</v>
      </c>
      <c r="I43" s="59">
        <v>0</v>
      </c>
      <c r="J43" s="76">
        <v>0</v>
      </c>
      <c r="K43" s="59">
        <v>0</v>
      </c>
      <c r="L43" s="76">
        <v>0</v>
      </c>
      <c r="M43" s="59">
        <v>0</v>
      </c>
      <c r="N43" s="76">
        <v>0</v>
      </c>
      <c r="O43" s="59">
        <v>0</v>
      </c>
      <c r="P43" s="76">
        <v>0</v>
      </c>
      <c r="Q43" s="59">
        <v>0</v>
      </c>
      <c r="R43" s="76">
        <v>0</v>
      </c>
      <c r="S43" s="38"/>
      <c r="T43" s="38"/>
    </row>
    <row r="44" spans="1:20" x14ac:dyDescent="0.2">
      <c r="A44" s="104"/>
      <c r="B44" s="45" t="s">
        <v>19</v>
      </c>
      <c r="C44" s="59">
        <v>3</v>
      </c>
      <c r="D44" s="76">
        <v>12.5</v>
      </c>
      <c r="E44" s="59">
        <v>1</v>
      </c>
      <c r="F44" s="76">
        <v>7.14</v>
      </c>
      <c r="G44" s="59">
        <v>3</v>
      </c>
      <c r="H44" s="76">
        <v>16.670000000000002</v>
      </c>
      <c r="I44" s="59">
        <v>0</v>
      </c>
      <c r="J44" s="76">
        <v>0</v>
      </c>
      <c r="K44" s="59">
        <v>3</v>
      </c>
      <c r="L44" s="76">
        <v>10.34</v>
      </c>
      <c r="M44" s="59">
        <v>0</v>
      </c>
      <c r="N44" s="76">
        <v>0</v>
      </c>
      <c r="O44" s="59">
        <v>0</v>
      </c>
      <c r="P44" s="76">
        <v>0</v>
      </c>
      <c r="Q44" s="59">
        <v>0</v>
      </c>
      <c r="R44" s="76">
        <v>0</v>
      </c>
      <c r="S44" s="38"/>
      <c r="T44" s="38"/>
    </row>
    <row r="45" spans="1:20" x14ac:dyDescent="0.2">
      <c r="A45" s="104"/>
      <c r="B45" s="45" t="s">
        <v>20</v>
      </c>
      <c r="C45" s="59">
        <v>3</v>
      </c>
      <c r="D45" s="76">
        <v>12.5</v>
      </c>
      <c r="E45" s="59">
        <v>2</v>
      </c>
      <c r="F45" s="76">
        <v>14.29</v>
      </c>
      <c r="G45" s="59">
        <v>2</v>
      </c>
      <c r="H45" s="76">
        <v>11.11</v>
      </c>
      <c r="I45" s="59">
        <v>1</v>
      </c>
      <c r="J45" s="76">
        <v>14.29</v>
      </c>
      <c r="K45" s="59">
        <v>1</v>
      </c>
      <c r="L45" s="76">
        <v>3.45</v>
      </c>
      <c r="M45" s="59">
        <v>1</v>
      </c>
      <c r="N45" s="76">
        <v>16.670000000000002</v>
      </c>
      <c r="O45" s="59">
        <v>0</v>
      </c>
      <c r="P45" s="76">
        <v>0</v>
      </c>
      <c r="Q45" s="59">
        <v>0</v>
      </c>
      <c r="R45" s="76">
        <v>0</v>
      </c>
      <c r="S45" s="38"/>
      <c r="T45" s="38"/>
    </row>
    <row r="46" spans="1:20" x14ac:dyDescent="0.2">
      <c r="A46" s="104"/>
      <c r="B46" s="45" t="s">
        <v>21</v>
      </c>
      <c r="C46" s="59">
        <v>0</v>
      </c>
      <c r="D46" s="76">
        <v>0</v>
      </c>
      <c r="E46" s="59">
        <v>2</v>
      </c>
      <c r="F46" s="76">
        <v>14.29</v>
      </c>
      <c r="G46" s="59">
        <v>0</v>
      </c>
      <c r="H46" s="76">
        <v>0</v>
      </c>
      <c r="I46" s="59">
        <v>0</v>
      </c>
      <c r="J46" s="76">
        <v>0</v>
      </c>
      <c r="K46" s="59">
        <v>0</v>
      </c>
      <c r="L46" s="76">
        <v>0</v>
      </c>
      <c r="M46" s="59">
        <v>0</v>
      </c>
      <c r="N46" s="76">
        <v>0</v>
      </c>
      <c r="O46" s="59">
        <v>0</v>
      </c>
      <c r="P46" s="76">
        <v>0</v>
      </c>
      <c r="Q46" s="59">
        <v>0</v>
      </c>
      <c r="R46" s="76">
        <v>0</v>
      </c>
      <c r="S46" s="38"/>
      <c r="T46" s="38"/>
    </row>
    <row r="47" spans="1:20" x14ac:dyDescent="0.2">
      <c r="A47" s="104"/>
      <c r="B47" s="45" t="s">
        <v>22</v>
      </c>
      <c r="C47" s="59">
        <v>0</v>
      </c>
      <c r="D47" s="76">
        <v>0</v>
      </c>
      <c r="E47" s="59">
        <v>0</v>
      </c>
      <c r="F47" s="76">
        <v>0</v>
      </c>
      <c r="G47" s="59">
        <v>0</v>
      </c>
      <c r="H47" s="76">
        <v>0</v>
      </c>
      <c r="I47" s="59">
        <v>0</v>
      </c>
      <c r="J47" s="76">
        <v>0</v>
      </c>
      <c r="K47" s="59">
        <v>0</v>
      </c>
      <c r="L47" s="76">
        <v>0</v>
      </c>
      <c r="M47" s="59">
        <v>0</v>
      </c>
      <c r="N47" s="76">
        <v>0</v>
      </c>
      <c r="O47" s="59">
        <v>0</v>
      </c>
      <c r="P47" s="76">
        <v>0</v>
      </c>
      <c r="Q47" s="59">
        <v>0</v>
      </c>
      <c r="R47" s="76">
        <v>0</v>
      </c>
      <c r="S47" s="38"/>
      <c r="T47" s="38"/>
    </row>
    <row r="48" spans="1:20" x14ac:dyDescent="0.2">
      <c r="A48" s="104"/>
      <c r="B48" s="45" t="s">
        <v>23</v>
      </c>
      <c r="C48" s="59">
        <v>0</v>
      </c>
      <c r="D48" s="76">
        <v>0</v>
      </c>
      <c r="E48" s="59">
        <v>0</v>
      </c>
      <c r="F48" s="76">
        <v>0</v>
      </c>
      <c r="G48" s="59">
        <v>1</v>
      </c>
      <c r="H48" s="76">
        <v>5.56</v>
      </c>
      <c r="I48" s="59">
        <v>0</v>
      </c>
      <c r="J48" s="76">
        <v>0</v>
      </c>
      <c r="K48" s="59">
        <v>2</v>
      </c>
      <c r="L48" s="76">
        <v>6.9</v>
      </c>
      <c r="M48" s="59">
        <v>0</v>
      </c>
      <c r="N48" s="76">
        <v>0</v>
      </c>
      <c r="O48" s="59">
        <v>0</v>
      </c>
      <c r="P48" s="76">
        <v>0</v>
      </c>
      <c r="Q48" s="59">
        <v>0</v>
      </c>
      <c r="R48" s="76">
        <v>0</v>
      </c>
      <c r="S48" s="38"/>
      <c r="T48" s="38"/>
    </row>
    <row r="49" spans="1:20" x14ac:dyDescent="0.2">
      <c r="A49" s="104"/>
      <c r="B49" s="45" t="s">
        <v>24</v>
      </c>
      <c r="C49" s="59">
        <v>1</v>
      </c>
      <c r="D49" s="76">
        <v>4.17</v>
      </c>
      <c r="E49" s="59">
        <v>1</v>
      </c>
      <c r="F49" s="76">
        <v>7.14</v>
      </c>
      <c r="G49" s="59">
        <v>1</v>
      </c>
      <c r="H49" s="76">
        <v>5.56</v>
      </c>
      <c r="I49" s="59">
        <v>1</v>
      </c>
      <c r="J49" s="76">
        <v>14.29</v>
      </c>
      <c r="K49" s="59">
        <v>1</v>
      </c>
      <c r="L49" s="76">
        <v>3.45</v>
      </c>
      <c r="M49" s="59">
        <v>0</v>
      </c>
      <c r="N49" s="76">
        <v>0</v>
      </c>
      <c r="O49" s="59">
        <v>0</v>
      </c>
      <c r="P49" s="76">
        <v>0</v>
      </c>
      <c r="Q49" s="59">
        <v>0</v>
      </c>
      <c r="R49" s="76">
        <v>0</v>
      </c>
      <c r="S49" s="38"/>
      <c r="T49" s="38"/>
    </row>
    <row r="50" spans="1:20" x14ac:dyDescent="0.2">
      <c r="A50" s="104"/>
      <c r="B50" s="45" t="s">
        <v>25</v>
      </c>
      <c r="C50" s="59">
        <v>0</v>
      </c>
      <c r="D50" s="76">
        <v>0</v>
      </c>
      <c r="E50" s="59">
        <v>0</v>
      </c>
      <c r="F50" s="76">
        <v>0</v>
      </c>
      <c r="G50" s="59">
        <v>0</v>
      </c>
      <c r="H50" s="76">
        <v>0</v>
      </c>
      <c r="I50" s="59">
        <v>0</v>
      </c>
      <c r="J50" s="76">
        <v>0</v>
      </c>
      <c r="K50" s="59">
        <v>0</v>
      </c>
      <c r="L50" s="76">
        <v>0</v>
      </c>
      <c r="M50" s="59">
        <v>0</v>
      </c>
      <c r="N50" s="76">
        <v>0</v>
      </c>
      <c r="O50" s="59">
        <v>0</v>
      </c>
      <c r="P50" s="76">
        <v>0</v>
      </c>
      <c r="Q50" s="59">
        <v>0</v>
      </c>
      <c r="R50" s="76">
        <v>0</v>
      </c>
      <c r="S50" s="38"/>
      <c r="T50" s="38"/>
    </row>
    <row r="51" spans="1:20" x14ac:dyDescent="0.2">
      <c r="A51" s="104"/>
      <c r="B51" s="45" t="s">
        <v>26</v>
      </c>
      <c r="C51" s="59">
        <v>0</v>
      </c>
      <c r="D51" s="76">
        <v>0</v>
      </c>
      <c r="E51" s="59">
        <v>0</v>
      </c>
      <c r="F51" s="76">
        <v>0</v>
      </c>
      <c r="G51" s="59">
        <v>0</v>
      </c>
      <c r="H51" s="76">
        <v>0</v>
      </c>
      <c r="I51" s="59">
        <v>0</v>
      </c>
      <c r="J51" s="76">
        <v>0</v>
      </c>
      <c r="K51" s="59">
        <v>0</v>
      </c>
      <c r="L51" s="76">
        <v>0</v>
      </c>
      <c r="M51" s="59">
        <v>0</v>
      </c>
      <c r="N51" s="76">
        <v>0</v>
      </c>
      <c r="O51" s="59">
        <v>0</v>
      </c>
      <c r="P51" s="76">
        <v>0</v>
      </c>
      <c r="Q51" s="59">
        <v>0</v>
      </c>
      <c r="R51" s="76">
        <v>0</v>
      </c>
      <c r="S51" s="38"/>
      <c r="T51" s="38"/>
    </row>
    <row r="52" spans="1:20" x14ac:dyDescent="0.2">
      <c r="A52" s="104"/>
      <c r="B52" s="45" t="s">
        <v>27</v>
      </c>
      <c r="C52" s="59">
        <v>0</v>
      </c>
      <c r="D52" s="76">
        <v>0</v>
      </c>
      <c r="E52" s="59">
        <v>0</v>
      </c>
      <c r="F52" s="76">
        <v>0</v>
      </c>
      <c r="G52" s="59">
        <v>1</v>
      </c>
      <c r="H52" s="76">
        <v>5.56</v>
      </c>
      <c r="I52" s="59">
        <v>0</v>
      </c>
      <c r="J52" s="76">
        <v>0</v>
      </c>
      <c r="K52" s="59">
        <v>1</v>
      </c>
      <c r="L52" s="76">
        <v>3.45</v>
      </c>
      <c r="M52" s="59">
        <v>0</v>
      </c>
      <c r="N52" s="76">
        <v>0</v>
      </c>
      <c r="O52" s="59">
        <v>0</v>
      </c>
      <c r="P52" s="76">
        <v>0</v>
      </c>
      <c r="Q52" s="59">
        <v>0</v>
      </c>
      <c r="R52" s="76">
        <v>0</v>
      </c>
      <c r="S52" s="38"/>
      <c r="T52" s="38"/>
    </row>
    <row r="53" spans="1:20" x14ac:dyDescent="0.2">
      <c r="A53" s="104"/>
      <c r="B53" s="45" t="s">
        <v>28</v>
      </c>
      <c r="C53" s="59">
        <v>0</v>
      </c>
      <c r="D53" s="76">
        <v>0</v>
      </c>
      <c r="E53" s="59">
        <v>1</v>
      </c>
      <c r="F53" s="76">
        <v>7.14</v>
      </c>
      <c r="G53" s="59">
        <v>0</v>
      </c>
      <c r="H53" s="76">
        <v>0</v>
      </c>
      <c r="I53" s="59">
        <v>0</v>
      </c>
      <c r="J53" s="76">
        <v>0</v>
      </c>
      <c r="K53" s="59">
        <v>0</v>
      </c>
      <c r="L53" s="76">
        <v>0</v>
      </c>
      <c r="M53" s="59">
        <v>0</v>
      </c>
      <c r="N53" s="76">
        <v>0</v>
      </c>
      <c r="O53" s="59">
        <v>0</v>
      </c>
      <c r="P53" s="76">
        <v>0</v>
      </c>
      <c r="Q53" s="59">
        <v>1</v>
      </c>
      <c r="R53" s="76">
        <v>20</v>
      </c>
      <c r="S53" s="38"/>
      <c r="T53" s="38"/>
    </row>
    <row r="54" spans="1:20" x14ac:dyDescent="0.2">
      <c r="A54" s="104"/>
      <c r="B54" s="45" t="s">
        <v>29</v>
      </c>
      <c r="C54" s="59">
        <v>0</v>
      </c>
      <c r="D54" s="76">
        <v>0</v>
      </c>
      <c r="E54" s="59">
        <v>0</v>
      </c>
      <c r="F54" s="76">
        <v>0</v>
      </c>
      <c r="G54" s="59">
        <v>0</v>
      </c>
      <c r="H54" s="76">
        <v>0</v>
      </c>
      <c r="I54" s="59">
        <v>0</v>
      </c>
      <c r="J54" s="76">
        <v>0</v>
      </c>
      <c r="K54" s="59">
        <v>0</v>
      </c>
      <c r="L54" s="76">
        <v>0</v>
      </c>
      <c r="M54" s="59">
        <v>0</v>
      </c>
      <c r="N54" s="76">
        <v>0</v>
      </c>
      <c r="O54" s="59">
        <v>0</v>
      </c>
      <c r="P54" s="76">
        <v>0</v>
      </c>
      <c r="Q54" s="59">
        <v>0</v>
      </c>
      <c r="R54" s="76">
        <v>0</v>
      </c>
      <c r="S54" s="38"/>
      <c r="T54" s="38"/>
    </row>
    <row r="55" spans="1:20" x14ac:dyDescent="0.2">
      <c r="A55" s="104"/>
      <c r="B55" s="45" t="s">
        <v>30</v>
      </c>
      <c r="C55" s="59">
        <v>0</v>
      </c>
      <c r="D55" s="76">
        <v>0</v>
      </c>
      <c r="E55" s="59">
        <v>0</v>
      </c>
      <c r="F55" s="76">
        <v>0</v>
      </c>
      <c r="G55" s="59">
        <v>0</v>
      </c>
      <c r="H55" s="76">
        <v>0</v>
      </c>
      <c r="I55" s="59">
        <v>0</v>
      </c>
      <c r="J55" s="76">
        <v>0</v>
      </c>
      <c r="K55" s="59">
        <v>0</v>
      </c>
      <c r="L55" s="76">
        <v>0</v>
      </c>
      <c r="M55" s="59">
        <v>0</v>
      </c>
      <c r="N55" s="76">
        <v>0</v>
      </c>
      <c r="O55" s="59">
        <v>0</v>
      </c>
      <c r="P55" s="76">
        <v>0</v>
      </c>
      <c r="Q55" s="59">
        <v>0</v>
      </c>
      <c r="R55" s="76">
        <v>0</v>
      </c>
      <c r="S55" s="38"/>
      <c r="T55" s="38"/>
    </row>
    <row r="56" spans="1:20" x14ac:dyDescent="0.2">
      <c r="A56" s="104"/>
      <c r="B56" s="45" t="s">
        <v>31</v>
      </c>
      <c r="C56" s="59">
        <v>0</v>
      </c>
      <c r="D56" s="76">
        <v>0</v>
      </c>
      <c r="E56" s="59">
        <v>0</v>
      </c>
      <c r="F56" s="76">
        <v>0</v>
      </c>
      <c r="G56" s="59">
        <v>0</v>
      </c>
      <c r="H56" s="76">
        <v>0</v>
      </c>
      <c r="I56" s="59">
        <v>0</v>
      </c>
      <c r="J56" s="76">
        <v>0</v>
      </c>
      <c r="K56" s="59">
        <v>0</v>
      </c>
      <c r="L56" s="76">
        <v>0</v>
      </c>
      <c r="M56" s="59">
        <v>0</v>
      </c>
      <c r="N56" s="76">
        <v>0</v>
      </c>
      <c r="O56" s="59">
        <v>0</v>
      </c>
      <c r="P56" s="76">
        <v>0</v>
      </c>
      <c r="Q56" s="59">
        <v>0</v>
      </c>
      <c r="R56" s="76">
        <v>0</v>
      </c>
      <c r="S56" s="38"/>
      <c r="T56" s="38"/>
    </row>
    <row r="57" spans="1:20" ht="16" thickBot="1" x14ac:dyDescent="0.25">
      <c r="A57" s="105"/>
      <c r="B57" s="46" t="s">
        <v>35</v>
      </c>
      <c r="C57" s="61">
        <v>24</v>
      </c>
      <c r="D57" s="78">
        <v>100</v>
      </c>
      <c r="E57" s="61">
        <v>14</v>
      </c>
      <c r="F57" s="78">
        <v>100</v>
      </c>
      <c r="G57" s="61">
        <v>18</v>
      </c>
      <c r="H57" s="78">
        <v>100</v>
      </c>
      <c r="I57" s="61">
        <v>7</v>
      </c>
      <c r="J57" s="78">
        <v>100</v>
      </c>
      <c r="K57" s="61">
        <v>29</v>
      </c>
      <c r="L57" s="78">
        <v>100</v>
      </c>
      <c r="M57" s="61">
        <v>6</v>
      </c>
      <c r="N57" s="78">
        <v>100</v>
      </c>
      <c r="O57" s="61">
        <v>2</v>
      </c>
      <c r="P57" s="78">
        <v>100</v>
      </c>
      <c r="Q57" s="61">
        <v>5</v>
      </c>
      <c r="R57" s="78">
        <v>100</v>
      </c>
      <c r="S57" s="38"/>
      <c r="T57" s="38"/>
    </row>
    <row r="58" spans="1:20" ht="30" customHeight="1" x14ac:dyDescent="0.2">
      <c r="A58" s="205" t="s">
        <v>168</v>
      </c>
      <c r="B58" s="205"/>
      <c r="C58" s="205"/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</row>
    <row r="59" spans="1:20" x14ac:dyDescent="0.2">
      <c r="A59" s="38" t="s">
        <v>124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</row>
  </sheetData>
  <mergeCells count="28">
    <mergeCell ref="A58:T58"/>
    <mergeCell ref="A35:A39"/>
    <mergeCell ref="A40:A57"/>
    <mergeCell ref="C4:T4"/>
    <mergeCell ref="M5:N5"/>
    <mergeCell ref="O5:P5"/>
    <mergeCell ref="Q5:R5"/>
    <mergeCell ref="S5:T5"/>
    <mergeCell ref="C33:D33"/>
    <mergeCell ref="A7:A11"/>
    <mergeCell ref="A12:A29"/>
    <mergeCell ref="G33:H33"/>
    <mergeCell ref="I33:J33"/>
    <mergeCell ref="K33:L33"/>
    <mergeCell ref="A3:B6"/>
    <mergeCell ref="C5:D5"/>
    <mergeCell ref="C3:T3"/>
    <mergeCell ref="C31:R31"/>
    <mergeCell ref="C32:R32"/>
    <mergeCell ref="E33:F33"/>
    <mergeCell ref="O33:P33"/>
    <mergeCell ref="Q33:R33"/>
    <mergeCell ref="A31:B34"/>
    <mergeCell ref="G5:H5"/>
    <mergeCell ref="I5:J5"/>
    <mergeCell ref="K5:L5"/>
    <mergeCell ref="M33:N33"/>
    <mergeCell ref="E5:F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EF199-5403-4A46-A2DC-8CA54B19BDD0}">
  <dimension ref="A1:Q56"/>
  <sheetViews>
    <sheetView zoomScale="70" zoomScaleNormal="70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72.5" customWidth="1"/>
    <col min="3" max="14" width="11.83203125" customWidth="1"/>
    <col min="15" max="17" width="9.5" customWidth="1"/>
  </cols>
  <sheetData>
    <row r="1" spans="1:17" x14ac:dyDescent="0.2">
      <c r="A1" s="1" t="s">
        <v>126</v>
      </c>
    </row>
    <row r="2" spans="1:17" ht="16" thickBot="1" x14ac:dyDescent="0.25">
      <c r="A2" s="97" t="s">
        <v>160</v>
      </c>
      <c r="B2" s="1"/>
    </row>
    <row r="3" spans="1:17" ht="16" thickBot="1" x14ac:dyDescent="0.25">
      <c r="A3" s="106" t="s">
        <v>171</v>
      </c>
      <c r="B3" s="107"/>
      <c r="C3" s="177" t="s">
        <v>39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9"/>
      <c r="Q3" s="180"/>
    </row>
    <row r="4" spans="1:17" ht="16" thickBot="1" x14ac:dyDescent="0.25">
      <c r="A4" s="108"/>
      <c r="B4" s="109"/>
      <c r="C4" s="155" t="s">
        <v>161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6"/>
    </row>
    <row r="5" spans="1:17" ht="39.75" customHeight="1" thickBot="1" x14ac:dyDescent="0.25">
      <c r="A5" s="108"/>
      <c r="B5" s="109"/>
      <c r="C5" s="207" t="s">
        <v>72</v>
      </c>
      <c r="D5" s="208"/>
      <c r="E5" s="209"/>
      <c r="F5" s="147" t="s">
        <v>73</v>
      </c>
      <c r="G5" s="148"/>
      <c r="H5" s="150"/>
      <c r="I5" s="147" t="s">
        <v>74</v>
      </c>
      <c r="J5" s="148"/>
      <c r="K5" s="150"/>
      <c r="L5" s="147" t="s">
        <v>75</v>
      </c>
      <c r="M5" s="148"/>
      <c r="N5" s="150"/>
      <c r="O5" s="147" t="s">
        <v>35</v>
      </c>
      <c r="P5" s="148"/>
      <c r="Q5" s="149"/>
    </row>
    <row r="6" spans="1:17" ht="16" thickBot="1" x14ac:dyDescent="0.25">
      <c r="A6" s="108"/>
      <c r="B6" s="109"/>
      <c r="C6" s="4" t="s">
        <v>99</v>
      </c>
      <c r="D6" s="3" t="s">
        <v>100</v>
      </c>
      <c r="E6" s="3" t="s">
        <v>101</v>
      </c>
      <c r="F6" s="4" t="s">
        <v>99</v>
      </c>
      <c r="G6" s="3" t="s">
        <v>100</v>
      </c>
      <c r="H6" s="3" t="s">
        <v>101</v>
      </c>
      <c r="I6" s="4" t="s">
        <v>99</v>
      </c>
      <c r="J6" s="3" t="s">
        <v>100</v>
      </c>
      <c r="K6" s="3" t="s">
        <v>101</v>
      </c>
      <c r="L6" s="4" t="s">
        <v>99</v>
      </c>
      <c r="M6" s="3" t="s">
        <v>100</v>
      </c>
      <c r="N6" s="3" t="s">
        <v>101</v>
      </c>
      <c r="O6" s="4" t="s">
        <v>99</v>
      </c>
      <c r="P6" s="3" t="s">
        <v>100</v>
      </c>
      <c r="Q6" s="64" t="s">
        <v>101</v>
      </c>
    </row>
    <row r="7" spans="1:17" x14ac:dyDescent="0.2">
      <c r="A7" s="100" t="s">
        <v>40</v>
      </c>
      <c r="B7" s="47" t="s">
        <v>41</v>
      </c>
      <c r="C7" s="68">
        <v>30</v>
      </c>
      <c r="D7" s="73">
        <v>36.14</v>
      </c>
      <c r="E7" s="74">
        <f>C7/$O7*100</f>
        <v>21.897810218978105</v>
      </c>
      <c r="F7" s="57">
        <v>41</v>
      </c>
      <c r="G7" s="73">
        <v>33.33</v>
      </c>
      <c r="H7" s="74">
        <f>F7/$O7*100</f>
        <v>29.927007299270077</v>
      </c>
      <c r="I7" s="57">
        <v>20</v>
      </c>
      <c r="J7" s="73">
        <v>25</v>
      </c>
      <c r="K7" s="74">
        <f>I7/$O7*100</f>
        <v>14.5985401459854</v>
      </c>
      <c r="L7" s="57">
        <v>46</v>
      </c>
      <c r="M7" s="73">
        <v>38.33</v>
      </c>
      <c r="N7" s="74">
        <f>L7/$O7*100</f>
        <v>33.576642335766422</v>
      </c>
      <c r="O7" s="82">
        <v>137</v>
      </c>
      <c r="P7" s="80">
        <v>33.74</v>
      </c>
      <c r="Q7" s="84">
        <f>E7+H7+K7+N7</f>
        <v>100</v>
      </c>
    </row>
    <row r="8" spans="1:17" x14ac:dyDescent="0.2">
      <c r="A8" s="101"/>
      <c r="B8" s="48" t="s">
        <v>42</v>
      </c>
      <c r="C8" s="69">
        <v>31</v>
      </c>
      <c r="D8" s="75">
        <v>37.35</v>
      </c>
      <c r="E8" s="76">
        <f t="shared" ref="E8:E48" si="0">C8/$O8*100</f>
        <v>24.21875</v>
      </c>
      <c r="F8" s="59">
        <v>35</v>
      </c>
      <c r="G8" s="75">
        <v>28.46</v>
      </c>
      <c r="H8" s="76">
        <f t="shared" ref="H8:H48" si="1">F8/$O8*100</f>
        <v>27.34375</v>
      </c>
      <c r="I8" s="59">
        <v>30</v>
      </c>
      <c r="J8" s="75">
        <v>37.5</v>
      </c>
      <c r="K8" s="76">
        <f t="shared" ref="K8:K48" si="2">I8/$O8*100</f>
        <v>23.4375</v>
      </c>
      <c r="L8" s="59">
        <v>32</v>
      </c>
      <c r="M8" s="75">
        <v>26.67</v>
      </c>
      <c r="N8" s="76">
        <f t="shared" ref="N8:N48" si="3">L8/$O8*100</f>
        <v>25</v>
      </c>
      <c r="O8" s="83">
        <v>128</v>
      </c>
      <c r="P8" s="81">
        <v>31.53</v>
      </c>
      <c r="Q8" s="79">
        <f t="shared" ref="Q8:Q48" si="4">E8+H8+K8+N8</f>
        <v>100</v>
      </c>
    </row>
    <row r="9" spans="1:17" x14ac:dyDescent="0.2">
      <c r="A9" s="101"/>
      <c r="B9" s="48" t="s">
        <v>43</v>
      </c>
      <c r="C9" s="69">
        <v>15</v>
      </c>
      <c r="D9" s="75">
        <v>18.07</v>
      </c>
      <c r="E9" s="76">
        <f t="shared" si="0"/>
        <v>17.045454545454543</v>
      </c>
      <c r="F9" s="59">
        <v>30</v>
      </c>
      <c r="G9" s="75">
        <v>24.39</v>
      </c>
      <c r="H9" s="76">
        <f t="shared" si="1"/>
        <v>34.090909090909086</v>
      </c>
      <c r="I9" s="59">
        <v>18</v>
      </c>
      <c r="J9" s="75">
        <v>22.5</v>
      </c>
      <c r="K9" s="76">
        <f t="shared" si="2"/>
        <v>20.454545454545457</v>
      </c>
      <c r="L9" s="59">
        <v>25</v>
      </c>
      <c r="M9" s="75">
        <v>20.83</v>
      </c>
      <c r="N9" s="76">
        <f t="shared" si="3"/>
        <v>28.40909090909091</v>
      </c>
      <c r="O9" s="83">
        <v>88</v>
      </c>
      <c r="P9" s="81">
        <v>21.67</v>
      </c>
      <c r="Q9" s="79">
        <f t="shared" si="4"/>
        <v>99.999999999999986</v>
      </c>
    </row>
    <row r="10" spans="1:17" x14ac:dyDescent="0.2">
      <c r="A10" s="101"/>
      <c r="B10" s="48" t="s">
        <v>44</v>
      </c>
      <c r="C10" s="69">
        <v>7</v>
      </c>
      <c r="D10" s="75">
        <v>8.43</v>
      </c>
      <c r="E10" s="76">
        <f t="shared" si="0"/>
        <v>13.20754716981132</v>
      </c>
      <c r="F10" s="59">
        <v>17</v>
      </c>
      <c r="G10" s="75">
        <v>13.82</v>
      </c>
      <c r="H10" s="76">
        <f t="shared" si="1"/>
        <v>32.075471698113205</v>
      </c>
      <c r="I10" s="59">
        <v>12</v>
      </c>
      <c r="J10" s="75">
        <v>15</v>
      </c>
      <c r="K10" s="76">
        <f t="shared" si="2"/>
        <v>22.641509433962266</v>
      </c>
      <c r="L10" s="59">
        <v>17</v>
      </c>
      <c r="M10" s="75">
        <v>14.17</v>
      </c>
      <c r="N10" s="76">
        <f t="shared" si="3"/>
        <v>32.075471698113205</v>
      </c>
      <c r="O10" s="83">
        <v>53</v>
      </c>
      <c r="P10" s="81">
        <v>13.05</v>
      </c>
      <c r="Q10" s="79">
        <f t="shared" si="4"/>
        <v>100</v>
      </c>
    </row>
    <row r="11" spans="1:17" ht="16" thickBot="1" x14ac:dyDescent="0.25">
      <c r="A11" s="102"/>
      <c r="B11" s="49" t="s">
        <v>35</v>
      </c>
      <c r="C11" s="87">
        <v>83</v>
      </c>
      <c r="D11" s="81">
        <v>100</v>
      </c>
      <c r="E11" s="79">
        <f t="shared" si="0"/>
        <v>20.44334975369458</v>
      </c>
      <c r="F11" s="83">
        <v>123</v>
      </c>
      <c r="G11" s="81">
        <v>100</v>
      </c>
      <c r="H11" s="79">
        <f t="shared" si="1"/>
        <v>30.295566502463057</v>
      </c>
      <c r="I11" s="83">
        <v>80</v>
      </c>
      <c r="J11" s="81">
        <v>100</v>
      </c>
      <c r="K11" s="79">
        <f t="shared" si="2"/>
        <v>19.704433497536947</v>
      </c>
      <c r="L11" s="83">
        <v>120</v>
      </c>
      <c r="M11" s="81">
        <v>100</v>
      </c>
      <c r="N11" s="79">
        <f t="shared" si="3"/>
        <v>29.55665024630542</v>
      </c>
      <c r="O11" s="83">
        <v>406</v>
      </c>
      <c r="P11" s="81">
        <v>100</v>
      </c>
      <c r="Q11" s="79">
        <f t="shared" si="4"/>
        <v>100</v>
      </c>
    </row>
    <row r="12" spans="1:17" x14ac:dyDescent="0.2">
      <c r="A12" s="103" t="s">
        <v>114</v>
      </c>
      <c r="B12" s="47" t="s">
        <v>163</v>
      </c>
      <c r="C12" s="68">
        <v>2</v>
      </c>
      <c r="D12" s="73">
        <v>2.41</v>
      </c>
      <c r="E12" s="74">
        <f t="shared" si="0"/>
        <v>40</v>
      </c>
      <c r="F12" s="57">
        <v>1</v>
      </c>
      <c r="G12" s="73">
        <v>0.81</v>
      </c>
      <c r="H12" s="74">
        <f t="shared" si="1"/>
        <v>20</v>
      </c>
      <c r="I12" s="57">
        <v>1</v>
      </c>
      <c r="J12" s="73">
        <v>1.25</v>
      </c>
      <c r="K12" s="74">
        <f t="shared" si="2"/>
        <v>20</v>
      </c>
      <c r="L12" s="57">
        <v>1</v>
      </c>
      <c r="M12" s="73">
        <v>0.83</v>
      </c>
      <c r="N12" s="74">
        <f t="shared" si="3"/>
        <v>20</v>
      </c>
      <c r="O12" s="82">
        <v>5</v>
      </c>
      <c r="P12" s="80">
        <v>1.23</v>
      </c>
      <c r="Q12" s="84">
        <f t="shared" si="4"/>
        <v>100</v>
      </c>
    </row>
    <row r="13" spans="1:17" x14ac:dyDescent="0.2">
      <c r="A13" s="104"/>
      <c r="B13" s="48" t="s">
        <v>103</v>
      </c>
      <c r="C13" s="69">
        <v>14</v>
      </c>
      <c r="D13" s="75">
        <v>16.87</v>
      </c>
      <c r="E13" s="76">
        <f t="shared" si="0"/>
        <v>15.730337078651685</v>
      </c>
      <c r="F13" s="59">
        <v>35</v>
      </c>
      <c r="G13" s="75">
        <v>28.46</v>
      </c>
      <c r="H13" s="76">
        <f t="shared" si="1"/>
        <v>39.325842696629216</v>
      </c>
      <c r="I13" s="59">
        <v>20</v>
      </c>
      <c r="J13" s="75">
        <v>25</v>
      </c>
      <c r="K13" s="76">
        <f t="shared" si="2"/>
        <v>22.471910112359549</v>
      </c>
      <c r="L13" s="59">
        <v>20</v>
      </c>
      <c r="M13" s="75">
        <v>16.670000000000002</v>
      </c>
      <c r="N13" s="76">
        <f t="shared" si="3"/>
        <v>22.471910112359549</v>
      </c>
      <c r="O13" s="83">
        <v>89</v>
      </c>
      <c r="P13" s="81">
        <v>21.92</v>
      </c>
      <c r="Q13" s="79">
        <f t="shared" si="4"/>
        <v>100</v>
      </c>
    </row>
    <row r="14" spans="1:17" x14ac:dyDescent="0.2">
      <c r="A14" s="104"/>
      <c r="B14" s="48" t="s">
        <v>164</v>
      </c>
      <c r="C14" s="69">
        <v>1</v>
      </c>
      <c r="D14" s="75">
        <v>1.2</v>
      </c>
      <c r="E14" s="76">
        <f t="shared" si="0"/>
        <v>20</v>
      </c>
      <c r="F14" s="59">
        <v>2</v>
      </c>
      <c r="G14" s="75">
        <v>1.63</v>
      </c>
      <c r="H14" s="76">
        <f t="shared" si="1"/>
        <v>40</v>
      </c>
      <c r="I14" s="59">
        <v>1</v>
      </c>
      <c r="J14" s="75">
        <v>1.25</v>
      </c>
      <c r="K14" s="76">
        <f t="shared" si="2"/>
        <v>20</v>
      </c>
      <c r="L14" s="59">
        <v>1</v>
      </c>
      <c r="M14" s="75">
        <v>0.83</v>
      </c>
      <c r="N14" s="76">
        <f t="shared" si="3"/>
        <v>20</v>
      </c>
      <c r="O14" s="83">
        <v>5</v>
      </c>
      <c r="P14" s="81">
        <v>1.23</v>
      </c>
      <c r="Q14" s="79">
        <f t="shared" si="4"/>
        <v>100</v>
      </c>
    </row>
    <row r="15" spans="1:17" x14ac:dyDescent="0.2">
      <c r="A15" s="104"/>
      <c r="B15" s="48" t="s">
        <v>165</v>
      </c>
      <c r="C15" s="69">
        <v>0</v>
      </c>
      <c r="D15" s="75">
        <v>0</v>
      </c>
      <c r="E15" s="76">
        <f t="shared" si="0"/>
        <v>0</v>
      </c>
      <c r="F15" s="59">
        <v>0</v>
      </c>
      <c r="G15" s="75">
        <v>0</v>
      </c>
      <c r="H15" s="76">
        <f t="shared" si="1"/>
        <v>0</v>
      </c>
      <c r="I15" s="59">
        <v>0</v>
      </c>
      <c r="J15" s="75">
        <v>0</v>
      </c>
      <c r="K15" s="76">
        <f t="shared" si="2"/>
        <v>0</v>
      </c>
      <c r="L15" s="59">
        <v>2</v>
      </c>
      <c r="M15" s="75">
        <v>1.67</v>
      </c>
      <c r="N15" s="76">
        <f t="shared" si="3"/>
        <v>100</v>
      </c>
      <c r="O15" s="83">
        <v>2</v>
      </c>
      <c r="P15" s="81">
        <v>0.49</v>
      </c>
      <c r="Q15" s="79">
        <f t="shared" si="4"/>
        <v>100</v>
      </c>
    </row>
    <row r="16" spans="1:17" x14ac:dyDescent="0.2">
      <c r="A16" s="104"/>
      <c r="B16" s="48" t="s">
        <v>5</v>
      </c>
      <c r="C16" s="69">
        <v>7</v>
      </c>
      <c r="D16" s="75">
        <v>8.43</v>
      </c>
      <c r="E16" s="76">
        <f t="shared" si="0"/>
        <v>35</v>
      </c>
      <c r="F16" s="59">
        <v>11</v>
      </c>
      <c r="G16" s="75">
        <v>8.94</v>
      </c>
      <c r="H16" s="76">
        <f t="shared" si="1"/>
        <v>55.000000000000007</v>
      </c>
      <c r="I16" s="59">
        <v>0</v>
      </c>
      <c r="J16" s="75">
        <v>0</v>
      </c>
      <c r="K16" s="76">
        <f t="shared" si="2"/>
        <v>0</v>
      </c>
      <c r="L16" s="59">
        <v>2</v>
      </c>
      <c r="M16" s="75">
        <v>1.67</v>
      </c>
      <c r="N16" s="76">
        <f t="shared" si="3"/>
        <v>10</v>
      </c>
      <c r="O16" s="83">
        <v>20</v>
      </c>
      <c r="P16" s="81">
        <v>4.93</v>
      </c>
      <c r="Q16" s="79">
        <f t="shared" si="4"/>
        <v>100</v>
      </c>
    </row>
    <row r="17" spans="1:17" x14ac:dyDescent="0.2">
      <c r="A17" s="104"/>
      <c r="B17" s="48" t="s">
        <v>104</v>
      </c>
      <c r="C17" s="69">
        <v>31</v>
      </c>
      <c r="D17" s="75">
        <v>37.35</v>
      </c>
      <c r="E17" s="76">
        <f t="shared" si="0"/>
        <v>18.023255813953487</v>
      </c>
      <c r="F17" s="59">
        <v>41</v>
      </c>
      <c r="G17" s="75">
        <v>33.33</v>
      </c>
      <c r="H17" s="76">
        <f t="shared" si="1"/>
        <v>23.837209302325583</v>
      </c>
      <c r="I17" s="59">
        <v>33</v>
      </c>
      <c r="J17" s="75">
        <v>41.25</v>
      </c>
      <c r="K17" s="76">
        <f t="shared" si="2"/>
        <v>19.186046511627907</v>
      </c>
      <c r="L17" s="59">
        <v>67</v>
      </c>
      <c r="M17" s="75">
        <v>55.83</v>
      </c>
      <c r="N17" s="76">
        <f t="shared" si="3"/>
        <v>38.953488372093027</v>
      </c>
      <c r="O17" s="83">
        <v>172</v>
      </c>
      <c r="P17" s="81">
        <v>42.36</v>
      </c>
      <c r="Q17" s="79">
        <f t="shared" si="4"/>
        <v>100</v>
      </c>
    </row>
    <row r="18" spans="1:17" x14ac:dyDescent="0.2">
      <c r="A18" s="104"/>
      <c r="B18" s="48" t="s">
        <v>8</v>
      </c>
      <c r="C18" s="69">
        <v>3</v>
      </c>
      <c r="D18" s="75">
        <v>3.61</v>
      </c>
      <c r="E18" s="76">
        <f t="shared" si="0"/>
        <v>23.076923076923077</v>
      </c>
      <c r="F18" s="59">
        <v>2</v>
      </c>
      <c r="G18" s="75">
        <v>1.63</v>
      </c>
      <c r="H18" s="76">
        <f t="shared" si="1"/>
        <v>15.384615384615385</v>
      </c>
      <c r="I18" s="59">
        <v>3</v>
      </c>
      <c r="J18" s="75">
        <v>3.75</v>
      </c>
      <c r="K18" s="76">
        <f t="shared" si="2"/>
        <v>23.076923076923077</v>
      </c>
      <c r="L18" s="59">
        <v>5</v>
      </c>
      <c r="M18" s="75">
        <v>4.17</v>
      </c>
      <c r="N18" s="76">
        <f t="shared" si="3"/>
        <v>38.461538461538467</v>
      </c>
      <c r="O18" s="83">
        <v>13</v>
      </c>
      <c r="P18" s="81">
        <v>3.2</v>
      </c>
      <c r="Q18" s="79">
        <f t="shared" si="4"/>
        <v>100</v>
      </c>
    </row>
    <row r="19" spans="1:17" x14ac:dyDescent="0.2">
      <c r="A19" s="104"/>
      <c r="B19" s="48" t="s">
        <v>105</v>
      </c>
      <c r="C19" s="69">
        <v>8</v>
      </c>
      <c r="D19" s="75">
        <v>9.64</v>
      </c>
      <c r="E19" s="76">
        <f t="shared" si="0"/>
        <v>33.333333333333329</v>
      </c>
      <c r="F19" s="59">
        <v>9</v>
      </c>
      <c r="G19" s="75">
        <v>7.32</v>
      </c>
      <c r="H19" s="76">
        <f t="shared" si="1"/>
        <v>37.5</v>
      </c>
      <c r="I19" s="59">
        <v>6</v>
      </c>
      <c r="J19" s="75">
        <v>7.5</v>
      </c>
      <c r="K19" s="76">
        <f t="shared" si="2"/>
        <v>25</v>
      </c>
      <c r="L19" s="59">
        <v>1</v>
      </c>
      <c r="M19" s="75">
        <v>0.83</v>
      </c>
      <c r="N19" s="76">
        <f t="shared" si="3"/>
        <v>4.1666666666666661</v>
      </c>
      <c r="O19" s="83">
        <v>24</v>
      </c>
      <c r="P19" s="81">
        <v>5.91</v>
      </c>
      <c r="Q19" s="79">
        <f t="shared" si="4"/>
        <v>100</v>
      </c>
    </row>
    <row r="20" spans="1:17" x14ac:dyDescent="0.2">
      <c r="A20" s="104"/>
      <c r="B20" s="48" t="s">
        <v>106</v>
      </c>
      <c r="C20" s="69">
        <v>3</v>
      </c>
      <c r="D20" s="75">
        <v>3.61</v>
      </c>
      <c r="E20" s="76">
        <f t="shared" si="0"/>
        <v>12</v>
      </c>
      <c r="F20" s="59">
        <v>7</v>
      </c>
      <c r="G20" s="75">
        <v>5.69</v>
      </c>
      <c r="H20" s="76">
        <f t="shared" si="1"/>
        <v>28.000000000000004</v>
      </c>
      <c r="I20" s="59">
        <v>5</v>
      </c>
      <c r="J20" s="75">
        <v>6.25</v>
      </c>
      <c r="K20" s="76">
        <f t="shared" si="2"/>
        <v>20</v>
      </c>
      <c r="L20" s="59">
        <v>10</v>
      </c>
      <c r="M20" s="75">
        <v>8.33</v>
      </c>
      <c r="N20" s="76">
        <f t="shared" si="3"/>
        <v>40</v>
      </c>
      <c r="O20" s="83">
        <v>25</v>
      </c>
      <c r="P20" s="81">
        <v>6.16</v>
      </c>
      <c r="Q20" s="79">
        <f t="shared" si="4"/>
        <v>100</v>
      </c>
    </row>
    <row r="21" spans="1:17" x14ac:dyDescent="0.2">
      <c r="A21" s="104"/>
      <c r="B21" s="48" t="s">
        <v>107</v>
      </c>
      <c r="C21" s="69">
        <v>0</v>
      </c>
      <c r="D21" s="75">
        <v>0</v>
      </c>
      <c r="E21" s="76">
        <f t="shared" si="0"/>
        <v>0</v>
      </c>
      <c r="F21" s="59">
        <v>1</v>
      </c>
      <c r="G21" s="75">
        <v>0.81</v>
      </c>
      <c r="H21" s="76">
        <f t="shared" si="1"/>
        <v>100</v>
      </c>
      <c r="I21" s="59">
        <v>0</v>
      </c>
      <c r="J21" s="75">
        <v>0</v>
      </c>
      <c r="K21" s="76">
        <f t="shared" si="2"/>
        <v>0</v>
      </c>
      <c r="L21" s="59">
        <v>0</v>
      </c>
      <c r="M21" s="75">
        <v>0</v>
      </c>
      <c r="N21" s="76">
        <f t="shared" si="3"/>
        <v>0</v>
      </c>
      <c r="O21" s="83">
        <v>1</v>
      </c>
      <c r="P21" s="81">
        <v>0.25</v>
      </c>
      <c r="Q21" s="79">
        <f t="shared" si="4"/>
        <v>100</v>
      </c>
    </row>
    <row r="22" spans="1:17" x14ac:dyDescent="0.2">
      <c r="A22" s="104"/>
      <c r="B22" s="48" t="s">
        <v>108</v>
      </c>
      <c r="C22" s="69">
        <v>0</v>
      </c>
      <c r="D22" s="75">
        <v>0</v>
      </c>
      <c r="E22" s="76">
        <f t="shared" si="0"/>
        <v>0</v>
      </c>
      <c r="F22" s="59">
        <v>1</v>
      </c>
      <c r="G22" s="75">
        <v>0.81</v>
      </c>
      <c r="H22" s="76">
        <f t="shared" si="1"/>
        <v>100</v>
      </c>
      <c r="I22" s="59">
        <v>0</v>
      </c>
      <c r="J22" s="75">
        <v>0</v>
      </c>
      <c r="K22" s="76">
        <f t="shared" si="2"/>
        <v>0</v>
      </c>
      <c r="L22" s="59">
        <v>0</v>
      </c>
      <c r="M22" s="75">
        <v>0</v>
      </c>
      <c r="N22" s="76">
        <f t="shared" si="3"/>
        <v>0</v>
      </c>
      <c r="O22" s="83">
        <v>1</v>
      </c>
      <c r="P22" s="81">
        <v>0.25</v>
      </c>
      <c r="Q22" s="79">
        <f t="shared" si="4"/>
        <v>100</v>
      </c>
    </row>
    <row r="23" spans="1:17" x14ac:dyDescent="0.2">
      <c r="A23" s="104"/>
      <c r="B23" s="48" t="s">
        <v>166</v>
      </c>
      <c r="C23" s="69">
        <v>2</v>
      </c>
      <c r="D23" s="75">
        <v>2.41</v>
      </c>
      <c r="E23" s="76">
        <f t="shared" si="0"/>
        <v>40</v>
      </c>
      <c r="F23" s="59">
        <v>1</v>
      </c>
      <c r="G23" s="75">
        <v>0.81</v>
      </c>
      <c r="H23" s="76">
        <f t="shared" si="1"/>
        <v>20</v>
      </c>
      <c r="I23" s="59">
        <v>0</v>
      </c>
      <c r="J23" s="75">
        <v>0</v>
      </c>
      <c r="K23" s="76">
        <f t="shared" si="2"/>
        <v>0</v>
      </c>
      <c r="L23" s="59">
        <v>2</v>
      </c>
      <c r="M23" s="75">
        <v>1.67</v>
      </c>
      <c r="N23" s="76">
        <f t="shared" si="3"/>
        <v>40</v>
      </c>
      <c r="O23" s="83">
        <v>5</v>
      </c>
      <c r="P23" s="81">
        <v>1.23</v>
      </c>
      <c r="Q23" s="79">
        <f t="shared" si="4"/>
        <v>100</v>
      </c>
    </row>
    <row r="24" spans="1:17" x14ac:dyDescent="0.2">
      <c r="A24" s="104"/>
      <c r="B24" s="48" t="s">
        <v>109</v>
      </c>
      <c r="C24" s="69">
        <v>0</v>
      </c>
      <c r="D24" s="75">
        <v>0</v>
      </c>
      <c r="E24" s="76">
        <f t="shared" si="0"/>
        <v>0</v>
      </c>
      <c r="F24" s="59">
        <v>1</v>
      </c>
      <c r="G24" s="75">
        <v>0.81</v>
      </c>
      <c r="H24" s="76">
        <f t="shared" si="1"/>
        <v>50</v>
      </c>
      <c r="I24" s="59">
        <v>0</v>
      </c>
      <c r="J24" s="75">
        <v>0</v>
      </c>
      <c r="K24" s="76">
        <f t="shared" si="2"/>
        <v>0</v>
      </c>
      <c r="L24" s="59">
        <v>1</v>
      </c>
      <c r="M24" s="75">
        <v>0.83</v>
      </c>
      <c r="N24" s="76">
        <f t="shared" si="3"/>
        <v>50</v>
      </c>
      <c r="O24" s="83">
        <v>2</v>
      </c>
      <c r="P24" s="81">
        <v>0.49</v>
      </c>
      <c r="Q24" s="79">
        <f t="shared" si="4"/>
        <v>100</v>
      </c>
    </row>
    <row r="25" spans="1:17" x14ac:dyDescent="0.2">
      <c r="A25" s="104"/>
      <c r="B25" s="48" t="s">
        <v>110</v>
      </c>
      <c r="C25" s="69">
        <v>0</v>
      </c>
      <c r="D25" s="75">
        <v>0</v>
      </c>
      <c r="E25" s="76">
        <v>0</v>
      </c>
      <c r="F25" s="59">
        <v>0</v>
      </c>
      <c r="G25" s="75">
        <v>0</v>
      </c>
      <c r="H25" s="76">
        <v>0</v>
      </c>
      <c r="I25" s="59">
        <v>0</v>
      </c>
      <c r="J25" s="75">
        <v>0</v>
      </c>
      <c r="K25" s="76">
        <v>0</v>
      </c>
      <c r="L25" s="59">
        <v>0</v>
      </c>
      <c r="M25" s="75">
        <v>0</v>
      </c>
      <c r="N25" s="76">
        <v>0</v>
      </c>
      <c r="O25" s="83">
        <v>0</v>
      </c>
      <c r="P25" s="81">
        <v>0</v>
      </c>
      <c r="Q25" s="79">
        <f t="shared" si="4"/>
        <v>0</v>
      </c>
    </row>
    <row r="26" spans="1:17" x14ac:dyDescent="0.2">
      <c r="A26" s="104"/>
      <c r="B26" s="48" t="s">
        <v>111</v>
      </c>
      <c r="C26" s="69">
        <v>0</v>
      </c>
      <c r="D26" s="75">
        <v>0</v>
      </c>
      <c r="E26" s="76">
        <v>0</v>
      </c>
      <c r="F26" s="59">
        <v>0</v>
      </c>
      <c r="G26" s="75">
        <v>0</v>
      </c>
      <c r="H26" s="76">
        <v>0</v>
      </c>
      <c r="I26" s="59">
        <v>0</v>
      </c>
      <c r="J26" s="75">
        <v>0</v>
      </c>
      <c r="K26" s="76">
        <v>0</v>
      </c>
      <c r="L26" s="59">
        <v>0</v>
      </c>
      <c r="M26" s="75">
        <v>0</v>
      </c>
      <c r="N26" s="76">
        <v>0</v>
      </c>
      <c r="O26" s="83">
        <v>0</v>
      </c>
      <c r="P26" s="81">
        <v>0</v>
      </c>
      <c r="Q26" s="79">
        <f t="shared" si="4"/>
        <v>0</v>
      </c>
    </row>
    <row r="27" spans="1:17" x14ac:dyDescent="0.2">
      <c r="A27" s="104"/>
      <c r="B27" s="48" t="s">
        <v>112</v>
      </c>
      <c r="C27" s="69">
        <v>0</v>
      </c>
      <c r="D27" s="75">
        <v>0</v>
      </c>
      <c r="E27" s="76">
        <v>0</v>
      </c>
      <c r="F27" s="59">
        <v>0</v>
      </c>
      <c r="G27" s="75">
        <v>0</v>
      </c>
      <c r="H27" s="76">
        <v>0</v>
      </c>
      <c r="I27" s="59">
        <v>0</v>
      </c>
      <c r="J27" s="75">
        <v>0</v>
      </c>
      <c r="K27" s="76">
        <v>0</v>
      </c>
      <c r="L27" s="59">
        <v>0</v>
      </c>
      <c r="M27" s="75">
        <v>0</v>
      </c>
      <c r="N27" s="76">
        <v>0</v>
      </c>
      <c r="O27" s="83">
        <v>0</v>
      </c>
      <c r="P27" s="81">
        <v>0</v>
      </c>
      <c r="Q27" s="79">
        <f t="shared" si="4"/>
        <v>0</v>
      </c>
    </row>
    <row r="28" spans="1:17" x14ac:dyDescent="0.2">
      <c r="A28" s="104"/>
      <c r="B28" s="48" t="s">
        <v>167</v>
      </c>
      <c r="C28" s="69">
        <v>5</v>
      </c>
      <c r="D28" s="75">
        <v>6.02</v>
      </c>
      <c r="E28" s="76">
        <f t="shared" si="0"/>
        <v>62.5</v>
      </c>
      <c r="F28" s="59">
        <v>2</v>
      </c>
      <c r="G28" s="75">
        <v>1.63</v>
      </c>
      <c r="H28" s="76">
        <f t="shared" si="1"/>
        <v>25</v>
      </c>
      <c r="I28" s="59">
        <v>1</v>
      </c>
      <c r="J28" s="75">
        <v>1.25</v>
      </c>
      <c r="K28" s="76">
        <f t="shared" si="2"/>
        <v>12.5</v>
      </c>
      <c r="L28" s="59">
        <v>0</v>
      </c>
      <c r="M28" s="75">
        <v>0</v>
      </c>
      <c r="N28" s="76">
        <f t="shared" si="3"/>
        <v>0</v>
      </c>
      <c r="O28" s="83">
        <v>8</v>
      </c>
      <c r="P28" s="81">
        <v>1.97</v>
      </c>
      <c r="Q28" s="79">
        <f t="shared" si="4"/>
        <v>100</v>
      </c>
    </row>
    <row r="29" spans="1:17" x14ac:dyDescent="0.2">
      <c r="A29" s="104"/>
      <c r="B29" s="48" t="s">
        <v>113</v>
      </c>
      <c r="C29" s="69">
        <v>7</v>
      </c>
      <c r="D29" s="75">
        <v>8.43</v>
      </c>
      <c r="E29" s="76">
        <f t="shared" si="0"/>
        <v>20.588235294117645</v>
      </c>
      <c r="F29" s="59">
        <v>9</v>
      </c>
      <c r="G29" s="75">
        <v>7.32</v>
      </c>
      <c r="H29" s="76">
        <f t="shared" si="1"/>
        <v>26.47058823529412</v>
      </c>
      <c r="I29" s="59">
        <v>10</v>
      </c>
      <c r="J29" s="75">
        <v>12.5</v>
      </c>
      <c r="K29" s="76">
        <f t="shared" si="2"/>
        <v>29.411764705882355</v>
      </c>
      <c r="L29" s="59">
        <v>8</v>
      </c>
      <c r="M29" s="75">
        <v>6.67</v>
      </c>
      <c r="N29" s="76">
        <f t="shared" si="3"/>
        <v>23.52941176470588</v>
      </c>
      <c r="O29" s="83">
        <v>34</v>
      </c>
      <c r="P29" s="81">
        <v>8.3699999999999992</v>
      </c>
      <c r="Q29" s="79">
        <f t="shared" si="4"/>
        <v>100</v>
      </c>
    </row>
    <row r="30" spans="1:17" ht="16" thickBot="1" x14ac:dyDescent="0.25">
      <c r="A30" s="105"/>
      <c r="B30" s="49" t="s">
        <v>35</v>
      </c>
      <c r="C30" s="70">
        <v>83</v>
      </c>
      <c r="D30" s="77">
        <v>100</v>
      </c>
      <c r="E30" s="78">
        <f t="shared" si="0"/>
        <v>20.44334975369458</v>
      </c>
      <c r="F30" s="61">
        <v>123</v>
      </c>
      <c r="G30" s="77">
        <v>100</v>
      </c>
      <c r="H30" s="78">
        <f t="shared" si="1"/>
        <v>30.295566502463057</v>
      </c>
      <c r="I30" s="61">
        <v>80</v>
      </c>
      <c r="J30" s="77">
        <v>100</v>
      </c>
      <c r="K30" s="78">
        <f t="shared" si="2"/>
        <v>19.704433497536947</v>
      </c>
      <c r="L30" s="61">
        <f>VLOOKUP($B30,[1]Unweighted_Prelim_tables_Ent_si!$A$269:$K$284,8,0)</f>
        <v>120</v>
      </c>
      <c r="M30" s="77">
        <f>VLOOKUP($B30,[1]Unweighted_Prelim_tables_Ent_si!$A$269:$K$284,9,0)</f>
        <v>100</v>
      </c>
      <c r="N30" s="78">
        <f t="shared" si="3"/>
        <v>29.55665024630542</v>
      </c>
      <c r="O30" s="61">
        <v>406</v>
      </c>
      <c r="P30" s="77">
        <v>100</v>
      </c>
      <c r="Q30" s="78">
        <f t="shared" si="4"/>
        <v>100</v>
      </c>
    </row>
    <row r="31" spans="1:17" x14ac:dyDescent="0.2">
      <c r="A31" s="104" t="s">
        <v>46</v>
      </c>
      <c r="B31" s="48" t="s">
        <v>15</v>
      </c>
      <c r="C31" s="69">
        <v>54</v>
      </c>
      <c r="D31" s="75">
        <v>65.06</v>
      </c>
      <c r="E31" s="76">
        <f t="shared" si="0"/>
        <v>22.5</v>
      </c>
      <c r="F31" s="59">
        <v>64</v>
      </c>
      <c r="G31" s="75">
        <v>52.03</v>
      </c>
      <c r="H31" s="76">
        <f t="shared" si="1"/>
        <v>26.666666666666668</v>
      </c>
      <c r="I31" s="59">
        <v>43</v>
      </c>
      <c r="J31" s="75">
        <v>53.75</v>
      </c>
      <c r="K31" s="76">
        <f t="shared" si="2"/>
        <v>17.916666666666668</v>
      </c>
      <c r="L31" s="59">
        <v>79</v>
      </c>
      <c r="M31" s="75">
        <v>65.83</v>
      </c>
      <c r="N31" s="76">
        <f t="shared" si="3"/>
        <v>32.916666666666664</v>
      </c>
      <c r="O31" s="83">
        <v>240</v>
      </c>
      <c r="P31" s="81">
        <v>59.11</v>
      </c>
      <c r="Q31" s="79">
        <f t="shared" si="4"/>
        <v>100</v>
      </c>
    </row>
    <row r="32" spans="1:17" x14ac:dyDescent="0.2">
      <c r="A32" s="104"/>
      <c r="B32" s="48" t="s">
        <v>16</v>
      </c>
      <c r="C32" s="69">
        <v>0</v>
      </c>
      <c r="D32" s="75">
        <v>0</v>
      </c>
      <c r="E32" s="76">
        <f t="shared" si="0"/>
        <v>0</v>
      </c>
      <c r="F32" s="59">
        <v>0</v>
      </c>
      <c r="G32" s="75">
        <v>0</v>
      </c>
      <c r="H32" s="76">
        <f t="shared" si="1"/>
        <v>0</v>
      </c>
      <c r="I32" s="59">
        <v>1</v>
      </c>
      <c r="J32" s="75">
        <v>1.25</v>
      </c>
      <c r="K32" s="76">
        <f t="shared" si="2"/>
        <v>100</v>
      </c>
      <c r="L32" s="59">
        <v>0</v>
      </c>
      <c r="M32" s="75">
        <v>0</v>
      </c>
      <c r="N32" s="76">
        <f t="shared" si="3"/>
        <v>0</v>
      </c>
      <c r="O32" s="83">
        <v>1</v>
      </c>
      <c r="P32" s="81">
        <v>0.25</v>
      </c>
      <c r="Q32" s="79">
        <f t="shared" si="4"/>
        <v>100</v>
      </c>
    </row>
    <row r="33" spans="1:17" x14ac:dyDescent="0.2">
      <c r="A33" s="104"/>
      <c r="B33" s="48" t="s">
        <v>17</v>
      </c>
      <c r="C33" s="69">
        <v>0</v>
      </c>
      <c r="D33" s="75">
        <v>0</v>
      </c>
      <c r="E33" s="76">
        <f t="shared" si="0"/>
        <v>0</v>
      </c>
      <c r="F33" s="59">
        <v>0</v>
      </c>
      <c r="G33" s="75">
        <v>0</v>
      </c>
      <c r="H33" s="76">
        <f t="shared" si="1"/>
        <v>0</v>
      </c>
      <c r="I33" s="59">
        <v>1</v>
      </c>
      <c r="J33" s="75">
        <v>1.25</v>
      </c>
      <c r="K33" s="76">
        <f t="shared" si="2"/>
        <v>100</v>
      </c>
      <c r="L33" s="59">
        <v>0</v>
      </c>
      <c r="M33" s="75">
        <v>0</v>
      </c>
      <c r="N33" s="76">
        <f t="shared" si="3"/>
        <v>0</v>
      </c>
      <c r="O33" s="83">
        <v>1</v>
      </c>
      <c r="P33" s="81">
        <v>0.25</v>
      </c>
      <c r="Q33" s="79">
        <f t="shared" si="4"/>
        <v>100</v>
      </c>
    </row>
    <row r="34" spans="1:17" x14ac:dyDescent="0.2">
      <c r="A34" s="104"/>
      <c r="B34" s="48" t="s">
        <v>18</v>
      </c>
      <c r="C34" s="69">
        <v>1</v>
      </c>
      <c r="D34" s="75">
        <v>1.2</v>
      </c>
      <c r="E34" s="76">
        <f t="shared" si="0"/>
        <v>50</v>
      </c>
      <c r="F34" s="59">
        <v>0</v>
      </c>
      <c r="G34" s="75">
        <v>0</v>
      </c>
      <c r="H34" s="76">
        <f t="shared" si="1"/>
        <v>0</v>
      </c>
      <c r="I34" s="59">
        <v>0</v>
      </c>
      <c r="J34" s="75">
        <v>0</v>
      </c>
      <c r="K34" s="76">
        <f t="shared" si="2"/>
        <v>0</v>
      </c>
      <c r="L34" s="59">
        <v>1</v>
      </c>
      <c r="M34" s="75">
        <v>0.83</v>
      </c>
      <c r="N34" s="76">
        <f t="shared" si="3"/>
        <v>50</v>
      </c>
      <c r="O34" s="83">
        <v>2</v>
      </c>
      <c r="P34" s="81">
        <v>0.49</v>
      </c>
      <c r="Q34" s="79">
        <f t="shared" si="4"/>
        <v>100</v>
      </c>
    </row>
    <row r="35" spans="1:17" x14ac:dyDescent="0.2">
      <c r="A35" s="104"/>
      <c r="B35" s="48" t="s">
        <v>19</v>
      </c>
      <c r="C35" s="69">
        <v>9</v>
      </c>
      <c r="D35" s="75">
        <v>10.84</v>
      </c>
      <c r="E35" s="76">
        <f t="shared" si="0"/>
        <v>23.076923076923077</v>
      </c>
      <c r="F35" s="59">
        <v>10</v>
      </c>
      <c r="G35" s="75">
        <v>8.1300000000000008</v>
      </c>
      <c r="H35" s="76">
        <f t="shared" si="1"/>
        <v>25.641025641025639</v>
      </c>
      <c r="I35" s="59">
        <v>6</v>
      </c>
      <c r="J35" s="75">
        <v>7.5</v>
      </c>
      <c r="K35" s="76">
        <f t="shared" si="2"/>
        <v>15.384615384615385</v>
      </c>
      <c r="L35" s="59">
        <v>14</v>
      </c>
      <c r="M35" s="75">
        <v>11.67</v>
      </c>
      <c r="N35" s="76">
        <f t="shared" si="3"/>
        <v>35.897435897435898</v>
      </c>
      <c r="O35" s="83">
        <v>39</v>
      </c>
      <c r="P35" s="81">
        <v>9.61</v>
      </c>
      <c r="Q35" s="79">
        <f t="shared" si="4"/>
        <v>100</v>
      </c>
    </row>
    <row r="36" spans="1:17" x14ac:dyDescent="0.2">
      <c r="A36" s="104"/>
      <c r="B36" s="48" t="s">
        <v>20</v>
      </c>
      <c r="C36" s="69">
        <v>6</v>
      </c>
      <c r="D36" s="75">
        <v>7.23</v>
      </c>
      <c r="E36" s="76">
        <f t="shared" si="0"/>
        <v>9.0909090909090917</v>
      </c>
      <c r="F36" s="59">
        <v>32</v>
      </c>
      <c r="G36" s="75">
        <v>26.02</v>
      </c>
      <c r="H36" s="76">
        <f t="shared" si="1"/>
        <v>48.484848484848484</v>
      </c>
      <c r="I36" s="59">
        <v>18</v>
      </c>
      <c r="J36" s="75">
        <v>22.5</v>
      </c>
      <c r="K36" s="76">
        <f t="shared" si="2"/>
        <v>27.27272727272727</v>
      </c>
      <c r="L36" s="59">
        <v>10</v>
      </c>
      <c r="M36" s="75">
        <v>8.33</v>
      </c>
      <c r="N36" s="76">
        <f t="shared" si="3"/>
        <v>15.151515151515152</v>
      </c>
      <c r="O36" s="83">
        <v>66</v>
      </c>
      <c r="P36" s="81">
        <v>16.260000000000002</v>
      </c>
      <c r="Q36" s="79">
        <f t="shared" si="4"/>
        <v>100</v>
      </c>
    </row>
    <row r="37" spans="1:17" x14ac:dyDescent="0.2">
      <c r="A37" s="104"/>
      <c r="B37" s="48" t="s">
        <v>21</v>
      </c>
      <c r="C37" s="69">
        <v>1</v>
      </c>
      <c r="D37" s="75">
        <v>1.2</v>
      </c>
      <c r="E37" s="76">
        <f t="shared" si="0"/>
        <v>50</v>
      </c>
      <c r="F37" s="59">
        <v>1</v>
      </c>
      <c r="G37" s="75">
        <v>0.81</v>
      </c>
      <c r="H37" s="76">
        <f t="shared" si="1"/>
        <v>50</v>
      </c>
      <c r="I37" s="59">
        <v>0</v>
      </c>
      <c r="J37" s="75">
        <v>0</v>
      </c>
      <c r="K37" s="76">
        <f t="shared" si="2"/>
        <v>0</v>
      </c>
      <c r="L37" s="59">
        <v>0</v>
      </c>
      <c r="M37" s="75">
        <v>0</v>
      </c>
      <c r="N37" s="76">
        <f t="shared" si="3"/>
        <v>0</v>
      </c>
      <c r="O37" s="83">
        <v>2</v>
      </c>
      <c r="P37" s="81">
        <v>0.49</v>
      </c>
      <c r="Q37" s="79">
        <f t="shared" si="4"/>
        <v>100</v>
      </c>
    </row>
    <row r="38" spans="1:17" x14ac:dyDescent="0.2">
      <c r="A38" s="104"/>
      <c r="B38" s="48" t="s">
        <v>22</v>
      </c>
      <c r="C38" s="69">
        <v>0</v>
      </c>
      <c r="D38" s="75">
        <v>0</v>
      </c>
      <c r="E38" s="76">
        <f t="shared" si="0"/>
        <v>0</v>
      </c>
      <c r="F38" s="59">
        <v>1</v>
      </c>
      <c r="G38" s="75">
        <v>0.81</v>
      </c>
      <c r="H38" s="76">
        <f t="shared" si="1"/>
        <v>50</v>
      </c>
      <c r="I38" s="59">
        <v>0</v>
      </c>
      <c r="J38" s="75">
        <v>0</v>
      </c>
      <c r="K38" s="76">
        <f t="shared" si="2"/>
        <v>0</v>
      </c>
      <c r="L38" s="59">
        <v>1</v>
      </c>
      <c r="M38" s="75">
        <v>0.83</v>
      </c>
      <c r="N38" s="76">
        <f t="shared" si="3"/>
        <v>50</v>
      </c>
      <c r="O38" s="83">
        <v>2</v>
      </c>
      <c r="P38" s="81">
        <v>0.49</v>
      </c>
      <c r="Q38" s="79">
        <f t="shared" si="4"/>
        <v>100</v>
      </c>
    </row>
    <row r="39" spans="1:17" x14ac:dyDescent="0.2">
      <c r="A39" s="104"/>
      <c r="B39" s="48" t="s">
        <v>23</v>
      </c>
      <c r="C39" s="69">
        <v>3</v>
      </c>
      <c r="D39" s="75">
        <v>3.61</v>
      </c>
      <c r="E39" s="76">
        <f t="shared" si="0"/>
        <v>60</v>
      </c>
      <c r="F39" s="59">
        <v>0</v>
      </c>
      <c r="G39" s="75">
        <v>0</v>
      </c>
      <c r="H39" s="76">
        <f t="shared" si="1"/>
        <v>0</v>
      </c>
      <c r="I39" s="59">
        <v>1</v>
      </c>
      <c r="J39" s="75">
        <v>1.25</v>
      </c>
      <c r="K39" s="76">
        <f t="shared" si="2"/>
        <v>20</v>
      </c>
      <c r="L39" s="59">
        <v>1</v>
      </c>
      <c r="M39" s="75">
        <v>0.83</v>
      </c>
      <c r="N39" s="76">
        <f t="shared" si="3"/>
        <v>20</v>
      </c>
      <c r="O39" s="83">
        <v>5</v>
      </c>
      <c r="P39" s="81">
        <v>1.23</v>
      </c>
      <c r="Q39" s="79">
        <f t="shared" si="4"/>
        <v>100</v>
      </c>
    </row>
    <row r="40" spans="1:17" x14ac:dyDescent="0.2">
      <c r="A40" s="104"/>
      <c r="B40" s="48" t="s">
        <v>24</v>
      </c>
      <c r="C40" s="69">
        <v>2</v>
      </c>
      <c r="D40" s="75">
        <v>2.41</v>
      </c>
      <c r="E40" s="76">
        <f t="shared" si="0"/>
        <v>8</v>
      </c>
      <c r="F40" s="59">
        <v>10</v>
      </c>
      <c r="G40" s="75">
        <v>8.1300000000000008</v>
      </c>
      <c r="H40" s="76">
        <f t="shared" si="1"/>
        <v>40</v>
      </c>
      <c r="I40" s="59">
        <v>6</v>
      </c>
      <c r="J40" s="75">
        <v>7.5</v>
      </c>
      <c r="K40" s="76">
        <f t="shared" si="2"/>
        <v>24</v>
      </c>
      <c r="L40" s="59">
        <v>7</v>
      </c>
      <c r="M40" s="75">
        <v>5.83</v>
      </c>
      <c r="N40" s="76">
        <f t="shared" si="3"/>
        <v>28.000000000000004</v>
      </c>
      <c r="O40" s="83">
        <v>25</v>
      </c>
      <c r="P40" s="81">
        <v>6.16</v>
      </c>
      <c r="Q40" s="79">
        <f t="shared" si="4"/>
        <v>100</v>
      </c>
    </row>
    <row r="41" spans="1:17" x14ac:dyDescent="0.2">
      <c r="A41" s="104"/>
      <c r="B41" s="48" t="s">
        <v>25</v>
      </c>
      <c r="C41" s="69">
        <v>0</v>
      </c>
      <c r="D41" s="75">
        <v>0</v>
      </c>
      <c r="E41" s="76">
        <f t="shared" si="0"/>
        <v>0</v>
      </c>
      <c r="F41" s="59">
        <v>2</v>
      </c>
      <c r="G41" s="75">
        <v>1.63</v>
      </c>
      <c r="H41" s="76">
        <f t="shared" si="1"/>
        <v>50</v>
      </c>
      <c r="I41" s="59">
        <v>0</v>
      </c>
      <c r="J41" s="75">
        <v>0</v>
      </c>
      <c r="K41" s="76">
        <f t="shared" si="2"/>
        <v>0</v>
      </c>
      <c r="L41" s="59">
        <v>2</v>
      </c>
      <c r="M41" s="75">
        <v>1.67</v>
      </c>
      <c r="N41" s="76">
        <f t="shared" si="3"/>
        <v>50</v>
      </c>
      <c r="O41" s="83">
        <v>4</v>
      </c>
      <c r="P41" s="81">
        <v>0.99</v>
      </c>
      <c r="Q41" s="79">
        <f t="shared" si="4"/>
        <v>100</v>
      </c>
    </row>
    <row r="42" spans="1:17" x14ac:dyDescent="0.2">
      <c r="A42" s="104"/>
      <c r="B42" s="48" t="s">
        <v>26</v>
      </c>
      <c r="C42" s="69">
        <v>0</v>
      </c>
      <c r="D42" s="75">
        <v>0</v>
      </c>
      <c r="E42" s="76">
        <f t="shared" si="0"/>
        <v>0</v>
      </c>
      <c r="F42" s="59">
        <v>2</v>
      </c>
      <c r="G42" s="75">
        <v>1.63</v>
      </c>
      <c r="H42" s="76">
        <f t="shared" si="1"/>
        <v>50</v>
      </c>
      <c r="I42" s="59">
        <v>2</v>
      </c>
      <c r="J42" s="75">
        <v>2.5</v>
      </c>
      <c r="K42" s="76">
        <f t="shared" si="2"/>
        <v>50</v>
      </c>
      <c r="L42" s="59">
        <v>0</v>
      </c>
      <c r="M42" s="75">
        <v>0</v>
      </c>
      <c r="N42" s="76">
        <f t="shared" si="3"/>
        <v>0</v>
      </c>
      <c r="O42" s="83">
        <v>4</v>
      </c>
      <c r="P42" s="81">
        <v>0.99</v>
      </c>
      <c r="Q42" s="79">
        <f t="shared" si="4"/>
        <v>100</v>
      </c>
    </row>
    <row r="43" spans="1:17" x14ac:dyDescent="0.2">
      <c r="A43" s="104"/>
      <c r="B43" s="48" t="s">
        <v>27</v>
      </c>
      <c r="C43" s="69">
        <v>2</v>
      </c>
      <c r="D43" s="75">
        <v>2.41</v>
      </c>
      <c r="E43" s="76">
        <f t="shared" si="0"/>
        <v>33.333333333333329</v>
      </c>
      <c r="F43" s="59">
        <v>0</v>
      </c>
      <c r="G43" s="75">
        <v>0</v>
      </c>
      <c r="H43" s="76">
        <f t="shared" si="1"/>
        <v>0</v>
      </c>
      <c r="I43" s="59">
        <v>0</v>
      </c>
      <c r="J43" s="75">
        <v>0</v>
      </c>
      <c r="K43" s="76">
        <f t="shared" si="2"/>
        <v>0</v>
      </c>
      <c r="L43" s="59">
        <v>4</v>
      </c>
      <c r="M43" s="75">
        <v>3.33</v>
      </c>
      <c r="N43" s="76">
        <f t="shared" si="3"/>
        <v>66.666666666666657</v>
      </c>
      <c r="O43" s="83">
        <v>6</v>
      </c>
      <c r="P43" s="81">
        <v>1.48</v>
      </c>
      <c r="Q43" s="79">
        <f t="shared" si="4"/>
        <v>99.999999999999986</v>
      </c>
    </row>
    <row r="44" spans="1:17" x14ac:dyDescent="0.2">
      <c r="A44" s="104"/>
      <c r="B44" s="48" t="s">
        <v>28</v>
      </c>
      <c r="C44" s="69">
        <v>5</v>
      </c>
      <c r="D44" s="75">
        <v>6.02</v>
      </c>
      <c r="E44" s="76">
        <f t="shared" si="0"/>
        <v>55.555555555555557</v>
      </c>
      <c r="F44" s="59">
        <v>1</v>
      </c>
      <c r="G44" s="75">
        <v>0.81</v>
      </c>
      <c r="H44" s="76">
        <f t="shared" si="1"/>
        <v>11.111111111111111</v>
      </c>
      <c r="I44" s="59">
        <v>2</v>
      </c>
      <c r="J44" s="75">
        <v>2.5</v>
      </c>
      <c r="K44" s="76">
        <f t="shared" si="2"/>
        <v>22.222222222222221</v>
      </c>
      <c r="L44" s="59">
        <v>1</v>
      </c>
      <c r="M44" s="75">
        <v>0.83</v>
      </c>
      <c r="N44" s="76">
        <f t="shared" si="3"/>
        <v>11.111111111111111</v>
      </c>
      <c r="O44" s="83">
        <v>9</v>
      </c>
      <c r="P44" s="81">
        <v>2.2200000000000002</v>
      </c>
      <c r="Q44" s="79">
        <f t="shared" si="4"/>
        <v>100</v>
      </c>
    </row>
    <row r="45" spans="1:17" x14ac:dyDescent="0.2">
      <c r="A45" s="104"/>
      <c r="B45" s="48" t="s">
        <v>29</v>
      </c>
      <c r="C45" s="69">
        <v>0</v>
      </c>
      <c r="D45" s="75">
        <v>0</v>
      </c>
      <c r="E45" s="76">
        <v>0</v>
      </c>
      <c r="F45" s="59">
        <v>0</v>
      </c>
      <c r="G45" s="75">
        <v>0</v>
      </c>
      <c r="H45" s="76">
        <v>0</v>
      </c>
      <c r="I45" s="59">
        <v>0</v>
      </c>
      <c r="J45" s="75">
        <v>0</v>
      </c>
      <c r="K45" s="76">
        <v>0</v>
      </c>
      <c r="L45" s="59">
        <v>0</v>
      </c>
      <c r="M45" s="75">
        <v>0</v>
      </c>
      <c r="N45" s="76">
        <v>0</v>
      </c>
      <c r="O45" s="83">
        <v>0</v>
      </c>
      <c r="P45" s="81">
        <v>0</v>
      </c>
      <c r="Q45" s="79">
        <f t="shared" si="4"/>
        <v>0</v>
      </c>
    </row>
    <row r="46" spans="1:17" x14ac:dyDescent="0.2">
      <c r="A46" s="104"/>
      <c r="B46" s="48" t="s">
        <v>30</v>
      </c>
      <c r="C46" s="69">
        <v>0</v>
      </c>
      <c r="D46" s="75">
        <v>0</v>
      </c>
      <c r="E46" s="76">
        <v>0</v>
      </c>
      <c r="F46" s="59">
        <v>0</v>
      </c>
      <c r="G46" s="75">
        <v>0</v>
      </c>
      <c r="H46" s="76">
        <v>0</v>
      </c>
      <c r="I46" s="59">
        <v>0</v>
      </c>
      <c r="J46" s="75">
        <v>0</v>
      </c>
      <c r="K46" s="76">
        <v>0</v>
      </c>
      <c r="L46" s="59">
        <v>0</v>
      </c>
      <c r="M46" s="75">
        <v>0</v>
      </c>
      <c r="N46" s="76">
        <v>0</v>
      </c>
      <c r="O46" s="83">
        <v>0</v>
      </c>
      <c r="P46" s="81">
        <v>0</v>
      </c>
      <c r="Q46" s="79">
        <f t="shared" si="4"/>
        <v>0</v>
      </c>
    </row>
    <row r="47" spans="1:17" x14ac:dyDescent="0.2">
      <c r="A47" s="104"/>
      <c r="B47" s="48" t="s">
        <v>31</v>
      </c>
      <c r="C47" s="69">
        <v>0</v>
      </c>
      <c r="D47" s="75">
        <v>0</v>
      </c>
      <c r="E47" s="76">
        <v>0</v>
      </c>
      <c r="F47" s="59">
        <v>0</v>
      </c>
      <c r="G47" s="75">
        <v>0</v>
      </c>
      <c r="H47" s="76">
        <v>0</v>
      </c>
      <c r="I47" s="59">
        <v>0</v>
      </c>
      <c r="J47" s="75">
        <v>0</v>
      </c>
      <c r="K47" s="76">
        <v>0</v>
      </c>
      <c r="L47" s="59">
        <v>0</v>
      </c>
      <c r="M47" s="75">
        <v>0</v>
      </c>
      <c r="N47" s="76">
        <v>0</v>
      </c>
      <c r="O47" s="83">
        <v>0</v>
      </c>
      <c r="P47" s="81">
        <v>0</v>
      </c>
      <c r="Q47" s="79">
        <f t="shared" si="4"/>
        <v>0</v>
      </c>
    </row>
    <row r="48" spans="1:17" ht="16" thickBot="1" x14ac:dyDescent="0.25">
      <c r="A48" s="105"/>
      <c r="B48" s="49" t="s">
        <v>35</v>
      </c>
      <c r="C48" s="70">
        <v>83</v>
      </c>
      <c r="D48" s="77">
        <v>100</v>
      </c>
      <c r="E48" s="78">
        <f t="shared" si="0"/>
        <v>20.44334975369458</v>
      </c>
      <c r="F48" s="61">
        <v>123</v>
      </c>
      <c r="G48" s="77">
        <v>100</v>
      </c>
      <c r="H48" s="78">
        <f t="shared" si="1"/>
        <v>30.295566502463057</v>
      </c>
      <c r="I48" s="61">
        <v>80</v>
      </c>
      <c r="J48" s="77">
        <v>100</v>
      </c>
      <c r="K48" s="78">
        <f t="shared" si="2"/>
        <v>19.704433497536947</v>
      </c>
      <c r="L48" s="61">
        <v>120</v>
      </c>
      <c r="M48" s="77">
        <v>100</v>
      </c>
      <c r="N48" s="78">
        <f t="shared" si="3"/>
        <v>29.55665024630542</v>
      </c>
      <c r="O48" s="61">
        <v>406</v>
      </c>
      <c r="P48" s="77">
        <v>100</v>
      </c>
      <c r="Q48" s="78">
        <f t="shared" si="4"/>
        <v>100</v>
      </c>
    </row>
    <row r="49" spans="1:17" ht="15" customHeight="1" x14ac:dyDescent="0.2">
      <c r="A49" s="161" t="s">
        <v>168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</row>
    <row r="50" spans="1:17" x14ac:dyDescent="0.2">
      <c r="A50" s="38" t="s">
        <v>76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40"/>
      <c r="Q50" s="40"/>
    </row>
    <row r="51" spans="1:17" x14ac:dyDescent="0.2">
      <c r="A51" s="65" t="s">
        <v>122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40"/>
      <c r="Q51" s="40"/>
    </row>
    <row r="52" spans="1:17" x14ac:dyDescent="0.2">
      <c r="A52" s="38" t="s">
        <v>124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40"/>
      <c r="Q52" s="40"/>
    </row>
    <row r="53" spans="1:17" x14ac:dyDescent="0.2">
      <c r="P53" s="5"/>
      <c r="Q53" s="5"/>
    </row>
    <row r="54" spans="1:17" x14ac:dyDescent="0.2">
      <c r="P54" s="5"/>
      <c r="Q54" s="5"/>
    </row>
    <row r="55" spans="1:17" x14ac:dyDescent="0.2">
      <c r="P55" s="5"/>
      <c r="Q55" s="5"/>
    </row>
    <row r="56" spans="1:17" x14ac:dyDescent="0.2">
      <c r="P56" s="5"/>
      <c r="Q56" s="5"/>
    </row>
  </sheetData>
  <mergeCells count="12">
    <mergeCell ref="A49:Q49"/>
    <mergeCell ref="A7:A11"/>
    <mergeCell ref="A12:A30"/>
    <mergeCell ref="A31:A48"/>
    <mergeCell ref="A3:B6"/>
    <mergeCell ref="C3:Q3"/>
    <mergeCell ref="C4:Q4"/>
    <mergeCell ref="O5:Q5"/>
    <mergeCell ref="F5:H5"/>
    <mergeCell ref="I5:K5"/>
    <mergeCell ref="L5:N5"/>
    <mergeCell ref="C5:E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7454F-0296-4E2A-ACF9-AE2565A306D5}">
  <dimension ref="A1:R50"/>
  <sheetViews>
    <sheetView zoomScale="80" zoomScaleNormal="80" workbookViewId="0">
      <selection activeCell="A2" sqref="A2"/>
    </sheetView>
  </sheetViews>
  <sheetFormatPr baseColWidth="10" defaultColWidth="8.83203125" defaultRowHeight="15" x14ac:dyDescent="0.2"/>
  <cols>
    <col min="2" max="2" width="72.33203125" customWidth="1"/>
    <col min="3" max="3" width="9.5" style="11" customWidth="1"/>
    <col min="4" max="4" width="9.5" style="13" customWidth="1"/>
    <col min="5" max="5" width="9.5" style="11" customWidth="1"/>
    <col min="6" max="6" width="9.5" style="13" customWidth="1"/>
    <col min="7" max="7" width="9.5" style="11" customWidth="1"/>
    <col min="8" max="8" width="9.5" style="13" customWidth="1"/>
    <col min="9" max="9" width="9.5" style="11" customWidth="1"/>
    <col min="10" max="10" width="9.5" style="13" customWidth="1"/>
    <col min="11" max="11" width="9.5" style="11" customWidth="1"/>
    <col min="12" max="12" width="9.5" style="13" customWidth="1"/>
    <col min="13" max="13" width="9.5" style="11" customWidth="1"/>
    <col min="14" max="14" width="9.5" style="13" customWidth="1"/>
    <col min="15" max="15" width="9.5" style="11" customWidth="1"/>
    <col min="16" max="16" width="9.5" style="13" customWidth="1"/>
    <col min="17" max="17" width="9.5" style="11" customWidth="1"/>
    <col min="18" max="18" width="9.5" style="13" customWidth="1"/>
  </cols>
  <sheetData>
    <row r="1" spans="1:18" x14ac:dyDescent="0.2">
      <c r="A1" s="1" t="s">
        <v>126</v>
      </c>
    </row>
    <row r="2" spans="1:18" ht="16" thickBot="1" x14ac:dyDescent="0.25">
      <c r="A2" s="97" t="s">
        <v>127</v>
      </c>
      <c r="B2" s="1"/>
    </row>
    <row r="3" spans="1:18" ht="16" thickBot="1" x14ac:dyDescent="0.25">
      <c r="A3" s="106" t="s">
        <v>171</v>
      </c>
      <c r="B3" s="107"/>
      <c r="C3" s="130" t="s">
        <v>39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2"/>
    </row>
    <row r="4" spans="1:18" ht="15" customHeight="1" thickBot="1" x14ac:dyDescent="0.25">
      <c r="A4" s="108"/>
      <c r="B4" s="109"/>
      <c r="C4" s="133" t="s">
        <v>136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5"/>
    </row>
    <row r="5" spans="1:18" ht="16" thickBot="1" x14ac:dyDescent="0.25">
      <c r="A5" s="108"/>
      <c r="B5" s="109"/>
      <c r="C5" s="116" t="s">
        <v>77</v>
      </c>
      <c r="D5" s="118"/>
      <c r="E5" s="119" t="s">
        <v>78</v>
      </c>
      <c r="F5" s="118"/>
      <c r="G5" s="119" t="s">
        <v>79</v>
      </c>
      <c r="H5" s="118"/>
      <c r="I5" s="119" t="s">
        <v>80</v>
      </c>
      <c r="J5" s="118"/>
      <c r="K5" s="119" t="s">
        <v>81</v>
      </c>
      <c r="L5" s="118"/>
      <c r="M5" s="119" t="s">
        <v>82</v>
      </c>
      <c r="N5" s="118"/>
      <c r="O5" s="119" t="s">
        <v>83</v>
      </c>
      <c r="P5" s="118"/>
      <c r="Q5" s="119" t="s">
        <v>84</v>
      </c>
      <c r="R5" s="124"/>
    </row>
    <row r="6" spans="1:18" ht="16" thickBot="1" x14ac:dyDescent="0.25">
      <c r="A6" s="128"/>
      <c r="B6" s="129"/>
      <c r="C6" s="12" t="s">
        <v>99</v>
      </c>
      <c r="D6" s="14" t="s">
        <v>34</v>
      </c>
      <c r="E6" s="12" t="s">
        <v>99</v>
      </c>
      <c r="F6" s="14" t="s">
        <v>34</v>
      </c>
      <c r="G6" s="12" t="s">
        <v>99</v>
      </c>
      <c r="H6" s="14" t="s">
        <v>34</v>
      </c>
      <c r="I6" s="12" t="s">
        <v>99</v>
      </c>
      <c r="J6" s="14" t="s">
        <v>34</v>
      </c>
      <c r="K6" s="12" t="s">
        <v>99</v>
      </c>
      <c r="L6" s="14" t="s">
        <v>34</v>
      </c>
      <c r="M6" s="12" t="s">
        <v>99</v>
      </c>
      <c r="N6" s="14" t="s">
        <v>34</v>
      </c>
      <c r="O6" s="12" t="s">
        <v>99</v>
      </c>
      <c r="P6" s="14" t="s">
        <v>34</v>
      </c>
      <c r="Q6" s="12" t="s">
        <v>99</v>
      </c>
      <c r="R6" s="17" t="s">
        <v>34</v>
      </c>
    </row>
    <row r="7" spans="1:18" x14ac:dyDescent="0.2">
      <c r="A7" s="125" t="s">
        <v>40</v>
      </c>
      <c r="B7" s="47" t="s">
        <v>41</v>
      </c>
      <c r="C7" s="68">
        <v>606</v>
      </c>
      <c r="D7" s="74">
        <v>64.540000000000006</v>
      </c>
      <c r="E7" s="68">
        <v>784</v>
      </c>
      <c r="F7" s="74">
        <v>43.65</v>
      </c>
      <c r="G7" s="68">
        <v>10</v>
      </c>
      <c r="H7" s="74">
        <v>40</v>
      </c>
      <c r="I7" s="68">
        <v>1096</v>
      </c>
      <c r="J7" s="74">
        <v>51.07</v>
      </c>
      <c r="K7" s="68">
        <v>1133</v>
      </c>
      <c r="L7" s="74">
        <v>51.62</v>
      </c>
      <c r="M7" s="68">
        <v>8</v>
      </c>
      <c r="N7" s="74">
        <v>34.78</v>
      </c>
      <c r="O7" s="68">
        <v>757</v>
      </c>
      <c r="P7" s="74">
        <v>52.83</v>
      </c>
      <c r="Q7" s="68">
        <v>2</v>
      </c>
      <c r="R7" s="74">
        <v>40</v>
      </c>
    </row>
    <row r="8" spans="1:18" x14ac:dyDescent="0.2">
      <c r="A8" s="126"/>
      <c r="B8" s="48" t="s">
        <v>42</v>
      </c>
      <c r="C8" s="69">
        <v>184</v>
      </c>
      <c r="D8" s="76">
        <v>19.600000000000001</v>
      </c>
      <c r="E8" s="69">
        <v>582</v>
      </c>
      <c r="F8" s="76">
        <v>32.409999999999997</v>
      </c>
      <c r="G8" s="69">
        <v>4</v>
      </c>
      <c r="H8" s="76">
        <v>16</v>
      </c>
      <c r="I8" s="69">
        <v>585</v>
      </c>
      <c r="J8" s="76">
        <v>27.26</v>
      </c>
      <c r="K8" s="69">
        <v>594</v>
      </c>
      <c r="L8" s="76">
        <v>27.06</v>
      </c>
      <c r="M8" s="69">
        <v>5</v>
      </c>
      <c r="N8" s="76">
        <v>21.74</v>
      </c>
      <c r="O8" s="69">
        <v>395</v>
      </c>
      <c r="P8" s="76">
        <v>27.56</v>
      </c>
      <c r="Q8" s="69">
        <v>0</v>
      </c>
      <c r="R8" s="76">
        <v>0</v>
      </c>
    </row>
    <row r="9" spans="1:18" x14ac:dyDescent="0.2">
      <c r="A9" s="126"/>
      <c r="B9" s="48" t="s">
        <v>43</v>
      </c>
      <c r="C9" s="69">
        <v>90</v>
      </c>
      <c r="D9" s="76">
        <v>9.58</v>
      </c>
      <c r="E9" s="69">
        <v>281</v>
      </c>
      <c r="F9" s="76">
        <v>15.65</v>
      </c>
      <c r="G9" s="69">
        <v>7</v>
      </c>
      <c r="H9" s="76">
        <v>28</v>
      </c>
      <c r="I9" s="69">
        <v>296</v>
      </c>
      <c r="J9" s="76">
        <v>13.79</v>
      </c>
      <c r="K9" s="69">
        <v>299</v>
      </c>
      <c r="L9" s="76">
        <v>13.62</v>
      </c>
      <c r="M9" s="69">
        <v>9</v>
      </c>
      <c r="N9" s="76">
        <v>39.130000000000003</v>
      </c>
      <c r="O9" s="69">
        <v>191</v>
      </c>
      <c r="P9" s="76">
        <v>13.33</v>
      </c>
      <c r="Q9" s="69">
        <v>2</v>
      </c>
      <c r="R9" s="76">
        <v>40</v>
      </c>
    </row>
    <row r="10" spans="1:18" x14ac:dyDescent="0.2">
      <c r="A10" s="126"/>
      <c r="B10" s="48" t="s">
        <v>44</v>
      </c>
      <c r="C10" s="69">
        <v>59</v>
      </c>
      <c r="D10" s="76">
        <v>6.28</v>
      </c>
      <c r="E10" s="69">
        <v>149</v>
      </c>
      <c r="F10" s="76">
        <v>8.3000000000000007</v>
      </c>
      <c r="G10" s="69">
        <v>4</v>
      </c>
      <c r="H10" s="76">
        <v>16</v>
      </c>
      <c r="I10" s="69">
        <v>169</v>
      </c>
      <c r="J10" s="76">
        <v>7.88</v>
      </c>
      <c r="K10" s="69">
        <v>169</v>
      </c>
      <c r="L10" s="76">
        <v>7.7</v>
      </c>
      <c r="M10" s="69">
        <v>1</v>
      </c>
      <c r="N10" s="76">
        <v>4.3499999999999996</v>
      </c>
      <c r="O10" s="69">
        <v>90</v>
      </c>
      <c r="P10" s="76">
        <v>6.28</v>
      </c>
      <c r="Q10" s="69">
        <v>1</v>
      </c>
      <c r="R10" s="76">
        <v>20</v>
      </c>
    </row>
    <row r="11" spans="1:18" ht="16" thickBot="1" x14ac:dyDescent="0.25">
      <c r="A11" s="127"/>
      <c r="B11" s="49" t="s">
        <v>35</v>
      </c>
      <c r="C11" s="70">
        <v>939</v>
      </c>
      <c r="D11" s="78">
        <v>100</v>
      </c>
      <c r="E11" s="70">
        <v>1796</v>
      </c>
      <c r="F11" s="78">
        <v>100</v>
      </c>
      <c r="G11" s="70">
        <v>25</v>
      </c>
      <c r="H11" s="78">
        <v>100</v>
      </c>
      <c r="I11" s="70">
        <v>2146</v>
      </c>
      <c r="J11" s="78">
        <v>100</v>
      </c>
      <c r="K11" s="70">
        <v>2195</v>
      </c>
      <c r="L11" s="78">
        <v>100</v>
      </c>
      <c r="M11" s="70">
        <v>23</v>
      </c>
      <c r="N11" s="78">
        <v>100</v>
      </c>
      <c r="O11" s="70">
        <v>1433</v>
      </c>
      <c r="P11" s="78">
        <v>100</v>
      </c>
      <c r="Q11" s="70">
        <v>5</v>
      </c>
      <c r="R11" s="78">
        <v>100</v>
      </c>
    </row>
    <row r="12" spans="1:18" x14ac:dyDescent="0.2">
      <c r="A12" s="103" t="s">
        <v>45</v>
      </c>
      <c r="B12" s="44" t="s">
        <v>163</v>
      </c>
      <c r="C12" s="68">
        <v>9</v>
      </c>
      <c r="D12" s="74">
        <v>0.96</v>
      </c>
      <c r="E12" s="68">
        <v>11</v>
      </c>
      <c r="F12" s="74">
        <v>0.61</v>
      </c>
      <c r="G12" s="68">
        <v>0</v>
      </c>
      <c r="H12" s="74">
        <v>0</v>
      </c>
      <c r="I12" s="68">
        <v>13</v>
      </c>
      <c r="J12" s="74">
        <v>0.61</v>
      </c>
      <c r="K12" s="68">
        <v>14</v>
      </c>
      <c r="L12" s="74">
        <v>0.64</v>
      </c>
      <c r="M12" s="68">
        <v>0</v>
      </c>
      <c r="N12" s="74">
        <v>0</v>
      </c>
      <c r="O12" s="68">
        <v>9</v>
      </c>
      <c r="P12" s="74">
        <v>0.63</v>
      </c>
      <c r="Q12" s="68">
        <v>0</v>
      </c>
      <c r="R12" s="74">
        <v>0</v>
      </c>
    </row>
    <row r="13" spans="1:18" x14ac:dyDescent="0.2">
      <c r="A13" s="104"/>
      <c r="B13" s="45" t="s">
        <v>103</v>
      </c>
      <c r="C13" s="69">
        <v>18</v>
      </c>
      <c r="D13" s="76">
        <v>1.92</v>
      </c>
      <c r="E13" s="69">
        <v>19</v>
      </c>
      <c r="F13" s="76">
        <v>1.06</v>
      </c>
      <c r="G13" s="69">
        <v>1</v>
      </c>
      <c r="H13" s="76">
        <v>4</v>
      </c>
      <c r="I13" s="69">
        <v>25</v>
      </c>
      <c r="J13" s="76">
        <v>1.1599999999999999</v>
      </c>
      <c r="K13" s="69">
        <v>28</v>
      </c>
      <c r="L13" s="76">
        <v>1.28</v>
      </c>
      <c r="M13" s="69">
        <v>0</v>
      </c>
      <c r="N13" s="76">
        <v>0</v>
      </c>
      <c r="O13" s="69">
        <v>17</v>
      </c>
      <c r="P13" s="76">
        <v>1.19</v>
      </c>
      <c r="Q13" s="69">
        <v>0</v>
      </c>
      <c r="R13" s="76">
        <v>0</v>
      </c>
    </row>
    <row r="14" spans="1:18" x14ac:dyDescent="0.2">
      <c r="A14" s="104"/>
      <c r="B14" s="45" t="s">
        <v>164</v>
      </c>
      <c r="C14" s="69">
        <v>3</v>
      </c>
      <c r="D14" s="76">
        <v>0.32</v>
      </c>
      <c r="E14" s="69">
        <v>12</v>
      </c>
      <c r="F14" s="76">
        <v>0.67</v>
      </c>
      <c r="G14" s="69">
        <v>1</v>
      </c>
      <c r="H14" s="76">
        <v>4</v>
      </c>
      <c r="I14" s="69">
        <v>11</v>
      </c>
      <c r="J14" s="76">
        <v>0.51</v>
      </c>
      <c r="K14" s="69">
        <v>12</v>
      </c>
      <c r="L14" s="76">
        <v>0.55000000000000004</v>
      </c>
      <c r="M14" s="69">
        <v>0</v>
      </c>
      <c r="N14" s="76">
        <v>0</v>
      </c>
      <c r="O14" s="69">
        <v>6</v>
      </c>
      <c r="P14" s="76">
        <v>0.42</v>
      </c>
      <c r="Q14" s="69">
        <v>0</v>
      </c>
      <c r="R14" s="76">
        <v>0</v>
      </c>
    </row>
    <row r="15" spans="1:18" x14ac:dyDescent="0.2">
      <c r="A15" s="104"/>
      <c r="B15" s="45" t="s">
        <v>165</v>
      </c>
      <c r="C15" s="69">
        <v>13</v>
      </c>
      <c r="D15" s="76">
        <v>1.38</v>
      </c>
      <c r="E15" s="69">
        <v>14</v>
      </c>
      <c r="F15" s="76">
        <v>0.78</v>
      </c>
      <c r="G15" s="69">
        <v>0</v>
      </c>
      <c r="H15" s="76">
        <v>0</v>
      </c>
      <c r="I15" s="69">
        <v>22</v>
      </c>
      <c r="J15" s="76">
        <v>1.03</v>
      </c>
      <c r="K15" s="69">
        <v>22</v>
      </c>
      <c r="L15" s="76">
        <v>1</v>
      </c>
      <c r="M15" s="69">
        <v>0</v>
      </c>
      <c r="N15" s="76">
        <v>0</v>
      </c>
      <c r="O15" s="69">
        <v>11</v>
      </c>
      <c r="P15" s="76">
        <v>0.77</v>
      </c>
      <c r="Q15" s="69">
        <v>0</v>
      </c>
      <c r="R15" s="76">
        <v>0</v>
      </c>
    </row>
    <row r="16" spans="1:18" x14ac:dyDescent="0.2">
      <c r="A16" s="104"/>
      <c r="B16" s="45" t="s">
        <v>5</v>
      </c>
      <c r="C16" s="69">
        <v>60</v>
      </c>
      <c r="D16" s="76">
        <v>6.39</v>
      </c>
      <c r="E16" s="69">
        <v>152</v>
      </c>
      <c r="F16" s="76">
        <v>8.4600000000000009</v>
      </c>
      <c r="G16" s="69">
        <v>2</v>
      </c>
      <c r="H16" s="76">
        <v>8</v>
      </c>
      <c r="I16" s="69">
        <v>162</v>
      </c>
      <c r="J16" s="76">
        <v>7.55</v>
      </c>
      <c r="K16" s="69">
        <v>167</v>
      </c>
      <c r="L16" s="76">
        <v>7.61</v>
      </c>
      <c r="M16" s="69">
        <v>3</v>
      </c>
      <c r="N16" s="76">
        <v>13.04</v>
      </c>
      <c r="O16" s="69">
        <v>97</v>
      </c>
      <c r="P16" s="76">
        <v>6.77</v>
      </c>
      <c r="Q16" s="69">
        <v>1</v>
      </c>
      <c r="R16" s="76">
        <v>20</v>
      </c>
    </row>
    <row r="17" spans="1:18" x14ac:dyDescent="0.2">
      <c r="A17" s="104"/>
      <c r="B17" s="45" t="s">
        <v>104</v>
      </c>
      <c r="C17" s="69">
        <v>14</v>
      </c>
      <c r="D17" s="76">
        <v>1.49</v>
      </c>
      <c r="E17" s="69">
        <v>20</v>
      </c>
      <c r="F17" s="76">
        <v>1.1100000000000001</v>
      </c>
      <c r="G17" s="69">
        <v>0</v>
      </c>
      <c r="H17" s="76">
        <v>0</v>
      </c>
      <c r="I17" s="69">
        <v>27</v>
      </c>
      <c r="J17" s="76">
        <v>1.26</v>
      </c>
      <c r="K17" s="69">
        <v>27</v>
      </c>
      <c r="L17" s="76">
        <v>1.23</v>
      </c>
      <c r="M17" s="69">
        <v>0</v>
      </c>
      <c r="N17" s="76">
        <v>0</v>
      </c>
      <c r="O17" s="69">
        <v>17</v>
      </c>
      <c r="P17" s="76">
        <v>1.19</v>
      </c>
      <c r="Q17" s="69">
        <v>0</v>
      </c>
      <c r="R17" s="76">
        <v>0</v>
      </c>
    </row>
    <row r="18" spans="1:18" x14ac:dyDescent="0.2">
      <c r="A18" s="104"/>
      <c r="B18" s="45" t="s">
        <v>8</v>
      </c>
      <c r="C18" s="69">
        <v>80</v>
      </c>
      <c r="D18" s="76">
        <v>8.52</v>
      </c>
      <c r="E18" s="69">
        <v>159</v>
      </c>
      <c r="F18" s="76">
        <v>8.85</v>
      </c>
      <c r="G18" s="69">
        <v>2</v>
      </c>
      <c r="H18" s="76">
        <v>8</v>
      </c>
      <c r="I18" s="69">
        <v>182</v>
      </c>
      <c r="J18" s="76">
        <v>8.48</v>
      </c>
      <c r="K18" s="69">
        <v>186</v>
      </c>
      <c r="L18" s="76">
        <v>8.4700000000000006</v>
      </c>
      <c r="M18" s="69">
        <v>0</v>
      </c>
      <c r="N18" s="76">
        <v>0</v>
      </c>
      <c r="O18" s="69">
        <v>114</v>
      </c>
      <c r="P18" s="76">
        <v>7.96</v>
      </c>
      <c r="Q18" s="69">
        <v>0</v>
      </c>
      <c r="R18" s="76">
        <v>0</v>
      </c>
    </row>
    <row r="19" spans="1:18" x14ac:dyDescent="0.2">
      <c r="A19" s="104"/>
      <c r="B19" s="45" t="s">
        <v>105</v>
      </c>
      <c r="C19" s="69">
        <v>177</v>
      </c>
      <c r="D19" s="76">
        <v>18.850000000000001</v>
      </c>
      <c r="E19" s="69">
        <v>323</v>
      </c>
      <c r="F19" s="76">
        <v>17.98</v>
      </c>
      <c r="G19" s="69">
        <v>3</v>
      </c>
      <c r="H19" s="76">
        <v>12</v>
      </c>
      <c r="I19" s="69">
        <v>393</v>
      </c>
      <c r="J19" s="76">
        <v>18.309999999999999</v>
      </c>
      <c r="K19" s="69">
        <v>397</v>
      </c>
      <c r="L19" s="76">
        <v>18.09</v>
      </c>
      <c r="M19" s="69">
        <v>3</v>
      </c>
      <c r="N19" s="76">
        <v>13.04</v>
      </c>
      <c r="O19" s="69">
        <v>258</v>
      </c>
      <c r="P19" s="76">
        <v>18</v>
      </c>
      <c r="Q19" s="69">
        <v>0</v>
      </c>
      <c r="R19" s="76">
        <v>0</v>
      </c>
    </row>
    <row r="20" spans="1:18" x14ac:dyDescent="0.2">
      <c r="A20" s="104"/>
      <c r="B20" s="45" t="s">
        <v>106</v>
      </c>
      <c r="C20" s="69">
        <v>12</v>
      </c>
      <c r="D20" s="76">
        <v>1.28</v>
      </c>
      <c r="E20" s="69">
        <v>13</v>
      </c>
      <c r="F20" s="76">
        <v>0.72</v>
      </c>
      <c r="G20" s="69">
        <v>0</v>
      </c>
      <c r="H20" s="76">
        <v>0</v>
      </c>
      <c r="I20" s="69">
        <v>16</v>
      </c>
      <c r="J20" s="76">
        <v>0.75</v>
      </c>
      <c r="K20" s="69">
        <v>15</v>
      </c>
      <c r="L20" s="76">
        <v>0.68</v>
      </c>
      <c r="M20" s="69">
        <v>0</v>
      </c>
      <c r="N20" s="76">
        <v>0</v>
      </c>
      <c r="O20" s="69">
        <v>9</v>
      </c>
      <c r="P20" s="76">
        <v>0.63</v>
      </c>
      <c r="Q20" s="69">
        <v>0</v>
      </c>
      <c r="R20" s="76">
        <v>0</v>
      </c>
    </row>
    <row r="21" spans="1:18" x14ac:dyDescent="0.2">
      <c r="A21" s="104"/>
      <c r="B21" s="45" t="s">
        <v>107</v>
      </c>
      <c r="C21" s="69">
        <v>22</v>
      </c>
      <c r="D21" s="76">
        <v>2.34</v>
      </c>
      <c r="E21" s="69">
        <v>41</v>
      </c>
      <c r="F21" s="76">
        <v>2.2799999999999998</v>
      </c>
      <c r="G21" s="69">
        <v>0</v>
      </c>
      <c r="H21" s="76">
        <v>0</v>
      </c>
      <c r="I21" s="69">
        <v>47</v>
      </c>
      <c r="J21" s="76">
        <v>2.19</v>
      </c>
      <c r="K21" s="69">
        <v>48</v>
      </c>
      <c r="L21" s="76">
        <v>2.19</v>
      </c>
      <c r="M21" s="69">
        <v>0</v>
      </c>
      <c r="N21" s="76">
        <v>0</v>
      </c>
      <c r="O21" s="69">
        <v>34</v>
      </c>
      <c r="P21" s="76">
        <v>2.37</v>
      </c>
      <c r="Q21" s="69">
        <v>0</v>
      </c>
      <c r="R21" s="76">
        <v>0</v>
      </c>
    </row>
    <row r="22" spans="1:18" x14ac:dyDescent="0.2">
      <c r="A22" s="104"/>
      <c r="B22" s="45" t="s">
        <v>108</v>
      </c>
      <c r="C22" s="69">
        <v>59</v>
      </c>
      <c r="D22" s="76">
        <v>6.28</v>
      </c>
      <c r="E22" s="69">
        <v>103</v>
      </c>
      <c r="F22" s="76">
        <v>5.73</v>
      </c>
      <c r="G22" s="69">
        <v>1</v>
      </c>
      <c r="H22" s="76">
        <v>4</v>
      </c>
      <c r="I22" s="69">
        <v>124</v>
      </c>
      <c r="J22" s="76">
        <v>5.78</v>
      </c>
      <c r="K22" s="69">
        <v>128</v>
      </c>
      <c r="L22" s="76">
        <v>5.83</v>
      </c>
      <c r="M22" s="69">
        <v>1</v>
      </c>
      <c r="N22" s="76">
        <v>4.3499999999999996</v>
      </c>
      <c r="O22" s="69">
        <v>94</v>
      </c>
      <c r="P22" s="76">
        <v>6.56</v>
      </c>
      <c r="Q22" s="69">
        <v>0</v>
      </c>
      <c r="R22" s="76">
        <v>0</v>
      </c>
    </row>
    <row r="23" spans="1:18" x14ac:dyDescent="0.2">
      <c r="A23" s="104"/>
      <c r="B23" s="45" t="s">
        <v>166</v>
      </c>
      <c r="C23" s="69">
        <v>118</v>
      </c>
      <c r="D23" s="76">
        <v>12.57</v>
      </c>
      <c r="E23" s="69">
        <v>90</v>
      </c>
      <c r="F23" s="76">
        <v>5.01</v>
      </c>
      <c r="G23" s="69">
        <v>2</v>
      </c>
      <c r="H23" s="76">
        <v>8</v>
      </c>
      <c r="I23" s="69">
        <v>167</v>
      </c>
      <c r="J23" s="76">
        <v>7.78</v>
      </c>
      <c r="K23" s="69">
        <v>170</v>
      </c>
      <c r="L23" s="76">
        <v>7.74</v>
      </c>
      <c r="M23" s="69">
        <v>2</v>
      </c>
      <c r="N23" s="76">
        <v>8.6999999999999993</v>
      </c>
      <c r="O23" s="69">
        <v>119</v>
      </c>
      <c r="P23" s="76">
        <v>8.3000000000000007</v>
      </c>
      <c r="Q23" s="69">
        <v>0</v>
      </c>
      <c r="R23" s="76">
        <v>0</v>
      </c>
    </row>
    <row r="24" spans="1:18" x14ac:dyDescent="0.2">
      <c r="A24" s="104"/>
      <c r="B24" s="45" t="s">
        <v>109</v>
      </c>
      <c r="C24" s="69">
        <v>16</v>
      </c>
      <c r="D24" s="76">
        <v>1.7</v>
      </c>
      <c r="E24" s="69">
        <v>76</v>
      </c>
      <c r="F24" s="76">
        <v>4.2300000000000004</v>
      </c>
      <c r="G24" s="69">
        <v>0</v>
      </c>
      <c r="H24" s="76">
        <v>0</v>
      </c>
      <c r="I24" s="69">
        <v>69</v>
      </c>
      <c r="J24" s="76">
        <v>3.22</v>
      </c>
      <c r="K24" s="69">
        <v>71</v>
      </c>
      <c r="L24" s="76">
        <v>3.23</v>
      </c>
      <c r="M24" s="69">
        <v>0</v>
      </c>
      <c r="N24" s="76">
        <v>0</v>
      </c>
      <c r="O24" s="69">
        <v>51</v>
      </c>
      <c r="P24" s="76">
        <v>3.56</v>
      </c>
      <c r="Q24" s="69">
        <v>0</v>
      </c>
      <c r="R24" s="76">
        <v>0</v>
      </c>
    </row>
    <row r="25" spans="1:18" x14ac:dyDescent="0.2">
      <c r="A25" s="104"/>
      <c r="B25" s="45" t="s">
        <v>110</v>
      </c>
      <c r="C25" s="69">
        <v>24</v>
      </c>
      <c r="D25" s="76">
        <v>2.56</v>
      </c>
      <c r="E25" s="69">
        <v>58</v>
      </c>
      <c r="F25" s="76">
        <v>3.23</v>
      </c>
      <c r="G25" s="69">
        <v>1</v>
      </c>
      <c r="H25" s="76">
        <v>4</v>
      </c>
      <c r="I25" s="69">
        <v>58</v>
      </c>
      <c r="J25" s="76">
        <v>2.7</v>
      </c>
      <c r="K25" s="69">
        <v>59</v>
      </c>
      <c r="L25" s="76">
        <v>2.69</v>
      </c>
      <c r="M25" s="69">
        <v>0</v>
      </c>
      <c r="N25" s="76">
        <v>0</v>
      </c>
      <c r="O25" s="69">
        <v>38</v>
      </c>
      <c r="P25" s="76">
        <v>2.65</v>
      </c>
      <c r="Q25" s="69">
        <v>0</v>
      </c>
      <c r="R25" s="76">
        <v>0</v>
      </c>
    </row>
    <row r="26" spans="1:18" x14ac:dyDescent="0.2">
      <c r="A26" s="104"/>
      <c r="B26" s="45" t="s">
        <v>111</v>
      </c>
      <c r="C26" s="69">
        <v>9</v>
      </c>
      <c r="D26" s="76">
        <v>0.96</v>
      </c>
      <c r="E26" s="69">
        <v>67</v>
      </c>
      <c r="F26" s="76">
        <v>3.73</v>
      </c>
      <c r="G26" s="69">
        <v>4</v>
      </c>
      <c r="H26" s="76">
        <v>16</v>
      </c>
      <c r="I26" s="69">
        <v>56</v>
      </c>
      <c r="J26" s="76">
        <v>2.61</v>
      </c>
      <c r="K26" s="69">
        <v>60</v>
      </c>
      <c r="L26" s="76">
        <v>2.73</v>
      </c>
      <c r="M26" s="69">
        <v>2</v>
      </c>
      <c r="N26" s="76">
        <v>8.6999999999999993</v>
      </c>
      <c r="O26" s="69">
        <v>45</v>
      </c>
      <c r="P26" s="76">
        <v>3.14</v>
      </c>
      <c r="Q26" s="69">
        <v>0</v>
      </c>
      <c r="R26" s="76">
        <v>0</v>
      </c>
    </row>
    <row r="27" spans="1:18" x14ac:dyDescent="0.2">
      <c r="A27" s="104"/>
      <c r="B27" s="45" t="s">
        <v>112</v>
      </c>
      <c r="C27" s="69">
        <v>15</v>
      </c>
      <c r="D27" s="76">
        <v>1.6</v>
      </c>
      <c r="E27" s="69">
        <v>66</v>
      </c>
      <c r="F27" s="76">
        <v>3.67</v>
      </c>
      <c r="G27" s="69">
        <v>1</v>
      </c>
      <c r="H27" s="76">
        <v>4</v>
      </c>
      <c r="I27" s="69">
        <v>66</v>
      </c>
      <c r="J27" s="76">
        <v>3.08</v>
      </c>
      <c r="K27" s="69">
        <v>68</v>
      </c>
      <c r="L27" s="76">
        <v>3.1</v>
      </c>
      <c r="M27" s="69">
        <v>1</v>
      </c>
      <c r="N27" s="76">
        <v>4.3499999999999996</v>
      </c>
      <c r="O27" s="69">
        <v>45</v>
      </c>
      <c r="P27" s="76">
        <v>3.14</v>
      </c>
      <c r="Q27" s="69">
        <v>0</v>
      </c>
      <c r="R27" s="76">
        <v>0</v>
      </c>
    </row>
    <row r="28" spans="1:18" x14ac:dyDescent="0.2">
      <c r="A28" s="104"/>
      <c r="B28" s="45" t="s">
        <v>167</v>
      </c>
      <c r="C28" s="69">
        <v>17</v>
      </c>
      <c r="D28" s="76">
        <v>1.81</v>
      </c>
      <c r="E28" s="69">
        <v>37</v>
      </c>
      <c r="F28" s="76">
        <v>2.06</v>
      </c>
      <c r="G28" s="69">
        <v>1</v>
      </c>
      <c r="H28" s="76">
        <v>4</v>
      </c>
      <c r="I28" s="69">
        <v>44</v>
      </c>
      <c r="J28" s="76">
        <v>2.0499999999999998</v>
      </c>
      <c r="K28" s="69">
        <v>42</v>
      </c>
      <c r="L28" s="76">
        <v>1.91</v>
      </c>
      <c r="M28" s="69">
        <v>1</v>
      </c>
      <c r="N28" s="76">
        <v>4.3499999999999996</v>
      </c>
      <c r="O28" s="69">
        <v>32</v>
      </c>
      <c r="P28" s="76">
        <v>2.23</v>
      </c>
      <c r="Q28" s="69">
        <v>0</v>
      </c>
      <c r="R28" s="76">
        <v>0</v>
      </c>
    </row>
    <row r="29" spans="1:18" x14ac:dyDescent="0.2">
      <c r="A29" s="104"/>
      <c r="B29" s="45" t="s">
        <v>113</v>
      </c>
      <c r="C29" s="69">
        <v>273</v>
      </c>
      <c r="D29" s="76">
        <v>29.07</v>
      </c>
      <c r="E29" s="69">
        <v>535</v>
      </c>
      <c r="F29" s="76">
        <v>29.79</v>
      </c>
      <c r="G29" s="69">
        <v>6</v>
      </c>
      <c r="H29" s="76">
        <v>24</v>
      </c>
      <c r="I29" s="69">
        <v>664</v>
      </c>
      <c r="J29" s="76">
        <v>30.94</v>
      </c>
      <c r="K29" s="69">
        <v>681</v>
      </c>
      <c r="L29" s="76">
        <v>31.03</v>
      </c>
      <c r="M29" s="69">
        <v>10</v>
      </c>
      <c r="N29" s="76">
        <v>43.48</v>
      </c>
      <c r="O29" s="69">
        <v>437</v>
      </c>
      <c r="P29" s="76">
        <v>30.5</v>
      </c>
      <c r="Q29" s="69">
        <v>4</v>
      </c>
      <c r="R29" s="76">
        <v>80</v>
      </c>
    </row>
    <row r="30" spans="1:18" ht="16" thickBot="1" x14ac:dyDescent="0.25">
      <c r="A30" s="105"/>
      <c r="B30" s="46" t="s">
        <v>35</v>
      </c>
      <c r="C30" s="70">
        <v>939</v>
      </c>
      <c r="D30" s="78">
        <v>100</v>
      </c>
      <c r="E30" s="70">
        <v>1796</v>
      </c>
      <c r="F30" s="78">
        <v>100</v>
      </c>
      <c r="G30" s="70">
        <v>25</v>
      </c>
      <c r="H30" s="78">
        <v>100</v>
      </c>
      <c r="I30" s="70">
        <v>2146</v>
      </c>
      <c r="J30" s="78">
        <v>100</v>
      </c>
      <c r="K30" s="70">
        <v>2195</v>
      </c>
      <c r="L30" s="78">
        <v>100</v>
      </c>
      <c r="M30" s="70">
        <v>23</v>
      </c>
      <c r="N30" s="78">
        <v>100</v>
      </c>
      <c r="O30" s="70">
        <v>1433</v>
      </c>
      <c r="P30" s="78">
        <v>100</v>
      </c>
      <c r="Q30" s="70">
        <v>5</v>
      </c>
      <c r="R30" s="78">
        <v>100</v>
      </c>
    </row>
    <row r="31" spans="1:18" x14ac:dyDescent="0.2">
      <c r="A31" s="103" t="s">
        <v>46</v>
      </c>
      <c r="B31" s="45" t="s">
        <v>15</v>
      </c>
      <c r="C31" s="68">
        <v>365</v>
      </c>
      <c r="D31" s="74">
        <v>38.869999999999997</v>
      </c>
      <c r="E31" s="68">
        <v>999</v>
      </c>
      <c r="F31" s="74">
        <v>55.62</v>
      </c>
      <c r="G31" s="68">
        <v>15</v>
      </c>
      <c r="H31" s="74">
        <v>60</v>
      </c>
      <c r="I31" s="68">
        <v>1057</v>
      </c>
      <c r="J31" s="74">
        <v>49.25</v>
      </c>
      <c r="K31" s="68">
        <v>1077</v>
      </c>
      <c r="L31" s="74">
        <v>49.07</v>
      </c>
      <c r="M31" s="68">
        <v>7</v>
      </c>
      <c r="N31" s="74">
        <v>30.43</v>
      </c>
      <c r="O31" s="68">
        <v>697</v>
      </c>
      <c r="P31" s="74">
        <v>48.64</v>
      </c>
      <c r="Q31" s="68">
        <v>2</v>
      </c>
      <c r="R31" s="74">
        <v>40</v>
      </c>
    </row>
    <row r="32" spans="1:18" x14ac:dyDescent="0.2">
      <c r="A32" s="104"/>
      <c r="B32" s="45" t="s">
        <v>16</v>
      </c>
      <c r="C32" s="69">
        <v>11</v>
      </c>
      <c r="D32" s="76">
        <v>1.17</v>
      </c>
      <c r="E32" s="69">
        <v>15</v>
      </c>
      <c r="F32" s="76">
        <v>0.84</v>
      </c>
      <c r="G32" s="69">
        <v>0</v>
      </c>
      <c r="H32" s="76">
        <v>0</v>
      </c>
      <c r="I32" s="69">
        <v>19</v>
      </c>
      <c r="J32" s="76">
        <v>0.89</v>
      </c>
      <c r="K32" s="69">
        <v>20</v>
      </c>
      <c r="L32" s="76">
        <v>0.91</v>
      </c>
      <c r="M32" s="69">
        <v>0</v>
      </c>
      <c r="N32" s="76">
        <v>0</v>
      </c>
      <c r="O32" s="69">
        <v>14</v>
      </c>
      <c r="P32" s="76">
        <v>0.98</v>
      </c>
      <c r="Q32" s="69">
        <v>0</v>
      </c>
      <c r="R32" s="76">
        <v>0</v>
      </c>
    </row>
    <row r="33" spans="1:18" x14ac:dyDescent="0.2">
      <c r="A33" s="104"/>
      <c r="B33" s="45" t="s">
        <v>17</v>
      </c>
      <c r="C33" s="69">
        <v>15</v>
      </c>
      <c r="D33" s="76">
        <v>1.6</v>
      </c>
      <c r="E33" s="69">
        <v>14</v>
      </c>
      <c r="F33" s="76">
        <v>0.78</v>
      </c>
      <c r="G33" s="69">
        <v>0</v>
      </c>
      <c r="H33" s="76">
        <v>0</v>
      </c>
      <c r="I33" s="69">
        <v>22</v>
      </c>
      <c r="J33" s="76">
        <v>1.03</v>
      </c>
      <c r="K33" s="69">
        <v>23</v>
      </c>
      <c r="L33" s="76">
        <v>1.05</v>
      </c>
      <c r="M33" s="69">
        <v>0</v>
      </c>
      <c r="N33" s="76">
        <v>0</v>
      </c>
      <c r="O33" s="69">
        <v>21</v>
      </c>
      <c r="P33" s="76">
        <v>1.47</v>
      </c>
      <c r="Q33" s="69">
        <v>0</v>
      </c>
      <c r="R33" s="76">
        <v>0</v>
      </c>
    </row>
    <row r="34" spans="1:18" x14ac:dyDescent="0.2">
      <c r="A34" s="104"/>
      <c r="B34" s="45" t="s">
        <v>18</v>
      </c>
      <c r="C34" s="69">
        <v>13</v>
      </c>
      <c r="D34" s="76">
        <v>1.38</v>
      </c>
      <c r="E34" s="69">
        <v>11</v>
      </c>
      <c r="F34" s="76">
        <v>0.61</v>
      </c>
      <c r="G34" s="69">
        <v>0</v>
      </c>
      <c r="H34" s="76">
        <v>0</v>
      </c>
      <c r="I34" s="69">
        <v>22</v>
      </c>
      <c r="J34" s="76">
        <v>1.03</v>
      </c>
      <c r="K34" s="69">
        <v>22</v>
      </c>
      <c r="L34" s="76">
        <v>1</v>
      </c>
      <c r="M34" s="69">
        <v>1</v>
      </c>
      <c r="N34" s="76">
        <v>4.3499999999999996</v>
      </c>
      <c r="O34" s="69">
        <v>15</v>
      </c>
      <c r="P34" s="76">
        <v>1.05</v>
      </c>
      <c r="Q34" s="69">
        <v>0</v>
      </c>
      <c r="R34" s="76">
        <v>0</v>
      </c>
    </row>
    <row r="35" spans="1:18" x14ac:dyDescent="0.2">
      <c r="A35" s="104"/>
      <c r="B35" s="45" t="s">
        <v>19</v>
      </c>
      <c r="C35" s="69">
        <v>119</v>
      </c>
      <c r="D35" s="76">
        <v>12.67</v>
      </c>
      <c r="E35" s="69">
        <v>129</v>
      </c>
      <c r="F35" s="76">
        <v>7.18</v>
      </c>
      <c r="G35" s="69">
        <v>4</v>
      </c>
      <c r="H35" s="76">
        <v>16</v>
      </c>
      <c r="I35" s="69">
        <v>198</v>
      </c>
      <c r="J35" s="76">
        <v>9.23</v>
      </c>
      <c r="K35" s="69">
        <v>201</v>
      </c>
      <c r="L35" s="76">
        <v>9.16</v>
      </c>
      <c r="M35" s="69">
        <v>2</v>
      </c>
      <c r="N35" s="76">
        <v>8.6999999999999993</v>
      </c>
      <c r="O35" s="69">
        <v>124</v>
      </c>
      <c r="P35" s="76">
        <v>8.65</v>
      </c>
      <c r="Q35" s="69">
        <v>2</v>
      </c>
      <c r="R35" s="76">
        <v>40</v>
      </c>
    </row>
    <row r="36" spans="1:18" x14ac:dyDescent="0.2">
      <c r="A36" s="104"/>
      <c r="B36" s="45" t="s">
        <v>20</v>
      </c>
      <c r="C36" s="69">
        <v>132</v>
      </c>
      <c r="D36" s="76">
        <v>14.06</v>
      </c>
      <c r="E36" s="69">
        <v>245</v>
      </c>
      <c r="F36" s="76">
        <v>13.64</v>
      </c>
      <c r="G36" s="69">
        <v>4</v>
      </c>
      <c r="H36" s="76">
        <v>16</v>
      </c>
      <c r="I36" s="69">
        <v>294</v>
      </c>
      <c r="J36" s="76">
        <v>13.7</v>
      </c>
      <c r="K36" s="69">
        <v>304</v>
      </c>
      <c r="L36" s="76">
        <v>13.85</v>
      </c>
      <c r="M36" s="69">
        <v>6</v>
      </c>
      <c r="N36" s="76">
        <v>26.09</v>
      </c>
      <c r="O36" s="69">
        <v>200</v>
      </c>
      <c r="P36" s="76">
        <v>13.96</v>
      </c>
      <c r="Q36" s="69">
        <v>1</v>
      </c>
      <c r="R36" s="76">
        <v>20</v>
      </c>
    </row>
    <row r="37" spans="1:18" x14ac:dyDescent="0.2">
      <c r="A37" s="104"/>
      <c r="B37" s="45" t="s">
        <v>21</v>
      </c>
      <c r="C37" s="69">
        <v>29</v>
      </c>
      <c r="D37" s="76">
        <v>3.09</v>
      </c>
      <c r="E37" s="69">
        <v>23</v>
      </c>
      <c r="F37" s="76">
        <v>1.28</v>
      </c>
      <c r="G37" s="69">
        <v>0</v>
      </c>
      <c r="H37" s="76">
        <v>0</v>
      </c>
      <c r="I37" s="69">
        <v>42</v>
      </c>
      <c r="J37" s="76">
        <v>1.96</v>
      </c>
      <c r="K37" s="69">
        <v>42</v>
      </c>
      <c r="L37" s="76">
        <v>1.91</v>
      </c>
      <c r="M37" s="69">
        <v>0</v>
      </c>
      <c r="N37" s="76">
        <v>0</v>
      </c>
      <c r="O37" s="69">
        <v>35</v>
      </c>
      <c r="P37" s="76">
        <v>2.44</v>
      </c>
      <c r="Q37" s="69">
        <v>0</v>
      </c>
      <c r="R37" s="76">
        <v>0</v>
      </c>
    </row>
    <row r="38" spans="1:18" x14ac:dyDescent="0.2">
      <c r="A38" s="104"/>
      <c r="B38" s="45" t="s">
        <v>22</v>
      </c>
      <c r="C38" s="69">
        <v>26</v>
      </c>
      <c r="D38" s="76">
        <v>2.77</v>
      </c>
      <c r="E38" s="69">
        <v>27</v>
      </c>
      <c r="F38" s="76">
        <v>1.5</v>
      </c>
      <c r="G38" s="69">
        <v>0</v>
      </c>
      <c r="H38" s="76">
        <v>0</v>
      </c>
      <c r="I38" s="69">
        <v>43</v>
      </c>
      <c r="J38" s="76">
        <v>2</v>
      </c>
      <c r="K38" s="69">
        <v>43</v>
      </c>
      <c r="L38" s="76">
        <v>1.96</v>
      </c>
      <c r="M38" s="69">
        <v>2</v>
      </c>
      <c r="N38" s="76">
        <v>8.6999999999999993</v>
      </c>
      <c r="O38" s="69">
        <v>37</v>
      </c>
      <c r="P38" s="76">
        <v>2.58</v>
      </c>
      <c r="Q38" s="69">
        <v>0</v>
      </c>
      <c r="R38" s="76">
        <v>0</v>
      </c>
    </row>
    <row r="39" spans="1:18" x14ac:dyDescent="0.2">
      <c r="A39" s="104"/>
      <c r="B39" s="45" t="s">
        <v>23</v>
      </c>
      <c r="C39" s="69">
        <v>45</v>
      </c>
      <c r="D39" s="76">
        <v>4.79</v>
      </c>
      <c r="E39" s="69">
        <v>60</v>
      </c>
      <c r="F39" s="76">
        <v>3.34</v>
      </c>
      <c r="G39" s="69">
        <v>1</v>
      </c>
      <c r="H39" s="76">
        <v>4</v>
      </c>
      <c r="I39" s="69">
        <v>87</v>
      </c>
      <c r="J39" s="76">
        <v>4.05</v>
      </c>
      <c r="K39" s="69">
        <v>91</v>
      </c>
      <c r="L39" s="76">
        <v>4.1500000000000004</v>
      </c>
      <c r="M39" s="69">
        <v>2</v>
      </c>
      <c r="N39" s="76">
        <v>8.6999999999999993</v>
      </c>
      <c r="O39" s="69">
        <v>58</v>
      </c>
      <c r="P39" s="76">
        <v>4.05</v>
      </c>
      <c r="Q39" s="69">
        <v>0</v>
      </c>
      <c r="R39" s="76">
        <v>0</v>
      </c>
    </row>
    <row r="40" spans="1:18" x14ac:dyDescent="0.2">
      <c r="A40" s="104"/>
      <c r="B40" s="45" t="s">
        <v>24</v>
      </c>
      <c r="C40" s="69">
        <v>63</v>
      </c>
      <c r="D40" s="76">
        <v>6.71</v>
      </c>
      <c r="E40" s="69">
        <v>141</v>
      </c>
      <c r="F40" s="76">
        <v>7.85</v>
      </c>
      <c r="G40" s="69">
        <v>1</v>
      </c>
      <c r="H40" s="76">
        <v>4</v>
      </c>
      <c r="I40" s="69">
        <v>162</v>
      </c>
      <c r="J40" s="76">
        <v>7.55</v>
      </c>
      <c r="K40" s="69">
        <v>166</v>
      </c>
      <c r="L40" s="76">
        <v>7.56</v>
      </c>
      <c r="M40" s="69">
        <v>0</v>
      </c>
      <c r="N40" s="76">
        <v>0</v>
      </c>
      <c r="O40" s="69">
        <v>93</v>
      </c>
      <c r="P40" s="76">
        <v>6.49</v>
      </c>
      <c r="Q40" s="69">
        <v>0</v>
      </c>
      <c r="R40" s="76">
        <v>0</v>
      </c>
    </row>
    <row r="41" spans="1:18" x14ac:dyDescent="0.2">
      <c r="A41" s="104"/>
      <c r="B41" s="45" t="s">
        <v>25</v>
      </c>
      <c r="C41" s="69">
        <v>14</v>
      </c>
      <c r="D41" s="76">
        <v>1.49</v>
      </c>
      <c r="E41" s="69">
        <v>11</v>
      </c>
      <c r="F41" s="76">
        <v>0.61</v>
      </c>
      <c r="G41" s="69">
        <v>0</v>
      </c>
      <c r="H41" s="76">
        <v>0</v>
      </c>
      <c r="I41" s="69">
        <v>21</v>
      </c>
      <c r="J41" s="76">
        <v>0.98</v>
      </c>
      <c r="K41" s="69">
        <v>23</v>
      </c>
      <c r="L41" s="76">
        <v>1.05</v>
      </c>
      <c r="M41" s="69">
        <v>1</v>
      </c>
      <c r="N41" s="76">
        <v>4.3499999999999996</v>
      </c>
      <c r="O41" s="69">
        <v>18</v>
      </c>
      <c r="P41" s="76">
        <v>1.26</v>
      </c>
      <c r="Q41" s="69">
        <v>0</v>
      </c>
      <c r="R41" s="76">
        <v>0</v>
      </c>
    </row>
    <row r="42" spans="1:18" x14ac:dyDescent="0.2">
      <c r="A42" s="104"/>
      <c r="B42" s="45" t="s">
        <v>26</v>
      </c>
      <c r="C42" s="69">
        <v>10</v>
      </c>
      <c r="D42" s="76">
        <v>1.06</v>
      </c>
      <c r="E42" s="69">
        <v>12</v>
      </c>
      <c r="F42" s="76">
        <v>0.67</v>
      </c>
      <c r="G42" s="69">
        <v>0</v>
      </c>
      <c r="H42" s="76">
        <v>0</v>
      </c>
      <c r="I42" s="69">
        <v>20</v>
      </c>
      <c r="J42" s="76">
        <v>0.93</v>
      </c>
      <c r="K42" s="69">
        <v>20</v>
      </c>
      <c r="L42" s="76">
        <v>0.91</v>
      </c>
      <c r="M42" s="69">
        <v>0</v>
      </c>
      <c r="N42" s="76">
        <v>0</v>
      </c>
      <c r="O42" s="69">
        <v>15</v>
      </c>
      <c r="P42" s="76">
        <v>1.05</v>
      </c>
      <c r="Q42" s="69">
        <v>0</v>
      </c>
      <c r="R42" s="76">
        <v>0</v>
      </c>
    </row>
    <row r="43" spans="1:18" x14ac:dyDescent="0.2">
      <c r="A43" s="104"/>
      <c r="B43" s="45" t="s">
        <v>27</v>
      </c>
      <c r="C43" s="69">
        <v>27</v>
      </c>
      <c r="D43" s="76">
        <v>2.88</v>
      </c>
      <c r="E43" s="69">
        <v>33</v>
      </c>
      <c r="F43" s="76">
        <v>1.84</v>
      </c>
      <c r="G43" s="69">
        <v>0</v>
      </c>
      <c r="H43" s="76">
        <v>0</v>
      </c>
      <c r="I43" s="69">
        <v>44</v>
      </c>
      <c r="J43" s="76">
        <v>2.0499999999999998</v>
      </c>
      <c r="K43" s="69">
        <v>46</v>
      </c>
      <c r="L43" s="76">
        <v>2.1</v>
      </c>
      <c r="M43" s="69">
        <v>0</v>
      </c>
      <c r="N43" s="76">
        <v>0</v>
      </c>
      <c r="O43" s="69">
        <v>32</v>
      </c>
      <c r="P43" s="76">
        <v>2.23</v>
      </c>
      <c r="Q43" s="69">
        <v>0</v>
      </c>
      <c r="R43" s="76">
        <v>0</v>
      </c>
    </row>
    <row r="44" spans="1:18" x14ac:dyDescent="0.2">
      <c r="A44" s="104"/>
      <c r="B44" s="45" t="s">
        <v>28</v>
      </c>
      <c r="C44" s="69">
        <v>47</v>
      </c>
      <c r="D44" s="76">
        <v>5.01</v>
      </c>
      <c r="E44" s="69">
        <v>55</v>
      </c>
      <c r="F44" s="76">
        <v>3.06</v>
      </c>
      <c r="G44" s="69">
        <v>0</v>
      </c>
      <c r="H44" s="76">
        <v>0</v>
      </c>
      <c r="I44" s="69">
        <v>79</v>
      </c>
      <c r="J44" s="76">
        <v>3.68</v>
      </c>
      <c r="K44" s="69">
        <v>81</v>
      </c>
      <c r="L44" s="76">
        <v>3.69</v>
      </c>
      <c r="M44" s="69">
        <v>0</v>
      </c>
      <c r="N44" s="76">
        <v>0</v>
      </c>
      <c r="O44" s="69">
        <v>48</v>
      </c>
      <c r="P44" s="76">
        <v>3.35</v>
      </c>
      <c r="Q44" s="69">
        <v>0</v>
      </c>
      <c r="R44" s="76">
        <v>0</v>
      </c>
    </row>
    <row r="45" spans="1:18" x14ac:dyDescent="0.2">
      <c r="A45" s="104"/>
      <c r="B45" s="45" t="s">
        <v>29</v>
      </c>
      <c r="C45" s="69">
        <v>11</v>
      </c>
      <c r="D45" s="76">
        <v>1.17</v>
      </c>
      <c r="E45" s="69">
        <v>10</v>
      </c>
      <c r="F45" s="76">
        <v>0.56000000000000005</v>
      </c>
      <c r="G45" s="69">
        <v>0</v>
      </c>
      <c r="H45" s="76">
        <v>0</v>
      </c>
      <c r="I45" s="69">
        <v>15</v>
      </c>
      <c r="J45" s="76">
        <v>0.7</v>
      </c>
      <c r="K45" s="69">
        <v>15</v>
      </c>
      <c r="L45" s="76">
        <v>0.68</v>
      </c>
      <c r="M45" s="69">
        <v>2</v>
      </c>
      <c r="N45" s="76">
        <v>8.6999999999999993</v>
      </c>
      <c r="O45" s="69">
        <v>10</v>
      </c>
      <c r="P45" s="76">
        <v>0.7</v>
      </c>
      <c r="Q45" s="69">
        <v>0</v>
      </c>
      <c r="R45" s="76">
        <v>0</v>
      </c>
    </row>
    <row r="46" spans="1:18" x14ac:dyDescent="0.2">
      <c r="A46" s="104"/>
      <c r="B46" s="45" t="s">
        <v>30</v>
      </c>
      <c r="C46" s="69">
        <v>12</v>
      </c>
      <c r="D46" s="76">
        <v>1.28</v>
      </c>
      <c r="E46" s="69">
        <v>10</v>
      </c>
      <c r="F46" s="76">
        <v>0.56000000000000005</v>
      </c>
      <c r="G46" s="69">
        <v>0</v>
      </c>
      <c r="H46" s="76">
        <v>0</v>
      </c>
      <c r="I46" s="69">
        <v>20</v>
      </c>
      <c r="J46" s="76">
        <v>0.93</v>
      </c>
      <c r="K46" s="69">
        <v>20</v>
      </c>
      <c r="L46" s="76">
        <v>0.91</v>
      </c>
      <c r="M46" s="69">
        <v>0</v>
      </c>
      <c r="N46" s="76">
        <v>0</v>
      </c>
      <c r="O46" s="69">
        <v>15</v>
      </c>
      <c r="P46" s="76">
        <v>1.05</v>
      </c>
      <c r="Q46" s="69">
        <v>0</v>
      </c>
      <c r="R46" s="76">
        <v>0</v>
      </c>
    </row>
    <row r="47" spans="1:18" x14ac:dyDescent="0.2">
      <c r="A47" s="104"/>
      <c r="B47" s="45" t="s">
        <v>31</v>
      </c>
      <c r="C47" s="69">
        <v>0</v>
      </c>
      <c r="D47" s="76">
        <v>0</v>
      </c>
      <c r="E47" s="69">
        <v>1</v>
      </c>
      <c r="F47" s="76">
        <v>0.06</v>
      </c>
      <c r="G47" s="69">
        <v>0</v>
      </c>
      <c r="H47" s="76">
        <v>0</v>
      </c>
      <c r="I47" s="69">
        <v>1</v>
      </c>
      <c r="J47" s="76">
        <v>0.05</v>
      </c>
      <c r="K47" s="69">
        <v>1</v>
      </c>
      <c r="L47" s="76">
        <v>0.05</v>
      </c>
      <c r="M47" s="69">
        <v>0</v>
      </c>
      <c r="N47" s="76">
        <v>0</v>
      </c>
      <c r="O47" s="69">
        <v>1</v>
      </c>
      <c r="P47" s="76">
        <v>7.0000000000000007E-2</v>
      </c>
      <c r="Q47" s="69">
        <v>0</v>
      </c>
      <c r="R47" s="76">
        <v>0</v>
      </c>
    </row>
    <row r="48" spans="1:18" ht="16" thickBot="1" x14ac:dyDescent="0.25">
      <c r="A48" s="105"/>
      <c r="B48" s="46" t="s">
        <v>35</v>
      </c>
      <c r="C48" s="70">
        <v>939</v>
      </c>
      <c r="D48" s="78">
        <v>100</v>
      </c>
      <c r="E48" s="70">
        <v>1796</v>
      </c>
      <c r="F48" s="78">
        <v>100</v>
      </c>
      <c r="G48" s="70">
        <v>25</v>
      </c>
      <c r="H48" s="78">
        <v>100</v>
      </c>
      <c r="I48" s="70">
        <v>2146</v>
      </c>
      <c r="J48" s="78">
        <v>100</v>
      </c>
      <c r="K48" s="70">
        <v>2195</v>
      </c>
      <c r="L48" s="78">
        <v>100</v>
      </c>
      <c r="M48" s="70">
        <v>23</v>
      </c>
      <c r="N48" s="78">
        <v>100</v>
      </c>
      <c r="O48" s="70">
        <v>1433</v>
      </c>
      <c r="P48" s="78">
        <v>100</v>
      </c>
      <c r="Q48" s="70">
        <v>5</v>
      </c>
      <c r="R48" s="78">
        <v>100</v>
      </c>
    </row>
    <row r="49" spans="1:18" ht="45" customHeight="1" x14ac:dyDescent="0.2">
      <c r="A49" s="123" t="s">
        <v>173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</row>
    <row r="50" spans="1:18" x14ac:dyDescent="0.2">
      <c r="A50" s="38" t="s">
        <v>124</v>
      </c>
      <c r="B50" s="38"/>
      <c r="C50" s="42"/>
      <c r="D50" s="39"/>
      <c r="E50" s="39"/>
      <c r="F50" s="42"/>
      <c r="G50" s="39"/>
      <c r="H50" s="39"/>
      <c r="I50" s="42"/>
      <c r="J50" s="39"/>
      <c r="K50" s="39"/>
      <c r="L50" s="42"/>
      <c r="M50" s="39"/>
      <c r="N50" s="39"/>
      <c r="O50" s="42"/>
      <c r="P50" s="39"/>
      <c r="Q50" s="43"/>
    </row>
  </sheetData>
  <mergeCells count="15">
    <mergeCell ref="A49:R49"/>
    <mergeCell ref="Q5:R5"/>
    <mergeCell ref="A7:A11"/>
    <mergeCell ref="A12:A30"/>
    <mergeCell ref="A31:A48"/>
    <mergeCell ref="A3:B6"/>
    <mergeCell ref="C3:R3"/>
    <mergeCell ref="C4:R4"/>
    <mergeCell ref="C5:D5"/>
    <mergeCell ref="E5:F5"/>
    <mergeCell ref="G5:H5"/>
    <mergeCell ref="I5:J5"/>
    <mergeCell ref="K5:L5"/>
    <mergeCell ref="M5:N5"/>
    <mergeCell ref="O5:P5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19A2D-C3C0-4345-9B4C-494E0F514AD3}">
  <dimension ref="A1:BG90"/>
  <sheetViews>
    <sheetView zoomScale="80" zoomScaleNormal="80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34" customWidth="1"/>
    <col min="3" max="3" width="9.5" style="11" customWidth="1"/>
    <col min="4" max="5" width="9.5" style="13" customWidth="1"/>
    <col min="6" max="7" width="9.5" style="11" customWidth="1"/>
    <col min="8" max="8" width="9.5" style="13" customWidth="1"/>
    <col min="9" max="10" width="9.5" style="11" customWidth="1"/>
    <col min="11" max="11" width="9.5" style="13" customWidth="1"/>
    <col min="12" max="13" width="9.5" style="11" customWidth="1"/>
    <col min="14" max="14" width="9.5" style="13" customWidth="1"/>
    <col min="15" max="16" width="9.5" style="11" customWidth="1"/>
    <col min="17" max="17" width="9.5" style="13" customWidth="1"/>
    <col min="18" max="19" width="9.5" customWidth="1"/>
    <col min="20" max="20" width="9.5" style="13" customWidth="1"/>
    <col min="21" max="22" width="9.5" customWidth="1"/>
    <col min="23" max="23" width="9.5" style="13" customWidth="1"/>
    <col min="24" max="25" width="9.5" customWidth="1"/>
    <col min="26" max="26" width="9.5" style="13" customWidth="1"/>
    <col min="27" max="28" width="9.5" customWidth="1"/>
    <col min="29" max="29" width="9.5" style="13" customWidth="1"/>
    <col min="30" max="31" width="9.5" customWidth="1"/>
    <col min="32" max="32" width="9.5" style="13" customWidth="1"/>
    <col min="33" max="34" width="9.5" customWidth="1"/>
    <col min="35" max="35" width="9.5" style="13" customWidth="1"/>
    <col min="36" max="37" width="9.5" customWidth="1"/>
    <col min="38" max="38" width="9.5" style="13" customWidth="1"/>
    <col min="39" max="40" width="9.5" customWidth="1"/>
    <col min="41" max="41" width="9.5" style="13" customWidth="1"/>
    <col min="42" max="43" width="9.5" customWidth="1"/>
    <col min="44" max="44" width="9.5" style="13" customWidth="1"/>
    <col min="45" max="46" width="9.5" customWidth="1"/>
    <col min="47" max="47" width="9.5" style="13" customWidth="1"/>
    <col min="48" max="49" width="9.5" customWidth="1"/>
    <col min="50" max="50" width="9.5" style="13" customWidth="1"/>
    <col min="51" max="52" width="9.5" customWidth="1"/>
    <col min="53" max="53" width="9.5" style="13" customWidth="1"/>
    <col min="54" max="55" width="9.5" customWidth="1"/>
    <col min="56" max="56" width="9.5" style="13" customWidth="1"/>
    <col min="57" max="57" width="9.5" style="11" customWidth="1"/>
    <col min="58" max="58" width="9.5" customWidth="1"/>
    <col min="59" max="59" width="9.5" style="13" customWidth="1"/>
  </cols>
  <sheetData>
    <row r="1" spans="1:23" x14ac:dyDescent="0.2">
      <c r="A1" s="1" t="s">
        <v>126</v>
      </c>
    </row>
    <row r="2" spans="1:23" ht="16" thickBot="1" x14ac:dyDescent="0.25">
      <c r="A2" s="97" t="s">
        <v>128</v>
      </c>
      <c r="B2" s="1"/>
    </row>
    <row r="3" spans="1:23" ht="16" thickBot="1" x14ac:dyDescent="0.25">
      <c r="A3" s="106" t="s">
        <v>171</v>
      </c>
      <c r="B3" s="107"/>
      <c r="C3" s="130" t="s">
        <v>39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2"/>
    </row>
    <row r="4" spans="1:23" ht="15" customHeight="1" thickBot="1" x14ac:dyDescent="0.25">
      <c r="A4" s="108"/>
      <c r="B4" s="109"/>
      <c r="C4" s="133" t="s">
        <v>137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5"/>
    </row>
    <row r="5" spans="1:23" ht="42" customHeight="1" thickBot="1" x14ac:dyDescent="0.25">
      <c r="A5" s="108"/>
      <c r="B5" s="109"/>
      <c r="C5" s="144" t="s">
        <v>163</v>
      </c>
      <c r="D5" s="141"/>
      <c r="E5" s="141"/>
      <c r="F5" s="141" t="s">
        <v>103</v>
      </c>
      <c r="G5" s="141"/>
      <c r="H5" s="141"/>
      <c r="I5" s="141" t="s">
        <v>164</v>
      </c>
      <c r="J5" s="141"/>
      <c r="K5" s="141"/>
      <c r="L5" s="141" t="s">
        <v>165</v>
      </c>
      <c r="M5" s="141"/>
      <c r="N5" s="141"/>
      <c r="O5" s="141" t="s">
        <v>5</v>
      </c>
      <c r="P5" s="141"/>
      <c r="Q5" s="141"/>
      <c r="R5" s="141" t="s">
        <v>104</v>
      </c>
      <c r="S5" s="141"/>
      <c r="T5" s="141"/>
      <c r="U5" s="141" t="s">
        <v>8</v>
      </c>
      <c r="V5" s="141"/>
      <c r="W5" s="142"/>
    </row>
    <row r="6" spans="1:23" ht="15" customHeight="1" thickBot="1" x14ac:dyDescent="0.25">
      <c r="A6" s="108"/>
      <c r="B6" s="109"/>
      <c r="C6" s="21" t="s">
        <v>99</v>
      </c>
      <c r="D6" s="23" t="s">
        <v>100</v>
      </c>
      <c r="E6" s="23" t="s">
        <v>101</v>
      </c>
      <c r="F6" s="22" t="s">
        <v>99</v>
      </c>
      <c r="G6" s="23" t="s">
        <v>100</v>
      </c>
      <c r="H6" s="23" t="s">
        <v>101</v>
      </c>
      <c r="I6" s="22" t="s">
        <v>99</v>
      </c>
      <c r="J6" s="23" t="s">
        <v>100</v>
      </c>
      <c r="K6" s="23" t="s">
        <v>101</v>
      </c>
      <c r="L6" s="22" t="s">
        <v>99</v>
      </c>
      <c r="M6" s="23" t="s">
        <v>100</v>
      </c>
      <c r="N6" s="23" t="s">
        <v>101</v>
      </c>
      <c r="O6" s="22" t="s">
        <v>99</v>
      </c>
      <c r="P6" s="23" t="s">
        <v>100</v>
      </c>
      <c r="Q6" s="23" t="s">
        <v>101</v>
      </c>
      <c r="R6" s="20" t="s">
        <v>99</v>
      </c>
      <c r="S6" s="23" t="s">
        <v>100</v>
      </c>
      <c r="T6" s="23" t="s">
        <v>101</v>
      </c>
      <c r="U6" s="20" t="s">
        <v>99</v>
      </c>
      <c r="V6" s="23" t="s">
        <v>100</v>
      </c>
      <c r="W6" s="24" t="s">
        <v>101</v>
      </c>
    </row>
    <row r="7" spans="1:23" x14ac:dyDescent="0.2">
      <c r="A7" s="138" t="s">
        <v>40</v>
      </c>
      <c r="B7" s="44" t="s">
        <v>41</v>
      </c>
      <c r="C7" s="57">
        <v>7</v>
      </c>
      <c r="D7" s="73">
        <v>38.89</v>
      </c>
      <c r="E7" s="74">
        <f t="shared" ref="E7:E29" si="0">C7/$O63*100</f>
        <v>0.54347826086956519</v>
      </c>
      <c r="F7" s="57">
        <v>93</v>
      </c>
      <c r="G7" s="73">
        <v>35.630000000000003</v>
      </c>
      <c r="H7" s="74">
        <f t="shared" ref="H7:H29" si="1">F7/$O63*100</f>
        <v>7.2204968944099379</v>
      </c>
      <c r="I7" s="57">
        <v>16</v>
      </c>
      <c r="J7" s="73">
        <v>55.17</v>
      </c>
      <c r="K7" s="74">
        <f t="shared" ref="K7:K29" si="2">I7/$O63*100</f>
        <v>1.2422360248447204</v>
      </c>
      <c r="L7" s="57">
        <v>1</v>
      </c>
      <c r="M7" s="73">
        <v>20</v>
      </c>
      <c r="N7" s="74">
        <f t="shared" ref="N7:N29" si="3">L7/$O63*100</f>
        <v>7.7639751552795025E-2</v>
      </c>
      <c r="O7" s="57">
        <v>107</v>
      </c>
      <c r="P7" s="73">
        <v>50</v>
      </c>
      <c r="Q7" s="74">
        <f t="shared" ref="Q7:Q29" si="4">O7/$O63*100</f>
        <v>8.3074534161490696</v>
      </c>
      <c r="R7" s="57">
        <v>283</v>
      </c>
      <c r="S7" s="73">
        <v>53</v>
      </c>
      <c r="T7" s="74">
        <f t="shared" ref="T7:T29" si="5">R7/$O63*100</f>
        <v>21.972049689440993</v>
      </c>
      <c r="U7" s="57">
        <v>31</v>
      </c>
      <c r="V7" s="73">
        <v>37.799999999999997</v>
      </c>
      <c r="W7" s="74">
        <f t="shared" ref="W7:W29" si="6">U7/$O63*100</f>
        <v>2.4068322981366461</v>
      </c>
    </row>
    <row r="8" spans="1:23" x14ac:dyDescent="0.2">
      <c r="A8" s="139"/>
      <c r="B8" s="45" t="s">
        <v>42</v>
      </c>
      <c r="C8" s="59">
        <v>5</v>
      </c>
      <c r="D8" s="75">
        <v>27.78</v>
      </c>
      <c r="E8" s="76">
        <f t="shared" si="0"/>
        <v>0.73964497041420119</v>
      </c>
      <c r="F8" s="59">
        <v>79</v>
      </c>
      <c r="G8" s="75">
        <v>30.27</v>
      </c>
      <c r="H8" s="76">
        <f t="shared" si="1"/>
        <v>11.68639053254438</v>
      </c>
      <c r="I8" s="59">
        <v>6</v>
      </c>
      <c r="J8" s="75">
        <v>20.69</v>
      </c>
      <c r="K8" s="76">
        <f t="shared" si="2"/>
        <v>0.8875739644970414</v>
      </c>
      <c r="L8" s="59">
        <v>2</v>
      </c>
      <c r="M8" s="75">
        <v>40</v>
      </c>
      <c r="N8" s="76">
        <f t="shared" si="3"/>
        <v>0.29585798816568049</v>
      </c>
      <c r="O8" s="59">
        <v>64</v>
      </c>
      <c r="P8" s="75">
        <v>29.91</v>
      </c>
      <c r="Q8" s="76">
        <f t="shared" si="4"/>
        <v>9.4674556213017755</v>
      </c>
      <c r="R8" s="59">
        <v>155</v>
      </c>
      <c r="S8" s="75">
        <v>29.03</v>
      </c>
      <c r="T8" s="76">
        <f t="shared" si="5"/>
        <v>22.928994082840237</v>
      </c>
      <c r="U8" s="59">
        <v>30</v>
      </c>
      <c r="V8" s="75">
        <v>36.590000000000003</v>
      </c>
      <c r="W8" s="76">
        <f t="shared" si="6"/>
        <v>4.4378698224852071</v>
      </c>
    </row>
    <row r="9" spans="1:23" x14ac:dyDescent="0.2">
      <c r="A9" s="139"/>
      <c r="B9" s="45" t="s">
        <v>43</v>
      </c>
      <c r="C9" s="59">
        <v>5</v>
      </c>
      <c r="D9" s="75">
        <v>27.78</v>
      </c>
      <c r="E9" s="76">
        <f t="shared" si="0"/>
        <v>1.5105740181268883</v>
      </c>
      <c r="F9" s="59">
        <v>61</v>
      </c>
      <c r="G9" s="75">
        <v>23.37</v>
      </c>
      <c r="H9" s="76">
        <f t="shared" si="1"/>
        <v>18.429003021148034</v>
      </c>
      <c r="I9" s="59">
        <v>7</v>
      </c>
      <c r="J9" s="75">
        <v>24.14</v>
      </c>
      <c r="K9" s="76">
        <f t="shared" si="2"/>
        <v>2.1148036253776437</v>
      </c>
      <c r="L9" s="59">
        <v>2</v>
      </c>
      <c r="M9" s="75">
        <v>40</v>
      </c>
      <c r="N9" s="76">
        <f t="shared" si="3"/>
        <v>0.60422960725075525</v>
      </c>
      <c r="O9" s="59">
        <v>30</v>
      </c>
      <c r="P9" s="75">
        <v>14.02</v>
      </c>
      <c r="Q9" s="76">
        <f t="shared" si="4"/>
        <v>9.0634441087613293</v>
      </c>
      <c r="R9" s="59">
        <v>63</v>
      </c>
      <c r="S9" s="75">
        <v>11.8</v>
      </c>
      <c r="T9" s="76">
        <f t="shared" si="5"/>
        <v>19.033232628398792</v>
      </c>
      <c r="U9" s="59">
        <v>11</v>
      </c>
      <c r="V9" s="75">
        <v>13.41</v>
      </c>
      <c r="W9" s="76">
        <f t="shared" si="6"/>
        <v>3.3232628398791544</v>
      </c>
    </row>
    <row r="10" spans="1:23" x14ac:dyDescent="0.2">
      <c r="A10" s="139"/>
      <c r="B10" s="45" t="s">
        <v>44</v>
      </c>
      <c r="C10" s="59">
        <v>1</v>
      </c>
      <c r="D10" s="75">
        <v>5.56</v>
      </c>
      <c r="E10" s="76">
        <f t="shared" si="0"/>
        <v>0.53763440860215062</v>
      </c>
      <c r="F10" s="59">
        <v>28</v>
      </c>
      <c r="G10" s="75">
        <v>10.73</v>
      </c>
      <c r="H10" s="76">
        <f t="shared" si="1"/>
        <v>15.053763440860216</v>
      </c>
      <c r="I10" s="59">
        <v>0</v>
      </c>
      <c r="J10" s="75">
        <v>0</v>
      </c>
      <c r="K10" s="76">
        <f t="shared" si="2"/>
        <v>0</v>
      </c>
      <c r="L10" s="59">
        <v>0</v>
      </c>
      <c r="M10" s="75">
        <v>0</v>
      </c>
      <c r="N10" s="76">
        <f t="shared" si="3"/>
        <v>0</v>
      </c>
      <c r="O10" s="59">
        <v>13</v>
      </c>
      <c r="P10" s="75">
        <v>6.07</v>
      </c>
      <c r="Q10" s="76">
        <f t="shared" si="4"/>
        <v>6.9892473118279561</v>
      </c>
      <c r="R10" s="59">
        <v>33</v>
      </c>
      <c r="S10" s="75">
        <v>6.18</v>
      </c>
      <c r="T10" s="76">
        <f t="shared" si="5"/>
        <v>17.741935483870968</v>
      </c>
      <c r="U10" s="59">
        <v>10</v>
      </c>
      <c r="V10" s="75">
        <v>12.2</v>
      </c>
      <c r="W10" s="76">
        <f t="shared" si="6"/>
        <v>5.376344086021505</v>
      </c>
    </row>
    <row r="11" spans="1:23" s="5" customFormat="1" ht="15" customHeight="1" thickBot="1" x14ac:dyDescent="0.25">
      <c r="A11" s="140"/>
      <c r="B11" s="46" t="s">
        <v>35</v>
      </c>
      <c r="C11" s="61">
        <v>18</v>
      </c>
      <c r="D11" s="77">
        <v>100</v>
      </c>
      <c r="E11" s="78">
        <f t="shared" si="0"/>
        <v>0.7255139056831923</v>
      </c>
      <c r="F11" s="61">
        <v>261</v>
      </c>
      <c r="G11" s="77">
        <v>100</v>
      </c>
      <c r="H11" s="78">
        <f t="shared" si="1"/>
        <v>10.519951632406288</v>
      </c>
      <c r="I11" s="61">
        <v>29</v>
      </c>
      <c r="J11" s="77">
        <v>100</v>
      </c>
      <c r="K11" s="78">
        <f t="shared" si="2"/>
        <v>1.1688835147118097</v>
      </c>
      <c r="L11" s="61">
        <v>5</v>
      </c>
      <c r="M11" s="77">
        <v>100</v>
      </c>
      <c r="N11" s="78">
        <f t="shared" si="3"/>
        <v>0.2015316404675534</v>
      </c>
      <c r="O11" s="61">
        <v>214</v>
      </c>
      <c r="P11" s="77">
        <v>100</v>
      </c>
      <c r="Q11" s="78">
        <f t="shared" si="4"/>
        <v>8.625554212011286</v>
      </c>
      <c r="R11" s="61">
        <v>534</v>
      </c>
      <c r="S11" s="77">
        <v>100</v>
      </c>
      <c r="T11" s="78">
        <f t="shared" si="5"/>
        <v>21.523579201934702</v>
      </c>
      <c r="U11" s="61">
        <v>82</v>
      </c>
      <c r="V11" s="77">
        <v>100</v>
      </c>
      <c r="W11" s="78">
        <f t="shared" si="6"/>
        <v>3.3051189036678759</v>
      </c>
    </row>
    <row r="12" spans="1:23" x14ac:dyDescent="0.2">
      <c r="A12" s="136" t="s">
        <v>46</v>
      </c>
      <c r="B12" s="45" t="s">
        <v>15</v>
      </c>
      <c r="C12" s="59">
        <v>2</v>
      </c>
      <c r="D12" s="75">
        <v>11.11</v>
      </c>
      <c r="E12" s="76">
        <f t="shared" si="0"/>
        <v>0.16246953696181965</v>
      </c>
      <c r="F12" s="59">
        <v>98</v>
      </c>
      <c r="G12" s="75">
        <v>37.549999999999997</v>
      </c>
      <c r="H12" s="76">
        <f t="shared" si="1"/>
        <v>7.9610073111291628</v>
      </c>
      <c r="I12" s="59">
        <v>7</v>
      </c>
      <c r="J12" s="75">
        <v>24.14</v>
      </c>
      <c r="K12" s="76">
        <f t="shared" si="2"/>
        <v>0.56864337936636877</v>
      </c>
      <c r="L12" s="59">
        <v>3</v>
      </c>
      <c r="M12" s="75">
        <v>60</v>
      </c>
      <c r="N12" s="76">
        <f t="shared" si="3"/>
        <v>0.2437043054427295</v>
      </c>
      <c r="O12" s="59">
        <v>98</v>
      </c>
      <c r="P12" s="75">
        <v>45.79</v>
      </c>
      <c r="Q12" s="76">
        <f t="shared" si="4"/>
        <v>7.9610073111291628</v>
      </c>
      <c r="R12" s="59">
        <v>292</v>
      </c>
      <c r="S12" s="75">
        <v>54.68</v>
      </c>
      <c r="T12" s="76">
        <f t="shared" si="5"/>
        <v>23.720552396425671</v>
      </c>
      <c r="U12" s="59">
        <v>44</v>
      </c>
      <c r="V12" s="75">
        <v>53.66</v>
      </c>
      <c r="W12" s="76">
        <f t="shared" si="6"/>
        <v>3.5743298131600327</v>
      </c>
    </row>
    <row r="13" spans="1:23" x14ac:dyDescent="0.2">
      <c r="A13" s="136"/>
      <c r="B13" s="45" t="s">
        <v>16</v>
      </c>
      <c r="C13" s="59">
        <v>0</v>
      </c>
      <c r="D13" s="75">
        <v>0</v>
      </c>
      <c r="E13" s="76">
        <f t="shared" si="0"/>
        <v>0</v>
      </c>
      <c r="F13" s="59">
        <v>3</v>
      </c>
      <c r="G13" s="75">
        <v>1.1499999999999999</v>
      </c>
      <c r="H13" s="76">
        <f t="shared" si="1"/>
        <v>13.043478260869565</v>
      </c>
      <c r="I13" s="59">
        <v>0</v>
      </c>
      <c r="J13" s="75">
        <v>0</v>
      </c>
      <c r="K13" s="76">
        <f t="shared" si="2"/>
        <v>0</v>
      </c>
      <c r="L13" s="59">
        <v>0</v>
      </c>
      <c r="M13" s="75">
        <v>0</v>
      </c>
      <c r="N13" s="76">
        <f t="shared" si="3"/>
        <v>0</v>
      </c>
      <c r="O13" s="59">
        <v>2</v>
      </c>
      <c r="P13" s="75">
        <v>0.93</v>
      </c>
      <c r="Q13" s="76">
        <f t="shared" si="4"/>
        <v>8.695652173913043</v>
      </c>
      <c r="R13" s="59">
        <v>6</v>
      </c>
      <c r="S13" s="75">
        <v>1.1200000000000001</v>
      </c>
      <c r="T13" s="76">
        <f t="shared" si="5"/>
        <v>26.086956521739129</v>
      </c>
      <c r="U13" s="59">
        <v>0</v>
      </c>
      <c r="V13" s="75">
        <v>0</v>
      </c>
      <c r="W13" s="76">
        <f t="shared" si="6"/>
        <v>0</v>
      </c>
    </row>
    <row r="14" spans="1:23" x14ac:dyDescent="0.2">
      <c r="A14" s="136"/>
      <c r="B14" s="45" t="s">
        <v>17</v>
      </c>
      <c r="C14" s="59">
        <v>0</v>
      </c>
      <c r="D14" s="75">
        <v>0</v>
      </c>
      <c r="E14" s="76">
        <f t="shared" si="0"/>
        <v>0</v>
      </c>
      <c r="F14" s="59">
        <v>1</v>
      </c>
      <c r="G14" s="75">
        <v>0.38</v>
      </c>
      <c r="H14" s="76">
        <f t="shared" si="1"/>
        <v>3.8461538461538463</v>
      </c>
      <c r="I14" s="59">
        <v>0</v>
      </c>
      <c r="J14" s="75">
        <v>0</v>
      </c>
      <c r="K14" s="76">
        <f t="shared" si="2"/>
        <v>0</v>
      </c>
      <c r="L14" s="59">
        <v>0</v>
      </c>
      <c r="M14" s="75">
        <v>0</v>
      </c>
      <c r="N14" s="76">
        <f t="shared" si="3"/>
        <v>0</v>
      </c>
      <c r="O14" s="59">
        <v>3</v>
      </c>
      <c r="P14" s="75">
        <v>1.4</v>
      </c>
      <c r="Q14" s="76">
        <f t="shared" si="4"/>
        <v>11.538461538461538</v>
      </c>
      <c r="R14" s="59">
        <v>6</v>
      </c>
      <c r="S14" s="75">
        <v>1.1200000000000001</v>
      </c>
      <c r="T14" s="76">
        <f t="shared" si="5"/>
        <v>23.076923076923077</v>
      </c>
      <c r="U14" s="59">
        <v>0</v>
      </c>
      <c r="V14" s="75">
        <v>0</v>
      </c>
      <c r="W14" s="76">
        <f t="shared" si="6"/>
        <v>0</v>
      </c>
    </row>
    <row r="15" spans="1:23" x14ac:dyDescent="0.2">
      <c r="A15" s="136"/>
      <c r="B15" s="45" t="s">
        <v>18</v>
      </c>
      <c r="C15" s="59">
        <v>1</v>
      </c>
      <c r="D15" s="75">
        <v>5.56</v>
      </c>
      <c r="E15" s="76">
        <f t="shared" si="0"/>
        <v>4.3478260869565215</v>
      </c>
      <c r="F15" s="59">
        <v>2</v>
      </c>
      <c r="G15" s="75">
        <v>0.77</v>
      </c>
      <c r="H15" s="76">
        <f t="shared" si="1"/>
        <v>8.695652173913043</v>
      </c>
      <c r="I15" s="59">
        <v>1</v>
      </c>
      <c r="J15" s="75">
        <v>3.45</v>
      </c>
      <c r="K15" s="76">
        <f t="shared" si="2"/>
        <v>4.3478260869565215</v>
      </c>
      <c r="L15" s="59">
        <v>0</v>
      </c>
      <c r="M15" s="75">
        <v>0</v>
      </c>
      <c r="N15" s="76">
        <f t="shared" si="3"/>
        <v>0</v>
      </c>
      <c r="O15" s="59">
        <v>0</v>
      </c>
      <c r="P15" s="75">
        <v>0</v>
      </c>
      <c r="Q15" s="76">
        <f t="shared" si="4"/>
        <v>0</v>
      </c>
      <c r="R15" s="59">
        <v>8</v>
      </c>
      <c r="S15" s="75">
        <v>1.5</v>
      </c>
      <c r="T15" s="76">
        <f t="shared" si="5"/>
        <v>34.782608695652172</v>
      </c>
      <c r="U15" s="59">
        <v>0</v>
      </c>
      <c r="V15" s="75">
        <v>0</v>
      </c>
      <c r="W15" s="76">
        <f t="shared" si="6"/>
        <v>0</v>
      </c>
    </row>
    <row r="16" spans="1:23" x14ac:dyDescent="0.2">
      <c r="A16" s="136"/>
      <c r="B16" s="45" t="s">
        <v>19</v>
      </c>
      <c r="C16" s="59">
        <v>6</v>
      </c>
      <c r="D16" s="75">
        <v>33.33</v>
      </c>
      <c r="E16" s="76">
        <f t="shared" si="0"/>
        <v>2.6086956521739131</v>
      </c>
      <c r="F16" s="59">
        <v>40</v>
      </c>
      <c r="G16" s="75">
        <v>15.33</v>
      </c>
      <c r="H16" s="76">
        <f t="shared" si="1"/>
        <v>17.391304347826086</v>
      </c>
      <c r="I16" s="59">
        <v>4</v>
      </c>
      <c r="J16" s="75">
        <v>13.79</v>
      </c>
      <c r="K16" s="76">
        <f t="shared" si="2"/>
        <v>1.7391304347826086</v>
      </c>
      <c r="L16" s="59">
        <v>0</v>
      </c>
      <c r="M16" s="75">
        <v>0</v>
      </c>
      <c r="N16" s="76">
        <f t="shared" si="3"/>
        <v>0</v>
      </c>
      <c r="O16" s="59">
        <v>18</v>
      </c>
      <c r="P16" s="75">
        <v>8.41</v>
      </c>
      <c r="Q16" s="76">
        <f t="shared" si="4"/>
        <v>7.8260869565217401</v>
      </c>
      <c r="R16" s="59">
        <v>40</v>
      </c>
      <c r="S16" s="75">
        <v>7.49</v>
      </c>
      <c r="T16" s="76">
        <f t="shared" si="5"/>
        <v>17.391304347826086</v>
      </c>
      <c r="U16" s="59">
        <v>10</v>
      </c>
      <c r="V16" s="75">
        <v>12.2</v>
      </c>
      <c r="W16" s="76">
        <f t="shared" si="6"/>
        <v>4.3478260869565215</v>
      </c>
    </row>
    <row r="17" spans="1:40" x14ac:dyDescent="0.2">
      <c r="A17" s="136"/>
      <c r="B17" s="45" t="s">
        <v>20</v>
      </c>
      <c r="C17" s="59">
        <v>2</v>
      </c>
      <c r="D17" s="75">
        <v>11.11</v>
      </c>
      <c r="E17" s="76">
        <f t="shared" si="0"/>
        <v>0.57636887608069165</v>
      </c>
      <c r="F17" s="59">
        <v>66</v>
      </c>
      <c r="G17" s="75">
        <v>25.29</v>
      </c>
      <c r="H17" s="76">
        <f t="shared" si="1"/>
        <v>19.020172910662826</v>
      </c>
      <c r="I17" s="59">
        <v>4</v>
      </c>
      <c r="J17" s="75">
        <v>13.79</v>
      </c>
      <c r="K17" s="76">
        <f t="shared" si="2"/>
        <v>1.1527377521613833</v>
      </c>
      <c r="L17" s="59">
        <v>2</v>
      </c>
      <c r="M17" s="75">
        <v>40</v>
      </c>
      <c r="N17" s="76">
        <f t="shared" si="3"/>
        <v>0.57636887608069165</v>
      </c>
      <c r="O17" s="59">
        <v>34</v>
      </c>
      <c r="P17" s="75">
        <v>15.89</v>
      </c>
      <c r="Q17" s="76">
        <f t="shared" si="4"/>
        <v>9.7982708933717575</v>
      </c>
      <c r="R17" s="59">
        <v>61</v>
      </c>
      <c r="S17" s="75">
        <v>11.42</v>
      </c>
      <c r="T17" s="76">
        <f t="shared" si="5"/>
        <v>17.579250720461097</v>
      </c>
      <c r="U17" s="59">
        <v>12</v>
      </c>
      <c r="V17" s="75">
        <v>14.63</v>
      </c>
      <c r="W17" s="76">
        <f t="shared" si="6"/>
        <v>3.4582132564841501</v>
      </c>
    </row>
    <row r="18" spans="1:40" x14ac:dyDescent="0.2">
      <c r="A18" s="136"/>
      <c r="B18" s="45" t="s">
        <v>21</v>
      </c>
      <c r="C18" s="59">
        <v>0</v>
      </c>
      <c r="D18" s="75">
        <v>0</v>
      </c>
      <c r="E18" s="76">
        <f t="shared" si="0"/>
        <v>0</v>
      </c>
      <c r="F18" s="59">
        <v>1</v>
      </c>
      <c r="G18" s="75">
        <v>0.38</v>
      </c>
      <c r="H18" s="76">
        <f t="shared" si="1"/>
        <v>2.1739130434782608</v>
      </c>
      <c r="I18" s="59">
        <v>0</v>
      </c>
      <c r="J18" s="75">
        <v>0</v>
      </c>
      <c r="K18" s="76">
        <f t="shared" si="2"/>
        <v>0</v>
      </c>
      <c r="L18" s="59">
        <v>0</v>
      </c>
      <c r="M18" s="75">
        <v>0</v>
      </c>
      <c r="N18" s="76">
        <f t="shared" si="3"/>
        <v>0</v>
      </c>
      <c r="O18" s="59">
        <v>4</v>
      </c>
      <c r="P18" s="75">
        <v>1.87</v>
      </c>
      <c r="Q18" s="76">
        <f t="shared" si="4"/>
        <v>8.695652173913043</v>
      </c>
      <c r="R18" s="59">
        <v>8</v>
      </c>
      <c r="S18" s="75">
        <v>1.5</v>
      </c>
      <c r="T18" s="76">
        <f t="shared" si="5"/>
        <v>17.391304347826086</v>
      </c>
      <c r="U18" s="59">
        <v>1</v>
      </c>
      <c r="V18" s="75">
        <v>1.22</v>
      </c>
      <c r="W18" s="76">
        <f t="shared" si="6"/>
        <v>2.1739130434782608</v>
      </c>
    </row>
    <row r="19" spans="1:40" x14ac:dyDescent="0.2">
      <c r="A19" s="136"/>
      <c r="B19" s="45" t="s">
        <v>22</v>
      </c>
      <c r="C19" s="59">
        <v>2</v>
      </c>
      <c r="D19" s="75">
        <v>11.11</v>
      </c>
      <c r="E19" s="76">
        <f t="shared" si="0"/>
        <v>3.9215686274509802</v>
      </c>
      <c r="F19" s="59">
        <v>2</v>
      </c>
      <c r="G19" s="75">
        <v>0.77</v>
      </c>
      <c r="H19" s="76">
        <f t="shared" si="1"/>
        <v>3.9215686274509802</v>
      </c>
      <c r="I19" s="59">
        <v>1</v>
      </c>
      <c r="J19" s="75">
        <v>3.45</v>
      </c>
      <c r="K19" s="76">
        <f t="shared" si="2"/>
        <v>1.9607843137254901</v>
      </c>
      <c r="L19" s="59">
        <v>0</v>
      </c>
      <c r="M19" s="75">
        <v>0</v>
      </c>
      <c r="N19" s="76">
        <f t="shared" si="3"/>
        <v>0</v>
      </c>
      <c r="O19" s="59">
        <v>6</v>
      </c>
      <c r="P19" s="75">
        <v>2.8</v>
      </c>
      <c r="Q19" s="76">
        <f t="shared" si="4"/>
        <v>11.76470588235294</v>
      </c>
      <c r="R19" s="59">
        <v>9</v>
      </c>
      <c r="S19" s="75">
        <v>1.69</v>
      </c>
      <c r="T19" s="76">
        <f t="shared" si="5"/>
        <v>17.647058823529413</v>
      </c>
      <c r="U19" s="59">
        <v>2</v>
      </c>
      <c r="V19" s="75">
        <v>2.44</v>
      </c>
      <c r="W19" s="76">
        <f t="shared" si="6"/>
        <v>3.9215686274509802</v>
      </c>
    </row>
    <row r="20" spans="1:40" x14ac:dyDescent="0.2">
      <c r="A20" s="136"/>
      <c r="B20" s="45" t="s">
        <v>23</v>
      </c>
      <c r="C20" s="59">
        <v>0</v>
      </c>
      <c r="D20" s="75">
        <v>0</v>
      </c>
      <c r="E20" s="76">
        <f t="shared" si="0"/>
        <v>0</v>
      </c>
      <c r="F20" s="59">
        <v>6</v>
      </c>
      <c r="G20" s="75">
        <v>2.2999999999999998</v>
      </c>
      <c r="H20" s="76">
        <f t="shared" si="1"/>
        <v>6</v>
      </c>
      <c r="I20" s="59">
        <v>3</v>
      </c>
      <c r="J20" s="75">
        <v>10.34</v>
      </c>
      <c r="K20" s="76">
        <f t="shared" si="2"/>
        <v>3</v>
      </c>
      <c r="L20" s="59">
        <v>0</v>
      </c>
      <c r="M20" s="75">
        <v>0</v>
      </c>
      <c r="N20" s="76">
        <f t="shared" si="3"/>
        <v>0</v>
      </c>
      <c r="O20" s="59">
        <v>10</v>
      </c>
      <c r="P20" s="75">
        <v>4.67</v>
      </c>
      <c r="Q20" s="76">
        <f t="shared" si="4"/>
        <v>10</v>
      </c>
      <c r="R20" s="59">
        <v>13</v>
      </c>
      <c r="S20" s="75">
        <v>2.4300000000000002</v>
      </c>
      <c r="T20" s="76">
        <f t="shared" si="5"/>
        <v>13</v>
      </c>
      <c r="U20" s="59">
        <v>4</v>
      </c>
      <c r="V20" s="75">
        <v>4.88</v>
      </c>
      <c r="W20" s="76">
        <f t="shared" si="6"/>
        <v>4</v>
      </c>
    </row>
    <row r="21" spans="1:40" x14ac:dyDescent="0.2">
      <c r="A21" s="136"/>
      <c r="B21" s="45" t="s">
        <v>24</v>
      </c>
      <c r="C21" s="59">
        <v>0</v>
      </c>
      <c r="D21" s="75">
        <v>0</v>
      </c>
      <c r="E21" s="76">
        <f t="shared" si="0"/>
        <v>0</v>
      </c>
      <c r="F21" s="59">
        <v>27</v>
      </c>
      <c r="G21" s="75">
        <v>10.34</v>
      </c>
      <c r="H21" s="76">
        <f t="shared" si="1"/>
        <v>14.594594594594595</v>
      </c>
      <c r="I21" s="59">
        <v>4</v>
      </c>
      <c r="J21" s="75">
        <v>13.79</v>
      </c>
      <c r="K21" s="76">
        <f t="shared" si="2"/>
        <v>2.1621621621621623</v>
      </c>
      <c r="L21" s="59">
        <v>0</v>
      </c>
      <c r="M21" s="75">
        <v>0</v>
      </c>
      <c r="N21" s="76">
        <f t="shared" si="3"/>
        <v>0</v>
      </c>
      <c r="O21" s="59">
        <v>14</v>
      </c>
      <c r="P21" s="75">
        <v>6.54</v>
      </c>
      <c r="Q21" s="76">
        <f t="shared" si="4"/>
        <v>7.5675675675675684</v>
      </c>
      <c r="R21" s="59">
        <v>31</v>
      </c>
      <c r="S21" s="75">
        <v>5.81</v>
      </c>
      <c r="T21" s="76">
        <f t="shared" si="5"/>
        <v>16.756756756756758</v>
      </c>
      <c r="U21" s="59">
        <v>1</v>
      </c>
      <c r="V21" s="75">
        <v>1.22</v>
      </c>
      <c r="W21" s="76">
        <f t="shared" si="6"/>
        <v>0.54054054054054057</v>
      </c>
    </row>
    <row r="22" spans="1:40" x14ac:dyDescent="0.2">
      <c r="A22" s="136"/>
      <c r="B22" s="45" t="s">
        <v>25</v>
      </c>
      <c r="C22" s="59">
        <v>0</v>
      </c>
      <c r="D22" s="75">
        <v>0</v>
      </c>
      <c r="E22" s="76">
        <f t="shared" si="0"/>
        <v>0</v>
      </c>
      <c r="F22" s="59">
        <v>2</v>
      </c>
      <c r="G22" s="75">
        <v>0.77</v>
      </c>
      <c r="H22" s="76">
        <f t="shared" si="1"/>
        <v>8</v>
      </c>
      <c r="I22" s="59">
        <v>1</v>
      </c>
      <c r="J22" s="75">
        <v>3.45</v>
      </c>
      <c r="K22" s="76">
        <f t="shared" si="2"/>
        <v>4</v>
      </c>
      <c r="L22" s="59">
        <v>0</v>
      </c>
      <c r="M22" s="75">
        <v>0</v>
      </c>
      <c r="N22" s="76">
        <f t="shared" si="3"/>
        <v>0</v>
      </c>
      <c r="O22" s="59">
        <v>4</v>
      </c>
      <c r="P22" s="75">
        <v>1.87</v>
      </c>
      <c r="Q22" s="76">
        <f t="shared" si="4"/>
        <v>16</v>
      </c>
      <c r="R22" s="59">
        <v>5</v>
      </c>
      <c r="S22" s="75">
        <v>0.94</v>
      </c>
      <c r="T22" s="76">
        <f t="shared" si="5"/>
        <v>20</v>
      </c>
      <c r="U22" s="59">
        <v>3</v>
      </c>
      <c r="V22" s="75">
        <v>3.66</v>
      </c>
      <c r="W22" s="76">
        <f t="shared" si="6"/>
        <v>12</v>
      </c>
    </row>
    <row r="23" spans="1:40" x14ac:dyDescent="0.2">
      <c r="A23" s="136"/>
      <c r="B23" s="45" t="s">
        <v>26</v>
      </c>
      <c r="C23" s="59">
        <v>1</v>
      </c>
      <c r="D23" s="75">
        <v>5.56</v>
      </c>
      <c r="E23" s="76">
        <f t="shared" si="0"/>
        <v>5</v>
      </c>
      <c r="F23" s="59">
        <v>1</v>
      </c>
      <c r="G23" s="75">
        <v>0.38</v>
      </c>
      <c r="H23" s="76">
        <f t="shared" si="1"/>
        <v>5</v>
      </c>
      <c r="I23" s="59">
        <v>0</v>
      </c>
      <c r="J23" s="75">
        <v>0</v>
      </c>
      <c r="K23" s="76">
        <f t="shared" si="2"/>
        <v>0</v>
      </c>
      <c r="L23" s="59">
        <v>0</v>
      </c>
      <c r="M23" s="75">
        <v>0</v>
      </c>
      <c r="N23" s="76">
        <f t="shared" si="3"/>
        <v>0</v>
      </c>
      <c r="O23" s="59">
        <v>1</v>
      </c>
      <c r="P23" s="75">
        <v>0.47</v>
      </c>
      <c r="Q23" s="76">
        <f t="shared" si="4"/>
        <v>5</v>
      </c>
      <c r="R23" s="59">
        <v>8</v>
      </c>
      <c r="S23" s="75">
        <v>1.5</v>
      </c>
      <c r="T23" s="76">
        <f t="shared" si="5"/>
        <v>40</v>
      </c>
      <c r="U23" s="59">
        <v>1</v>
      </c>
      <c r="V23" s="75">
        <v>1.22</v>
      </c>
      <c r="W23" s="76">
        <f t="shared" si="6"/>
        <v>5</v>
      </c>
    </row>
    <row r="24" spans="1:40" x14ac:dyDescent="0.2">
      <c r="A24" s="136"/>
      <c r="B24" s="45" t="s">
        <v>27</v>
      </c>
      <c r="C24" s="59">
        <v>1</v>
      </c>
      <c r="D24" s="75">
        <v>5.56</v>
      </c>
      <c r="E24" s="76">
        <f t="shared" si="0"/>
        <v>2.083333333333333</v>
      </c>
      <c r="F24" s="59">
        <v>4</v>
      </c>
      <c r="G24" s="75">
        <v>1.53</v>
      </c>
      <c r="H24" s="76">
        <f t="shared" si="1"/>
        <v>8.3333333333333321</v>
      </c>
      <c r="I24" s="59">
        <v>1</v>
      </c>
      <c r="J24" s="75">
        <v>3.45</v>
      </c>
      <c r="K24" s="76">
        <f t="shared" si="2"/>
        <v>2.083333333333333</v>
      </c>
      <c r="L24" s="59">
        <v>0</v>
      </c>
      <c r="M24" s="75">
        <v>0</v>
      </c>
      <c r="N24" s="76">
        <f t="shared" si="3"/>
        <v>0</v>
      </c>
      <c r="O24" s="59">
        <v>7</v>
      </c>
      <c r="P24" s="75">
        <v>3.27</v>
      </c>
      <c r="Q24" s="76">
        <f t="shared" si="4"/>
        <v>14.583333333333334</v>
      </c>
      <c r="R24" s="59">
        <v>9</v>
      </c>
      <c r="S24" s="75">
        <v>1.69</v>
      </c>
      <c r="T24" s="76">
        <f t="shared" si="5"/>
        <v>18.75</v>
      </c>
      <c r="U24" s="59">
        <v>0</v>
      </c>
      <c r="V24" s="75">
        <v>0</v>
      </c>
      <c r="W24" s="76">
        <f t="shared" si="6"/>
        <v>0</v>
      </c>
    </row>
    <row r="25" spans="1:40" x14ac:dyDescent="0.2">
      <c r="A25" s="136"/>
      <c r="B25" s="45" t="s">
        <v>28</v>
      </c>
      <c r="C25" s="59">
        <v>3</v>
      </c>
      <c r="D25" s="75">
        <v>16.670000000000002</v>
      </c>
      <c r="E25" s="76">
        <f t="shared" si="0"/>
        <v>3.5294117647058822</v>
      </c>
      <c r="F25" s="59">
        <v>6</v>
      </c>
      <c r="G25" s="75">
        <v>2.2999999999999998</v>
      </c>
      <c r="H25" s="76">
        <f t="shared" si="1"/>
        <v>7.0588235294117645</v>
      </c>
      <c r="I25" s="59">
        <v>3</v>
      </c>
      <c r="J25" s="75">
        <v>10.34</v>
      </c>
      <c r="K25" s="76">
        <f t="shared" si="2"/>
        <v>3.5294117647058822</v>
      </c>
      <c r="L25" s="59">
        <v>0</v>
      </c>
      <c r="M25" s="75">
        <v>0</v>
      </c>
      <c r="N25" s="76">
        <f t="shared" si="3"/>
        <v>0</v>
      </c>
      <c r="O25" s="59">
        <v>9</v>
      </c>
      <c r="P25" s="75">
        <v>4.21</v>
      </c>
      <c r="Q25" s="76">
        <f t="shared" si="4"/>
        <v>10.588235294117647</v>
      </c>
      <c r="R25" s="59">
        <v>24</v>
      </c>
      <c r="S25" s="75">
        <v>4.49</v>
      </c>
      <c r="T25" s="76">
        <f t="shared" si="5"/>
        <v>28.235294117647058</v>
      </c>
      <c r="U25" s="59">
        <v>3</v>
      </c>
      <c r="V25" s="75">
        <v>3.66</v>
      </c>
      <c r="W25" s="76">
        <f t="shared" si="6"/>
        <v>3.5294117647058822</v>
      </c>
    </row>
    <row r="26" spans="1:40" x14ac:dyDescent="0.2">
      <c r="A26" s="136"/>
      <c r="B26" s="45" t="s">
        <v>29</v>
      </c>
      <c r="C26" s="59">
        <v>0</v>
      </c>
      <c r="D26" s="75">
        <v>0</v>
      </c>
      <c r="E26" s="76">
        <f t="shared" si="0"/>
        <v>0</v>
      </c>
      <c r="F26" s="59">
        <v>0</v>
      </c>
      <c r="G26" s="75">
        <v>0</v>
      </c>
      <c r="H26" s="76">
        <f t="shared" si="1"/>
        <v>0</v>
      </c>
      <c r="I26" s="59">
        <v>0</v>
      </c>
      <c r="J26" s="75">
        <v>0</v>
      </c>
      <c r="K26" s="76">
        <f t="shared" si="2"/>
        <v>0</v>
      </c>
      <c r="L26" s="59">
        <v>0</v>
      </c>
      <c r="M26" s="75">
        <v>0</v>
      </c>
      <c r="N26" s="76">
        <f t="shared" si="3"/>
        <v>0</v>
      </c>
      <c r="O26" s="59">
        <v>3</v>
      </c>
      <c r="P26" s="75">
        <v>1.4</v>
      </c>
      <c r="Q26" s="76">
        <f t="shared" si="4"/>
        <v>15</v>
      </c>
      <c r="R26" s="59">
        <v>4</v>
      </c>
      <c r="S26" s="75">
        <v>0.75</v>
      </c>
      <c r="T26" s="76">
        <f t="shared" si="5"/>
        <v>20</v>
      </c>
      <c r="U26" s="59">
        <v>1</v>
      </c>
      <c r="V26" s="75">
        <v>1.22</v>
      </c>
      <c r="W26" s="76">
        <f t="shared" si="6"/>
        <v>5</v>
      </c>
    </row>
    <row r="27" spans="1:40" x14ac:dyDescent="0.2">
      <c r="A27" s="136"/>
      <c r="B27" s="45" t="s">
        <v>30</v>
      </c>
      <c r="C27" s="59">
        <v>0</v>
      </c>
      <c r="D27" s="75">
        <v>0</v>
      </c>
      <c r="E27" s="76">
        <f t="shared" si="0"/>
        <v>0</v>
      </c>
      <c r="F27" s="59">
        <v>2</v>
      </c>
      <c r="G27" s="75">
        <v>0.77</v>
      </c>
      <c r="H27" s="76">
        <f t="shared" si="1"/>
        <v>10</v>
      </c>
      <c r="I27" s="59">
        <v>0</v>
      </c>
      <c r="J27" s="75">
        <v>0</v>
      </c>
      <c r="K27" s="76">
        <f t="shared" si="2"/>
        <v>0</v>
      </c>
      <c r="L27" s="59">
        <v>0</v>
      </c>
      <c r="M27" s="75">
        <v>0</v>
      </c>
      <c r="N27" s="76">
        <f t="shared" si="3"/>
        <v>0</v>
      </c>
      <c r="O27" s="59">
        <v>1</v>
      </c>
      <c r="P27" s="75">
        <v>0.47</v>
      </c>
      <c r="Q27" s="76">
        <f t="shared" si="4"/>
        <v>5</v>
      </c>
      <c r="R27" s="59">
        <v>9</v>
      </c>
      <c r="S27" s="75">
        <v>1.69</v>
      </c>
      <c r="T27" s="76">
        <f t="shared" si="5"/>
        <v>45</v>
      </c>
      <c r="U27" s="59">
        <v>0</v>
      </c>
      <c r="V27" s="75">
        <v>0</v>
      </c>
      <c r="W27" s="76">
        <f t="shared" si="6"/>
        <v>0</v>
      </c>
    </row>
    <row r="28" spans="1:40" x14ac:dyDescent="0.2">
      <c r="A28" s="136"/>
      <c r="B28" s="45" t="s">
        <v>31</v>
      </c>
      <c r="C28" s="59">
        <v>0</v>
      </c>
      <c r="D28" s="75">
        <v>0</v>
      </c>
      <c r="E28" s="76">
        <f t="shared" si="0"/>
        <v>0</v>
      </c>
      <c r="F28" s="59">
        <v>0</v>
      </c>
      <c r="G28" s="75">
        <v>0</v>
      </c>
      <c r="H28" s="76">
        <f t="shared" si="1"/>
        <v>0</v>
      </c>
      <c r="I28" s="59">
        <v>0</v>
      </c>
      <c r="J28" s="75">
        <v>0</v>
      </c>
      <c r="K28" s="76">
        <f t="shared" si="2"/>
        <v>0</v>
      </c>
      <c r="L28" s="59">
        <v>0</v>
      </c>
      <c r="M28" s="75">
        <v>0</v>
      </c>
      <c r="N28" s="76">
        <f t="shared" si="3"/>
        <v>0</v>
      </c>
      <c r="O28" s="59">
        <v>0</v>
      </c>
      <c r="P28" s="75">
        <v>0</v>
      </c>
      <c r="Q28" s="76">
        <f t="shared" si="4"/>
        <v>0</v>
      </c>
      <c r="R28" s="59">
        <v>1</v>
      </c>
      <c r="S28" s="75">
        <v>0.19</v>
      </c>
      <c r="T28" s="76">
        <f t="shared" si="5"/>
        <v>100</v>
      </c>
      <c r="U28" s="59">
        <v>0</v>
      </c>
      <c r="V28" s="75">
        <v>0</v>
      </c>
      <c r="W28" s="76">
        <f t="shared" si="6"/>
        <v>0</v>
      </c>
    </row>
    <row r="29" spans="1:40" s="5" customFormat="1" ht="15" customHeight="1" thickBot="1" x14ac:dyDescent="0.25">
      <c r="A29" s="137"/>
      <c r="B29" s="46" t="s">
        <v>35</v>
      </c>
      <c r="C29" s="61">
        <v>18</v>
      </c>
      <c r="D29" s="77">
        <v>100</v>
      </c>
      <c r="E29" s="78">
        <f t="shared" si="0"/>
        <v>0.7255139056831923</v>
      </c>
      <c r="F29" s="61">
        <v>261</v>
      </c>
      <c r="G29" s="77">
        <v>100</v>
      </c>
      <c r="H29" s="78">
        <f t="shared" si="1"/>
        <v>10.519951632406288</v>
      </c>
      <c r="I29" s="61">
        <v>29</v>
      </c>
      <c r="J29" s="77">
        <v>100</v>
      </c>
      <c r="K29" s="78">
        <f t="shared" si="2"/>
        <v>1.1688835147118097</v>
      </c>
      <c r="L29" s="61">
        <v>5</v>
      </c>
      <c r="M29" s="77">
        <v>100</v>
      </c>
      <c r="N29" s="78">
        <f t="shared" si="3"/>
        <v>0.2015316404675534</v>
      </c>
      <c r="O29" s="61">
        <v>214</v>
      </c>
      <c r="P29" s="77">
        <v>100</v>
      </c>
      <c r="Q29" s="78">
        <f t="shared" si="4"/>
        <v>8.625554212011286</v>
      </c>
      <c r="R29" s="61">
        <v>534</v>
      </c>
      <c r="S29" s="77">
        <v>100</v>
      </c>
      <c r="T29" s="78">
        <f t="shared" si="5"/>
        <v>21.523579201934702</v>
      </c>
      <c r="U29" s="61">
        <v>82</v>
      </c>
      <c r="V29" s="77">
        <v>100</v>
      </c>
      <c r="W29" s="78">
        <f t="shared" si="6"/>
        <v>3.3051189036678759</v>
      </c>
    </row>
    <row r="30" spans="1:40" ht="16" thickBot="1" x14ac:dyDescent="0.25">
      <c r="A30" s="38"/>
      <c r="B30" s="38"/>
      <c r="C30" s="42"/>
      <c r="D30" s="39"/>
      <c r="E30" s="39"/>
      <c r="F30" s="42"/>
      <c r="G30" s="39"/>
      <c r="H30" s="39"/>
      <c r="I30" s="42"/>
      <c r="J30" s="39"/>
      <c r="K30" s="39"/>
      <c r="L30" s="42"/>
      <c r="M30" s="39"/>
      <c r="N30" s="39"/>
      <c r="O30" s="42"/>
      <c r="P30" s="39"/>
      <c r="Q30" s="43"/>
      <c r="R30" s="38"/>
      <c r="S30" s="38"/>
      <c r="T30" s="39"/>
      <c r="U30" s="38"/>
      <c r="V30" s="38"/>
      <c r="W30" s="39"/>
      <c r="AN30" s="13"/>
    </row>
    <row r="31" spans="1:40" ht="16" thickBot="1" x14ac:dyDescent="0.25">
      <c r="A31" s="106" t="s">
        <v>171</v>
      </c>
      <c r="B31" s="107"/>
      <c r="C31" s="130" t="s">
        <v>39</v>
      </c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2"/>
      <c r="AN31" s="13"/>
    </row>
    <row r="32" spans="1:40" ht="15.75" customHeight="1" thickBot="1" x14ac:dyDescent="0.25">
      <c r="A32" s="108"/>
      <c r="B32" s="109"/>
      <c r="C32" s="133" t="s">
        <v>58</v>
      </c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5"/>
      <c r="AN32" s="13"/>
    </row>
    <row r="33" spans="1:40" ht="42" customHeight="1" thickBot="1" x14ac:dyDescent="0.25">
      <c r="A33" s="108"/>
      <c r="B33" s="109"/>
      <c r="C33" s="141" t="s">
        <v>105</v>
      </c>
      <c r="D33" s="141"/>
      <c r="E33" s="141"/>
      <c r="F33" s="141" t="s">
        <v>106</v>
      </c>
      <c r="G33" s="141"/>
      <c r="H33" s="141"/>
      <c r="I33" s="141" t="s">
        <v>107</v>
      </c>
      <c r="J33" s="141"/>
      <c r="K33" s="141"/>
      <c r="L33" s="141" t="s">
        <v>108</v>
      </c>
      <c r="M33" s="141"/>
      <c r="N33" s="141"/>
      <c r="O33" s="141" t="s">
        <v>166</v>
      </c>
      <c r="P33" s="141"/>
      <c r="Q33" s="141"/>
      <c r="R33" s="141" t="s">
        <v>109</v>
      </c>
      <c r="S33" s="141"/>
      <c r="T33" s="141"/>
      <c r="U33" s="141" t="s">
        <v>110</v>
      </c>
      <c r="V33" s="141"/>
      <c r="W33" s="142"/>
      <c r="AN33" s="13"/>
    </row>
    <row r="34" spans="1:40" ht="16" thickBot="1" x14ac:dyDescent="0.25">
      <c r="A34" s="108"/>
      <c r="B34" s="109"/>
      <c r="C34" s="3" t="s">
        <v>99</v>
      </c>
      <c r="D34" s="14" t="s">
        <v>100</v>
      </c>
      <c r="E34" s="14" t="s">
        <v>101</v>
      </c>
      <c r="F34" s="3" t="s">
        <v>99</v>
      </c>
      <c r="G34" s="14" t="s">
        <v>100</v>
      </c>
      <c r="H34" s="14" t="s">
        <v>101</v>
      </c>
      <c r="I34" s="3" t="s">
        <v>99</v>
      </c>
      <c r="J34" s="14" t="s">
        <v>100</v>
      </c>
      <c r="K34" s="14" t="s">
        <v>101</v>
      </c>
      <c r="L34" s="3" t="s">
        <v>99</v>
      </c>
      <c r="M34" s="14" t="s">
        <v>100</v>
      </c>
      <c r="N34" s="14" t="s">
        <v>101</v>
      </c>
      <c r="O34" s="3" t="s">
        <v>99</v>
      </c>
      <c r="P34" s="14" t="s">
        <v>100</v>
      </c>
      <c r="Q34" s="14" t="s">
        <v>101</v>
      </c>
      <c r="R34" s="3" t="s">
        <v>99</v>
      </c>
      <c r="S34" s="14" t="s">
        <v>100</v>
      </c>
      <c r="T34" s="14" t="s">
        <v>101</v>
      </c>
      <c r="U34" s="3" t="s">
        <v>99</v>
      </c>
      <c r="V34" s="14" t="s">
        <v>100</v>
      </c>
      <c r="W34" s="17" t="s">
        <v>101</v>
      </c>
      <c r="AN34" s="13"/>
    </row>
    <row r="35" spans="1:40" x14ac:dyDescent="0.2">
      <c r="A35" s="138" t="s">
        <v>40</v>
      </c>
      <c r="B35" s="44" t="s">
        <v>41</v>
      </c>
      <c r="C35" s="57">
        <v>190</v>
      </c>
      <c r="D35" s="73">
        <v>53.37</v>
      </c>
      <c r="E35" s="74">
        <f t="shared" ref="E35:E57" si="7">C35/$O63*100</f>
        <v>14.751552795031056</v>
      </c>
      <c r="F35" s="57">
        <v>104</v>
      </c>
      <c r="G35" s="73">
        <v>55.03</v>
      </c>
      <c r="H35" s="74">
        <f t="shared" ref="H35:H57" si="8">F35/$O63*100</f>
        <v>8.0745341614906838</v>
      </c>
      <c r="I35" s="57">
        <v>54</v>
      </c>
      <c r="J35" s="73">
        <v>49.54</v>
      </c>
      <c r="K35" s="74">
        <f t="shared" ref="K35:K57" si="9">I35/$O63*100</f>
        <v>4.1925465838509322</v>
      </c>
      <c r="L35" s="57">
        <v>32</v>
      </c>
      <c r="M35" s="73">
        <v>42.67</v>
      </c>
      <c r="N35" s="73">
        <f t="shared" ref="N35:N57" si="10">L35/$O63*100</f>
        <v>2.4844720496894408</v>
      </c>
      <c r="O35" s="68">
        <v>59</v>
      </c>
      <c r="P35" s="73">
        <v>60.82</v>
      </c>
      <c r="Q35" s="73">
        <f t="shared" ref="Q35:Q57" si="11">O35/$O63*100</f>
        <v>4.5807453416149073</v>
      </c>
      <c r="R35" s="68">
        <v>23</v>
      </c>
      <c r="S35" s="73">
        <v>43.4</v>
      </c>
      <c r="T35" s="74">
        <f t="shared" ref="T35:T57" si="12">R35/$O63*100</f>
        <v>1.7857142857142856</v>
      </c>
      <c r="U35" s="57">
        <v>0</v>
      </c>
      <c r="V35" s="73">
        <v>0</v>
      </c>
      <c r="W35" s="74">
        <f t="shared" ref="W35:W57" si="13">U35/$O63*100</f>
        <v>0</v>
      </c>
      <c r="AN35" s="13"/>
    </row>
    <row r="36" spans="1:40" x14ac:dyDescent="0.2">
      <c r="A36" s="139"/>
      <c r="B36" s="45" t="s">
        <v>42</v>
      </c>
      <c r="C36" s="59">
        <v>91</v>
      </c>
      <c r="D36" s="75">
        <v>25.56</v>
      </c>
      <c r="E36" s="76">
        <f t="shared" si="7"/>
        <v>13.461538461538462</v>
      </c>
      <c r="F36" s="59">
        <v>49</v>
      </c>
      <c r="G36" s="75">
        <v>25.93</v>
      </c>
      <c r="H36" s="76">
        <f t="shared" si="8"/>
        <v>7.2485207100591715</v>
      </c>
      <c r="I36" s="59">
        <v>30</v>
      </c>
      <c r="J36" s="75">
        <v>27.52</v>
      </c>
      <c r="K36" s="76">
        <f t="shared" si="9"/>
        <v>4.4378698224852071</v>
      </c>
      <c r="L36" s="59">
        <v>24</v>
      </c>
      <c r="M36" s="75">
        <v>32</v>
      </c>
      <c r="N36" s="75">
        <f t="shared" si="10"/>
        <v>3.5502958579881656</v>
      </c>
      <c r="O36" s="69">
        <v>21</v>
      </c>
      <c r="P36" s="75">
        <v>21.65</v>
      </c>
      <c r="Q36" s="75">
        <f t="shared" si="11"/>
        <v>3.1065088757396451</v>
      </c>
      <c r="R36" s="69">
        <v>22</v>
      </c>
      <c r="S36" s="75">
        <v>41.51</v>
      </c>
      <c r="T36" s="76">
        <f t="shared" si="12"/>
        <v>3.2544378698224854</v>
      </c>
      <c r="U36" s="59">
        <v>0</v>
      </c>
      <c r="V36" s="75">
        <v>0</v>
      </c>
      <c r="W36" s="76">
        <f t="shared" si="13"/>
        <v>0</v>
      </c>
      <c r="AN36" s="13"/>
    </row>
    <row r="37" spans="1:40" x14ac:dyDescent="0.2">
      <c r="A37" s="139"/>
      <c r="B37" s="45" t="s">
        <v>43</v>
      </c>
      <c r="C37" s="59">
        <v>56</v>
      </c>
      <c r="D37" s="75">
        <v>15.73</v>
      </c>
      <c r="E37" s="76">
        <f t="shared" si="7"/>
        <v>16.918429003021149</v>
      </c>
      <c r="F37" s="59">
        <v>23</v>
      </c>
      <c r="G37" s="75">
        <v>12.17</v>
      </c>
      <c r="H37" s="76">
        <f t="shared" si="8"/>
        <v>6.9486404833836861</v>
      </c>
      <c r="I37" s="59">
        <v>15</v>
      </c>
      <c r="J37" s="75">
        <v>13.76</v>
      </c>
      <c r="K37" s="76">
        <f t="shared" si="9"/>
        <v>4.5317220543806647</v>
      </c>
      <c r="L37" s="59">
        <v>12</v>
      </c>
      <c r="M37" s="75">
        <v>16</v>
      </c>
      <c r="N37" s="75">
        <f t="shared" si="10"/>
        <v>3.6253776435045322</v>
      </c>
      <c r="O37" s="69">
        <v>11</v>
      </c>
      <c r="P37" s="75">
        <v>11.34</v>
      </c>
      <c r="Q37" s="75">
        <f t="shared" si="11"/>
        <v>3.3232628398791544</v>
      </c>
      <c r="R37" s="69">
        <v>5</v>
      </c>
      <c r="S37" s="75">
        <v>9.43</v>
      </c>
      <c r="T37" s="76">
        <f t="shared" si="12"/>
        <v>1.5105740181268883</v>
      </c>
      <c r="U37" s="59">
        <v>0</v>
      </c>
      <c r="V37" s="75">
        <v>0</v>
      </c>
      <c r="W37" s="76">
        <f t="shared" si="13"/>
        <v>0</v>
      </c>
      <c r="AN37" s="13"/>
    </row>
    <row r="38" spans="1:40" x14ac:dyDescent="0.2">
      <c r="A38" s="139"/>
      <c r="B38" s="45" t="s">
        <v>44</v>
      </c>
      <c r="C38" s="59">
        <v>19</v>
      </c>
      <c r="D38" s="75">
        <v>5.34</v>
      </c>
      <c r="E38" s="76">
        <f t="shared" si="7"/>
        <v>10.21505376344086</v>
      </c>
      <c r="F38" s="59">
        <v>13</v>
      </c>
      <c r="G38" s="75">
        <v>6.88</v>
      </c>
      <c r="H38" s="76">
        <f t="shared" si="8"/>
        <v>6.9892473118279561</v>
      </c>
      <c r="I38" s="59">
        <v>10</v>
      </c>
      <c r="J38" s="75">
        <v>9.17</v>
      </c>
      <c r="K38" s="76">
        <f t="shared" si="9"/>
        <v>5.376344086021505</v>
      </c>
      <c r="L38" s="59">
        <v>7</v>
      </c>
      <c r="M38" s="75">
        <v>9.33</v>
      </c>
      <c r="N38" s="75">
        <f t="shared" si="10"/>
        <v>3.763440860215054</v>
      </c>
      <c r="O38" s="69">
        <v>6</v>
      </c>
      <c r="P38" s="75">
        <v>6.19</v>
      </c>
      <c r="Q38" s="75">
        <f t="shared" si="11"/>
        <v>3.225806451612903</v>
      </c>
      <c r="R38" s="69">
        <v>3</v>
      </c>
      <c r="S38" s="75">
        <v>5.66</v>
      </c>
      <c r="T38" s="76">
        <f t="shared" si="12"/>
        <v>1.6129032258064515</v>
      </c>
      <c r="U38" s="59">
        <v>1</v>
      </c>
      <c r="V38" s="75">
        <v>100</v>
      </c>
      <c r="W38" s="76">
        <f t="shared" si="13"/>
        <v>0.53763440860215062</v>
      </c>
      <c r="AN38" s="13"/>
    </row>
    <row r="39" spans="1:40" ht="16" thickBot="1" x14ac:dyDescent="0.25">
      <c r="A39" s="140"/>
      <c r="B39" s="46" t="s">
        <v>35</v>
      </c>
      <c r="C39" s="61">
        <v>356</v>
      </c>
      <c r="D39" s="77">
        <v>100</v>
      </c>
      <c r="E39" s="78">
        <f t="shared" si="7"/>
        <v>14.349052801289803</v>
      </c>
      <c r="F39" s="61">
        <v>189</v>
      </c>
      <c r="G39" s="77">
        <v>100</v>
      </c>
      <c r="H39" s="78">
        <f t="shared" si="8"/>
        <v>7.6178960096735189</v>
      </c>
      <c r="I39" s="61">
        <v>109</v>
      </c>
      <c r="J39" s="77">
        <v>100</v>
      </c>
      <c r="K39" s="78">
        <f t="shared" si="9"/>
        <v>4.3933897621926645</v>
      </c>
      <c r="L39" s="61">
        <v>75</v>
      </c>
      <c r="M39" s="77">
        <v>100</v>
      </c>
      <c r="N39" s="77">
        <f t="shared" si="10"/>
        <v>3.0229746070133015</v>
      </c>
      <c r="O39" s="70">
        <v>97</v>
      </c>
      <c r="P39" s="77">
        <v>100</v>
      </c>
      <c r="Q39" s="77">
        <f t="shared" si="11"/>
        <v>3.9097138250705363</v>
      </c>
      <c r="R39" s="70">
        <v>53</v>
      </c>
      <c r="S39" s="77">
        <v>100</v>
      </c>
      <c r="T39" s="78">
        <f t="shared" si="12"/>
        <v>2.1362353889560661</v>
      </c>
      <c r="U39" s="61">
        <v>1</v>
      </c>
      <c r="V39" s="77">
        <v>100</v>
      </c>
      <c r="W39" s="78">
        <f t="shared" si="13"/>
        <v>4.0306328093510681E-2</v>
      </c>
      <c r="AN39" s="13"/>
    </row>
    <row r="40" spans="1:40" x14ac:dyDescent="0.2">
      <c r="A40" s="136" t="s">
        <v>46</v>
      </c>
      <c r="B40" s="45" t="s">
        <v>15</v>
      </c>
      <c r="C40" s="59">
        <v>138</v>
      </c>
      <c r="D40" s="75">
        <v>38.76</v>
      </c>
      <c r="E40" s="76">
        <f t="shared" si="7"/>
        <v>11.210398050365557</v>
      </c>
      <c r="F40" s="59">
        <v>120</v>
      </c>
      <c r="G40" s="75">
        <v>63.49</v>
      </c>
      <c r="H40" s="76">
        <f t="shared" si="8"/>
        <v>9.748172217709179</v>
      </c>
      <c r="I40" s="59">
        <v>39</v>
      </c>
      <c r="J40" s="75">
        <v>35.78</v>
      </c>
      <c r="K40" s="76">
        <f t="shared" si="9"/>
        <v>3.1681559707554832</v>
      </c>
      <c r="L40" s="59">
        <v>43</v>
      </c>
      <c r="M40" s="75">
        <v>57.33</v>
      </c>
      <c r="N40" s="75">
        <f t="shared" si="10"/>
        <v>3.4930950446791225</v>
      </c>
      <c r="O40" s="69">
        <v>72</v>
      </c>
      <c r="P40" s="75">
        <v>74.23</v>
      </c>
      <c r="Q40" s="75">
        <f t="shared" si="11"/>
        <v>5.8489033306255083</v>
      </c>
      <c r="R40" s="69">
        <v>40</v>
      </c>
      <c r="S40" s="75">
        <v>75.47</v>
      </c>
      <c r="T40" s="76">
        <f t="shared" si="12"/>
        <v>3.249390739236393</v>
      </c>
      <c r="U40" s="59">
        <v>1</v>
      </c>
      <c r="V40" s="75">
        <v>100</v>
      </c>
      <c r="W40" s="76">
        <f t="shared" si="13"/>
        <v>8.1234768480909825E-2</v>
      </c>
      <c r="AN40" s="13"/>
    </row>
    <row r="41" spans="1:40" x14ac:dyDescent="0.2">
      <c r="A41" s="136"/>
      <c r="B41" s="45" t="s">
        <v>16</v>
      </c>
      <c r="C41" s="59">
        <v>4</v>
      </c>
      <c r="D41" s="75">
        <v>1.1200000000000001</v>
      </c>
      <c r="E41" s="76">
        <f t="shared" si="7"/>
        <v>17.391304347826086</v>
      </c>
      <c r="F41" s="59">
        <v>3</v>
      </c>
      <c r="G41" s="75">
        <v>1.59</v>
      </c>
      <c r="H41" s="76">
        <f t="shared" si="8"/>
        <v>13.043478260869565</v>
      </c>
      <c r="I41" s="59">
        <v>1</v>
      </c>
      <c r="J41" s="75">
        <v>0.92</v>
      </c>
      <c r="K41" s="76">
        <f t="shared" si="9"/>
        <v>4.3478260869565215</v>
      </c>
      <c r="L41" s="59">
        <v>0</v>
      </c>
      <c r="M41" s="75">
        <v>0</v>
      </c>
      <c r="N41" s="75">
        <f t="shared" si="10"/>
        <v>0</v>
      </c>
      <c r="O41" s="69">
        <v>0</v>
      </c>
      <c r="P41" s="75">
        <v>0</v>
      </c>
      <c r="Q41" s="75">
        <f t="shared" si="11"/>
        <v>0</v>
      </c>
      <c r="R41" s="69">
        <v>1</v>
      </c>
      <c r="S41" s="75">
        <v>1.89</v>
      </c>
      <c r="T41" s="76">
        <f t="shared" si="12"/>
        <v>4.3478260869565215</v>
      </c>
      <c r="U41" s="59">
        <v>0</v>
      </c>
      <c r="V41" s="75">
        <v>0</v>
      </c>
      <c r="W41" s="76">
        <f t="shared" si="13"/>
        <v>0</v>
      </c>
      <c r="AN41" s="13"/>
    </row>
    <row r="42" spans="1:40" x14ac:dyDescent="0.2">
      <c r="A42" s="136"/>
      <c r="B42" s="45" t="s">
        <v>17</v>
      </c>
      <c r="C42" s="59">
        <v>7</v>
      </c>
      <c r="D42" s="75">
        <v>1.97</v>
      </c>
      <c r="E42" s="76">
        <f t="shared" si="7"/>
        <v>26.923076923076923</v>
      </c>
      <c r="F42" s="59">
        <v>1</v>
      </c>
      <c r="G42" s="75">
        <v>0.53</v>
      </c>
      <c r="H42" s="76">
        <f t="shared" si="8"/>
        <v>3.8461538461538463</v>
      </c>
      <c r="I42" s="59">
        <v>2</v>
      </c>
      <c r="J42" s="75">
        <v>1.83</v>
      </c>
      <c r="K42" s="76">
        <f t="shared" si="9"/>
        <v>7.6923076923076925</v>
      </c>
      <c r="L42" s="59">
        <v>1</v>
      </c>
      <c r="M42" s="75">
        <v>1.33</v>
      </c>
      <c r="N42" s="75">
        <f t="shared" si="10"/>
        <v>3.8461538461538463</v>
      </c>
      <c r="O42" s="69">
        <v>1</v>
      </c>
      <c r="P42" s="75">
        <v>1.03</v>
      </c>
      <c r="Q42" s="75">
        <f t="shared" si="11"/>
        <v>3.8461538461538463</v>
      </c>
      <c r="R42" s="69">
        <v>0</v>
      </c>
      <c r="S42" s="75">
        <v>0</v>
      </c>
      <c r="T42" s="76">
        <f t="shared" si="12"/>
        <v>0</v>
      </c>
      <c r="U42" s="59">
        <v>0</v>
      </c>
      <c r="V42" s="75">
        <v>0</v>
      </c>
      <c r="W42" s="76">
        <f t="shared" si="13"/>
        <v>0</v>
      </c>
      <c r="AN42" s="13"/>
    </row>
    <row r="43" spans="1:40" x14ac:dyDescent="0.2">
      <c r="A43" s="136"/>
      <c r="B43" s="45" t="s">
        <v>18</v>
      </c>
      <c r="C43" s="59">
        <v>2</v>
      </c>
      <c r="D43" s="75">
        <v>0.56000000000000005</v>
      </c>
      <c r="E43" s="76">
        <f t="shared" si="7"/>
        <v>8.695652173913043</v>
      </c>
      <c r="F43" s="59">
        <v>1</v>
      </c>
      <c r="G43" s="75">
        <v>0.53</v>
      </c>
      <c r="H43" s="76">
        <f t="shared" si="8"/>
        <v>4.3478260869565215</v>
      </c>
      <c r="I43" s="59">
        <v>2</v>
      </c>
      <c r="J43" s="75">
        <v>1.83</v>
      </c>
      <c r="K43" s="76">
        <f t="shared" si="9"/>
        <v>8.695652173913043</v>
      </c>
      <c r="L43" s="59">
        <v>0</v>
      </c>
      <c r="M43" s="75">
        <v>0</v>
      </c>
      <c r="N43" s="75">
        <f t="shared" si="10"/>
        <v>0</v>
      </c>
      <c r="O43" s="69">
        <v>0</v>
      </c>
      <c r="P43" s="75">
        <v>0</v>
      </c>
      <c r="Q43" s="75">
        <f t="shared" si="11"/>
        <v>0</v>
      </c>
      <c r="R43" s="69">
        <v>0</v>
      </c>
      <c r="S43" s="75">
        <v>0</v>
      </c>
      <c r="T43" s="76">
        <f t="shared" si="12"/>
        <v>0</v>
      </c>
      <c r="U43" s="59">
        <v>0</v>
      </c>
      <c r="V43" s="75">
        <v>0</v>
      </c>
      <c r="W43" s="76">
        <f t="shared" si="13"/>
        <v>0</v>
      </c>
      <c r="AN43" s="13"/>
    </row>
    <row r="44" spans="1:40" x14ac:dyDescent="0.2">
      <c r="A44" s="136"/>
      <c r="B44" s="45" t="s">
        <v>19</v>
      </c>
      <c r="C44" s="59">
        <v>41</v>
      </c>
      <c r="D44" s="75">
        <v>11.52</v>
      </c>
      <c r="E44" s="76">
        <f t="shared" si="7"/>
        <v>17.826086956521738</v>
      </c>
      <c r="F44" s="59">
        <v>9</v>
      </c>
      <c r="G44" s="75">
        <v>4.76</v>
      </c>
      <c r="H44" s="76">
        <f t="shared" si="8"/>
        <v>3.9130434782608701</v>
      </c>
      <c r="I44" s="59">
        <v>13</v>
      </c>
      <c r="J44" s="75">
        <v>11.93</v>
      </c>
      <c r="K44" s="76">
        <f t="shared" si="9"/>
        <v>5.6521739130434785</v>
      </c>
      <c r="L44" s="59">
        <v>4</v>
      </c>
      <c r="M44" s="75">
        <v>5.33</v>
      </c>
      <c r="N44" s="75">
        <f t="shared" si="10"/>
        <v>1.7391304347826086</v>
      </c>
      <c r="O44" s="69">
        <v>7</v>
      </c>
      <c r="P44" s="75">
        <v>7.22</v>
      </c>
      <c r="Q44" s="75">
        <f t="shared" si="11"/>
        <v>3.0434782608695654</v>
      </c>
      <c r="R44" s="69">
        <v>2</v>
      </c>
      <c r="S44" s="75">
        <v>3.77</v>
      </c>
      <c r="T44" s="76">
        <f t="shared" si="12"/>
        <v>0.86956521739130432</v>
      </c>
      <c r="U44" s="59">
        <v>0</v>
      </c>
      <c r="V44" s="75">
        <v>0</v>
      </c>
      <c r="W44" s="76">
        <f t="shared" si="13"/>
        <v>0</v>
      </c>
      <c r="AN44" s="13"/>
    </row>
    <row r="45" spans="1:40" x14ac:dyDescent="0.2">
      <c r="A45" s="136"/>
      <c r="B45" s="45" t="s">
        <v>20</v>
      </c>
      <c r="C45" s="59">
        <v>39</v>
      </c>
      <c r="D45" s="75">
        <v>10.96</v>
      </c>
      <c r="E45" s="76">
        <f t="shared" si="7"/>
        <v>11.239193083573488</v>
      </c>
      <c r="F45" s="59">
        <v>8</v>
      </c>
      <c r="G45" s="75">
        <v>4.2300000000000004</v>
      </c>
      <c r="H45" s="76">
        <f t="shared" si="8"/>
        <v>2.3054755043227666</v>
      </c>
      <c r="I45" s="59">
        <v>15</v>
      </c>
      <c r="J45" s="75">
        <v>13.76</v>
      </c>
      <c r="K45" s="76">
        <f t="shared" si="9"/>
        <v>4.3227665706051877</v>
      </c>
      <c r="L45" s="59">
        <v>14</v>
      </c>
      <c r="M45" s="75">
        <v>18.670000000000002</v>
      </c>
      <c r="N45" s="75">
        <f t="shared" si="10"/>
        <v>4.0345821325648412</v>
      </c>
      <c r="O45" s="69">
        <v>11</v>
      </c>
      <c r="P45" s="75">
        <v>11.34</v>
      </c>
      <c r="Q45" s="75">
        <f t="shared" si="11"/>
        <v>3.1700288184438041</v>
      </c>
      <c r="R45" s="69">
        <v>5</v>
      </c>
      <c r="S45" s="75">
        <v>9.43</v>
      </c>
      <c r="T45" s="76">
        <f t="shared" si="12"/>
        <v>1.4409221902017291</v>
      </c>
      <c r="U45" s="59">
        <v>0</v>
      </c>
      <c r="V45" s="75">
        <v>0</v>
      </c>
      <c r="W45" s="76">
        <f t="shared" si="13"/>
        <v>0</v>
      </c>
      <c r="AN45" s="13"/>
    </row>
    <row r="46" spans="1:40" x14ac:dyDescent="0.2">
      <c r="A46" s="136"/>
      <c r="B46" s="45" t="s">
        <v>21</v>
      </c>
      <c r="C46" s="59">
        <v>26</v>
      </c>
      <c r="D46" s="75">
        <v>7.3</v>
      </c>
      <c r="E46" s="76">
        <f t="shared" si="7"/>
        <v>56.521739130434781</v>
      </c>
      <c r="F46" s="59">
        <v>0</v>
      </c>
      <c r="G46" s="75">
        <v>0</v>
      </c>
      <c r="H46" s="76">
        <f t="shared" si="8"/>
        <v>0</v>
      </c>
      <c r="I46" s="59">
        <v>0</v>
      </c>
      <c r="J46" s="75">
        <v>0</v>
      </c>
      <c r="K46" s="76">
        <f t="shared" si="9"/>
        <v>0</v>
      </c>
      <c r="L46" s="59">
        <v>0</v>
      </c>
      <c r="M46" s="75">
        <v>0</v>
      </c>
      <c r="N46" s="75">
        <f t="shared" si="10"/>
        <v>0</v>
      </c>
      <c r="O46" s="69">
        <v>0</v>
      </c>
      <c r="P46" s="75">
        <v>0</v>
      </c>
      <c r="Q46" s="75">
        <f t="shared" si="11"/>
        <v>0</v>
      </c>
      <c r="R46" s="69">
        <v>0</v>
      </c>
      <c r="S46" s="75">
        <v>0</v>
      </c>
      <c r="T46" s="76">
        <f t="shared" si="12"/>
        <v>0</v>
      </c>
      <c r="U46" s="59">
        <v>0</v>
      </c>
      <c r="V46" s="75">
        <v>0</v>
      </c>
      <c r="W46" s="76">
        <f t="shared" si="13"/>
        <v>0</v>
      </c>
      <c r="AN46" s="13"/>
    </row>
    <row r="47" spans="1:40" x14ac:dyDescent="0.2">
      <c r="A47" s="136"/>
      <c r="B47" s="45" t="s">
        <v>22</v>
      </c>
      <c r="C47" s="59">
        <v>9</v>
      </c>
      <c r="D47" s="75">
        <v>2.5299999999999998</v>
      </c>
      <c r="E47" s="76">
        <f t="shared" si="7"/>
        <v>17.647058823529413</v>
      </c>
      <c r="F47" s="59">
        <v>1</v>
      </c>
      <c r="G47" s="75">
        <v>0.53</v>
      </c>
      <c r="H47" s="76">
        <f t="shared" si="8"/>
        <v>1.9607843137254901</v>
      </c>
      <c r="I47" s="59">
        <v>7</v>
      </c>
      <c r="J47" s="75">
        <v>6.42</v>
      </c>
      <c r="K47" s="76">
        <f t="shared" si="9"/>
        <v>13.725490196078432</v>
      </c>
      <c r="L47" s="59">
        <v>0</v>
      </c>
      <c r="M47" s="75">
        <v>0</v>
      </c>
      <c r="N47" s="75">
        <f t="shared" si="10"/>
        <v>0</v>
      </c>
      <c r="O47" s="69">
        <v>1</v>
      </c>
      <c r="P47" s="75">
        <v>1.03</v>
      </c>
      <c r="Q47" s="75">
        <f t="shared" si="11"/>
        <v>1.9607843137254901</v>
      </c>
      <c r="R47" s="69">
        <v>1</v>
      </c>
      <c r="S47" s="75">
        <v>1.89</v>
      </c>
      <c r="T47" s="76">
        <f t="shared" si="12"/>
        <v>1.9607843137254901</v>
      </c>
      <c r="U47" s="59">
        <v>0</v>
      </c>
      <c r="V47" s="75">
        <v>0</v>
      </c>
      <c r="W47" s="76">
        <f t="shared" si="13"/>
        <v>0</v>
      </c>
      <c r="AN47" s="13"/>
    </row>
    <row r="48" spans="1:40" x14ac:dyDescent="0.2">
      <c r="A48" s="136"/>
      <c r="B48" s="45" t="s">
        <v>23</v>
      </c>
      <c r="C48" s="59">
        <v>21</v>
      </c>
      <c r="D48" s="75">
        <v>5.9</v>
      </c>
      <c r="E48" s="76">
        <f t="shared" si="7"/>
        <v>21</v>
      </c>
      <c r="F48" s="59">
        <v>7</v>
      </c>
      <c r="G48" s="75">
        <v>3.7</v>
      </c>
      <c r="H48" s="76">
        <f t="shared" si="8"/>
        <v>7.0000000000000009</v>
      </c>
      <c r="I48" s="59">
        <v>8</v>
      </c>
      <c r="J48" s="75">
        <v>7.34</v>
      </c>
      <c r="K48" s="76">
        <f t="shared" si="9"/>
        <v>8</v>
      </c>
      <c r="L48" s="59">
        <v>1</v>
      </c>
      <c r="M48" s="75">
        <v>1.33</v>
      </c>
      <c r="N48" s="75">
        <f t="shared" si="10"/>
        <v>1</v>
      </c>
      <c r="O48" s="69">
        <v>0</v>
      </c>
      <c r="P48" s="75">
        <v>0</v>
      </c>
      <c r="Q48" s="75">
        <f t="shared" si="11"/>
        <v>0</v>
      </c>
      <c r="R48" s="69">
        <v>1</v>
      </c>
      <c r="S48" s="75">
        <v>1.89</v>
      </c>
      <c r="T48" s="76">
        <f t="shared" si="12"/>
        <v>1</v>
      </c>
      <c r="U48" s="59">
        <v>0</v>
      </c>
      <c r="V48" s="75">
        <v>0</v>
      </c>
      <c r="W48" s="76">
        <f t="shared" si="13"/>
        <v>0</v>
      </c>
      <c r="AN48" s="13"/>
    </row>
    <row r="49" spans="1:40" x14ac:dyDescent="0.2">
      <c r="A49" s="136"/>
      <c r="B49" s="45" t="s">
        <v>24</v>
      </c>
      <c r="C49" s="59">
        <v>35</v>
      </c>
      <c r="D49" s="75">
        <v>9.83</v>
      </c>
      <c r="E49" s="76">
        <f t="shared" si="7"/>
        <v>18.918918918918919</v>
      </c>
      <c r="F49" s="59">
        <v>22</v>
      </c>
      <c r="G49" s="75">
        <v>11.64</v>
      </c>
      <c r="H49" s="76">
        <f t="shared" si="8"/>
        <v>11.891891891891893</v>
      </c>
      <c r="I49" s="59">
        <v>13</v>
      </c>
      <c r="J49" s="75">
        <v>11.93</v>
      </c>
      <c r="K49" s="76">
        <f t="shared" si="9"/>
        <v>7.0270270270270272</v>
      </c>
      <c r="L49" s="59">
        <v>11</v>
      </c>
      <c r="M49" s="75">
        <v>14.67</v>
      </c>
      <c r="N49" s="75">
        <f t="shared" si="10"/>
        <v>5.9459459459459465</v>
      </c>
      <c r="O49" s="69">
        <v>4</v>
      </c>
      <c r="P49" s="75">
        <v>4.12</v>
      </c>
      <c r="Q49" s="75">
        <f t="shared" si="11"/>
        <v>2.1621621621621623</v>
      </c>
      <c r="R49" s="69">
        <v>1</v>
      </c>
      <c r="S49" s="75">
        <v>1.89</v>
      </c>
      <c r="T49" s="76">
        <f t="shared" si="12"/>
        <v>0.54054054054054057</v>
      </c>
      <c r="U49" s="59">
        <v>0</v>
      </c>
      <c r="V49" s="75">
        <v>0</v>
      </c>
      <c r="W49" s="76">
        <f t="shared" si="13"/>
        <v>0</v>
      </c>
      <c r="AN49" s="13"/>
    </row>
    <row r="50" spans="1:40" x14ac:dyDescent="0.2">
      <c r="A50" s="136"/>
      <c r="B50" s="45" t="s">
        <v>25</v>
      </c>
      <c r="C50" s="59">
        <v>2</v>
      </c>
      <c r="D50" s="75">
        <v>0.56000000000000005</v>
      </c>
      <c r="E50" s="76">
        <f t="shared" si="7"/>
        <v>8</v>
      </c>
      <c r="F50" s="59">
        <v>3</v>
      </c>
      <c r="G50" s="75">
        <v>1.59</v>
      </c>
      <c r="H50" s="76">
        <f t="shared" si="8"/>
        <v>12</v>
      </c>
      <c r="I50" s="59">
        <v>1</v>
      </c>
      <c r="J50" s="75">
        <v>0.92</v>
      </c>
      <c r="K50" s="76">
        <f t="shared" si="9"/>
        <v>4</v>
      </c>
      <c r="L50" s="59">
        <v>1</v>
      </c>
      <c r="M50" s="75">
        <v>1.33</v>
      </c>
      <c r="N50" s="75">
        <f t="shared" si="10"/>
        <v>4</v>
      </c>
      <c r="O50" s="69">
        <v>0</v>
      </c>
      <c r="P50" s="75">
        <v>0</v>
      </c>
      <c r="Q50" s="75">
        <f t="shared" si="11"/>
        <v>0</v>
      </c>
      <c r="R50" s="69">
        <v>0</v>
      </c>
      <c r="S50" s="75">
        <v>0</v>
      </c>
      <c r="T50" s="76">
        <f t="shared" si="12"/>
        <v>0</v>
      </c>
      <c r="U50" s="59">
        <v>0</v>
      </c>
      <c r="V50" s="75">
        <v>0</v>
      </c>
      <c r="W50" s="76">
        <f t="shared" si="13"/>
        <v>0</v>
      </c>
      <c r="AN50" s="13"/>
    </row>
    <row r="51" spans="1:40" x14ac:dyDescent="0.2">
      <c r="A51" s="136"/>
      <c r="B51" s="45" t="s">
        <v>26</v>
      </c>
      <c r="C51" s="59">
        <v>2</v>
      </c>
      <c r="D51" s="75">
        <v>0.56000000000000005</v>
      </c>
      <c r="E51" s="76">
        <f t="shared" si="7"/>
        <v>10</v>
      </c>
      <c r="F51" s="59">
        <v>3</v>
      </c>
      <c r="G51" s="75">
        <v>1.59</v>
      </c>
      <c r="H51" s="76">
        <f t="shared" si="8"/>
        <v>15</v>
      </c>
      <c r="I51" s="59">
        <v>1</v>
      </c>
      <c r="J51" s="75">
        <v>0.92</v>
      </c>
      <c r="K51" s="76">
        <f t="shared" si="9"/>
        <v>5</v>
      </c>
      <c r="L51" s="59">
        <v>0</v>
      </c>
      <c r="M51" s="75">
        <v>0</v>
      </c>
      <c r="N51" s="75">
        <f t="shared" si="10"/>
        <v>0</v>
      </c>
      <c r="O51" s="69">
        <v>1</v>
      </c>
      <c r="P51" s="75">
        <v>1.03</v>
      </c>
      <c r="Q51" s="75">
        <f t="shared" si="11"/>
        <v>5</v>
      </c>
      <c r="R51" s="69">
        <v>0</v>
      </c>
      <c r="S51" s="75">
        <v>0</v>
      </c>
      <c r="T51" s="76">
        <f t="shared" si="12"/>
        <v>0</v>
      </c>
      <c r="U51" s="59">
        <v>0</v>
      </c>
      <c r="V51" s="75">
        <v>0</v>
      </c>
      <c r="W51" s="76">
        <f t="shared" si="13"/>
        <v>0</v>
      </c>
      <c r="AN51" s="13"/>
    </row>
    <row r="52" spans="1:40" x14ac:dyDescent="0.2">
      <c r="A52" s="136"/>
      <c r="B52" s="45" t="s">
        <v>27</v>
      </c>
      <c r="C52" s="59">
        <v>7</v>
      </c>
      <c r="D52" s="75">
        <v>1.97</v>
      </c>
      <c r="E52" s="76">
        <f t="shared" si="7"/>
        <v>14.583333333333334</v>
      </c>
      <c r="F52" s="59">
        <v>6</v>
      </c>
      <c r="G52" s="75">
        <v>3.17</v>
      </c>
      <c r="H52" s="76">
        <f t="shared" si="8"/>
        <v>12.5</v>
      </c>
      <c r="I52" s="59">
        <v>2</v>
      </c>
      <c r="J52" s="75">
        <v>1.83</v>
      </c>
      <c r="K52" s="76">
        <f t="shared" si="9"/>
        <v>4.1666666666666661</v>
      </c>
      <c r="L52" s="59">
        <v>0</v>
      </c>
      <c r="M52" s="75">
        <v>0</v>
      </c>
      <c r="N52" s="75">
        <f t="shared" si="10"/>
        <v>0</v>
      </c>
      <c r="O52" s="69">
        <v>0</v>
      </c>
      <c r="P52" s="75">
        <v>0</v>
      </c>
      <c r="Q52" s="75">
        <f t="shared" si="11"/>
        <v>0</v>
      </c>
      <c r="R52" s="69">
        <v>0</v>
      </c>
      <c r="S52" s="75">
        <v>0</v>
      </c>
      <c r="T52" s="76">
        <f t="shared" si="12"/>
        <v>0</v>
      </c>
      <c r="U52" s="59">
        <v>0</v>
      </c>
      <c r="V52" s="75">
        <v>0</v>
      </c>
      <c r="W52" s="76">
        <f t="shared" si="13"/>
        <v>0</v>
      </c>
      <c r="AN52" s="13"/>
    </row>
    <row r="53" spans="1:40" x14ac:dyDescent="0.2">
      <c r="A53" s="136"/>
      <c r="B53" s="45" t="s">
        <v>28</v>
      </c>
      <c r="C53" s="59">
        <v>16</v>
      </c>
      <c r="D53" s="75">
        <v>4.49</v>
      </c>
      <c r="E53" s="76">
        <f t="shared" si="7"/>
        <v>18.823529411764707</v>
      </c>
      <c r="F53" s="59">
        <v>4</v>
      </c>
      <c r="G53" s="75">
        <v>2.12</v>
      </c>
      <c r="H53" s="76">
        <f t="shared" si="8"/>
        <v>4.7058823529411766</v>
      </c>
      <c r="I53" s="59">
        <v>3</v>
      </c>
      <c r="J53" s="75">
        <v>2.75</v>
      </c>
      <c r="K53" s="76">
        <f t="shared" si="9"/>
        <v>3.5294117647058822</v>
      </c>
      <c r="L53" s="59">
        <v>0</v>
      </c>
      <c r="M53" s="75">
        <v>0</v>
      </c>
      <c r="N53" s="75">
        <f t="shared" si="10"/>
        <v>0</v>
      </c>
      <c r="O53" s="69">
        <v>0</v>
      </c>
      <c r="P53" s="75">
        <v>0</v>
      </c>
      <c r="Q53" s="75">
        <f t="shared" si="11"/>
        <v>0</v>
      </c>
      <c r="R53" s="69">
        <v>2</v>
      </c>
      <c r="S53" s="75">
        <v>3.77</v>
      </c>
      <c r="T53" s="76">
        <f t="shared" si="12"/>
        <v>2.3529411764705883</v>
      </c>
      <c r="U53" s="59">
        <v>0</v>
      </c>
      <c r="V53" s="75">
        <v>0</v>
      </c>
      <c r="W53" s="76">
        <f t="shared" si="13"/>
        <v>0</v>
      </c>
      <c r="AN53" s="13"/>
    </row>
    <row r="54" spans="1:40" x14ac:dyDescent="0.2">
      <c r="A54" s="136"/>
      <c r="B54" s="45" t="s">
        <v>29</v>
      </c>
      <c r="C54" s="59">
        <v>3</v>
      </c>
      <c r="D54" s="75">
        <v>0.84</v>
      </c>
      <c r="E54" s="76">
        <f t="shared" si="7"/>
        <v>15</v>
      </c>
      <c r="F54" s="59">
        <v>0</v>
      </c>
      <c r="G54" s="75">
        <v>0</v>
      </c>
      <c r="H54" s="76">
        <f t="shared" si="8"/>
        <v>0</v>
      </c>
      <c r="I54" s="59">
        <v>1</v>
      </c>
      <c r="J54" s="75">
        <v>0.92</v>
      </c>
      <c r="K54" s="76">
        <f t="shared" si="9"/>
        <v>5</v>
      </c>
      <c r="L54" s="59">
        <v>0</v>
      </c>
      <c r="M54" s="75">
        <v>0</v>
      </c>
      <c r="N54" s="75">
        <f t="shared" si="10"/>
        <v>0</v>
      </c>
      <c r="O54" s="69">
        <v>0</v>
      </c>
      <c r="P54" s="75">
        <v>0</v>
      </c>
      <c r="Q54" s="75">
        <f t="shared" si="11"/>
        <v>0</v>
      </c>
      <c r="R54" s="69">
        <v>0</v>
      </c>
      <c r="S54" s="75">
        <v>0</v>
      </c>
      <c r="T54" s="76">
        <f t="shared" si="12"/>
        <v>0</v>
      </c>
      <c r="U54" s="59">
        <v>0</v>
      </c>
      <c r="V54" s="75">
        <v>0</v>
      </c>
      <c r="W54" s="76">
        <f t="shared" si="13"/>
        <v>0</v>
      </c>
      <c r="AN54" s="13"/>
    </row>
    <row r="55" spans="1:40" x14ac:dyDescent="0.2">
      <c r="A55" s="136"/>
      <c r="B55" s="45" t="s">
        <v>30</v>
      </c>
      <c r="C55" s="59">
        <v>4</v>
      </c>
      <c r="D55" s="75">
        <v>1.1200000000000001</v>
      </c>
      <c r="E55" s="76">
        <f t="shared" si="7"/>
        <v>20</v>
      </c>
      <c r="F55" s="59">
        <v>1</v>
      </c>
      <c r="G55" s="75">
        <v>0.53</v>
      </c>
      <c r="H55" s="76">
        <f t="shared" si="8"/>
        <v>5</v>
      </c>
      <c r="I55" s="59">
        <v>1</v>
      </c>
      <c r="J55" s="75">
        <v>0.92</v>
      </c>
      <c r="K55" s="76">
        <f t="shared" si="9"/>
        <v>5</v>
      </c>
      <c r="L55" s="59">
        <v>0</v>
      </c>
      <c r="M55" s="75">
        <v>0</v>
      </c>
      <c r="N55" s="75">
        <f t="shared" si="10"/>
        <v>0</v>
      </c>
      <c r="O55" s="69">
        <v>0</v>
      </c>
      <c r="P55" s="75">
        <v>0</v>
      </c>
      <c r="Q55" s="75">
        <f t="shared" si="11"/>
        <v>0</v>
      </c>
      <c r="R55" s="69">
        <v>0</v>
      </c>
      <c r="S55" s="75">
        <v>0</v>
      </c>
      <c r="T55" s="76">
        <f t="shared" si="12"/>
        <v>0</v>
      </c>
      <c r="U55" s="59">
        <v>0</v>
      </c>
      <c r="V55" s="75">
        <v>0</v>
      </c>
      <c r="W55" s="76">
        <f t="shared" si="13"/>
        <v>0</v>
      </c>
      <c r="AN55" s="13"/>
    </row>
    <row r="56" spans="1:40" x14ac:dyDescent="0.2">
      <c r="A56" s="136"/>
      <c r="B56" s="45" t="s">
        <v>31</v>
      </c>
      <c r="C56" s="59">
        <v>0</v>
      </c>
      <c r="D56" s="75">
        <v>0</v>
      </c>
      <c r="E56" s="76">
        <f t="shared" si="7"/>
        <v>0</v>
      </c>
      <c r="F56" s="59">
        <v>0</v>
      </c>
      <c r="G56" s="75">
        <v>0</v>
      </c>
      <c r="H56" s="76">
        <f t="shared" si="8"/>
        <v>0</v>
      </c>
      <c r="I56" s="59">
        <v>0</v>
      </c>
      <c r="J56" s="75">
        <v>0</v>
      </c>
      <c r="K56" s="76">
        <f t="shared" si="9"/>
        <v>0</v>
      </c>
      <c r="L56" s="59">
        <v>0</v>
      </c>
      <c r="M56" s="75">
        <v>0</v>
      </c>
      <c r="N56" s="75">
        <f t="shared" si="10"/>
        <v>0</v>
      </c>
      <c r="O56" s="69">
        <v>0</v>
      </c>
      <c r="P56" s="75">
        <v>0</v>
      </c>
      <c r="Q56" s="75">
        <f t="shared" si="11"/>
        <v>0</v>
      </c>
      <c r="R56" s="69">
        <v>0</v>
      </c>
      <c r="S56" s="75">
        <v>0</v>
      </c>
      <c r="T56" s="76">
        <f t="shared" si="12"/>
        <v>0</v>
      </c>
      <c r="U56" s="59">
        <v>0</v>
      </c>
      <c r="V56" s="75">
        <v>0</v>
      </c>
      <c r="W56" s="76">
        <f t="shared" si="13"/>
        <v>0</v>
      </c>
      <c r="AN56" s="13"/>
    </row>
    <row r="57" spans="1:40" ht="16" thickBot="1" x14ac:dyDescent="0.25">
      <c r="A57" s="137"/>
      <c r="B57" s="46" t="s">
        <v>35</v>
      </c>
      <c r="C57" s="61">
        <v>356</v>
      </c>
      <c r="D57" s="77">
        <v>100</v>
      </c>
      <c r="E57" s="78">
        <f t="shared" si="7"/>
        <v>14.349052801289803</v>
      </c>
      <c r="F57" s="61">
        <v>189</v>
      </c>
      <c r="G57" s="77">
        <v>100</v>
      </c>
      <c r="H57" s="78">
        <f t="shared" si="8"/>
        <v>7.6178960096735189</v>
      </c>
      <c r="I57" s="61">
        <v>109</v>
      </c>
      <c r="J57" s="77">
        <v>100</v>
      </c>
      <c r="K57" s="78">
        <f t="shared" si="9"/>
        <v>4.3933897621926645</v>
      </c>
      <c r="L57" s="61">
        <v>75</v>
      </c>
      <c r="M57" s="77">
        <v>100</v>
      </c>
      <c r="N57" s="77">
        <f t="shared" si="10"/>
        <v>3.0229746070133015</v>
      </c>
      <c r="O57" s="70">
        <v>97</v>
      </c>
      <c r="P57" s="77">
        <v>100</v>
      </c>
      <c r="Q57" s="77">
        <f t="shared" si="11"/>
        <v>3.9097138250705363</v>
      </c>
      <c r="R57" s="70">
        <v>53</v>
      </c>
      <c r="S57" s="77">
        <v>100</v>
      </c>
      <c r="T57" s="78">
        <f t="shared" si="12"/>
        <v>2.1362353889560661</v>
      </c>
      <c r="U57" s="61">
        <v>1</v>
      </c>
      <c r="V57" s="77">
        <v>100</v>
      </c>
      <c r="W57" s="78">
        <f t="shared" si="13"/>
        <v>4.0306328093510681E-2</v>
      </c>
      <c r="AN57" s="13"/>
    </row>
    <row r="58" spans="1:40" ht="16" thickBot="1" x14ac:dyDescent="0.25">
      <c r="A58" s="38"/>
      <c r="B58" s="38"/>
      <c r="C58" s="42"/>
      <c r="D58" s="39"/>
      <c r="E58" s="39"/>
      <c r="F58" s="42"/>
      <c r="G58" s="39"/>
      <c r="H58" s="39"/>
      <c r="I58" s="42"/>
      <c r="J58" s="39"/>
      <c r="K58" s="39"/>
      <c r="L58" s="42"/>
      <c r="M58" s="39"/>
      <c r="N58" s="39"/>
      <c r="O58" s="42"/>
      <c r="P58" s="39"/>
      <c r="Q58" s="43"/>
      <c r="R58" s="38"/>
      <c r="S58" s="38"/>
      <c r="T58" s="39"/>
      <c r="U58" s="38"/>
      <c r="V58" s="38"/>
      <c r="W58" s="39"/>
      <c r="AN58" s="13"/>
    </row>
    <row r="59" spans="1:40" ht="16" thickBot="1" x14ac:dyDescent="0.25">
      <c r="A59" s="106" t="s">
        <v>171</v>
      </c>
      <c r="B59" s="107"/>
      <c r="C59" s="130" t="s">
        <v>39</v>
      </c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2"/>
      <c r="R59" s="38"/>
      <c r="S59" s="38"/>
      <c r="T59" s="39"/>
      <c r="U59" s="38"/>
      <c r="V59" s="38"/>
      <c r="W59" s="39"/>
      <c r="AN59" s="13"/>
    </row>
    <row r="60" spans="1:40" ht="15.75" customHeight="1" thickBot="1" x14ac:dyDescent="0.25">
      <c r="A60" s="108"/>
      <c r="B60" s="109"/>
      <c r="C60" s="133" t="s">
        <v>58</v>
      </c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5"/>
      <c r="R60" s="38"/>
      <c r="S60" s="38"/>
      <c r="T60" s="39"/>
      <c r="U60" s="38"/>
      <c r="V60" s="38"/>
      <c r="W60" s="39"/>
      <c r="AN60" s="13"/>
    </row>
    <row r="61" spans="1:40" ht="27.75" customHeight="1" thickBot="1" x14ac:dyDescent="0.25">
      <c r="A61" s="108"/>
      <c r="B61" s="109"/>
      <c r="C61" s="141" t="s">
        <v>111</v>
      </c>
      <c r="D61" s="141"/>
      <c r="E61" s="141"/>
      <c r="F61" s="141" t="s">
        <v>112</v>
      </c>
      <c r="G61" s="141"/>
      <c r="H61" s="141"/>
      <c r="I61" s="141" t="s">
        <v>167</v>
      </c>
      <c r="J61" s="141"/>
      <c r="K61" s="141"/>
      <c r="L61" s="141" t="s">
        <v>113</v>
      </c>
      <c r="M61" s="141"/>
      <c r="N61" s="141"/>
      <c r="O61" s="145" t="s">
        <v>35</v>
      </c>
      <c r="P61" s="120"/>
      <c r="Q61" s="146"/>
      <c r="R61" s="38"/>
      <c r="S61" s="38"/>
      <c r="T61" s="39"/>
      <c r="U61" s="38"/>
      <c r="V61" s="38"/>
      <c r="W61" s="39"/>
      <c r="AN61" s="13"/>
    </row>
    <row r="62" spans="1:40" ht="16" thickBot="1" x14ac:dyDescent="0.25">
      <c r="A62" s="108"/>
      <c r="B62" s="109"/>
      <c r="C62" s="3" t="s">
        <v>99</v>
      </c>
      <c r="D62" s="14" t="s">
        <v>100</v>
      </c>
      <c r="E62" s="14" t="s">
        <v>101</v>
      </c>
      <c r="F62" s="3" t="s">
        <v>99</v>
      </c>
      <c r="G62" s="14" t="s">
        <v>100</v>
      </c>
      <c r="H62" s="14" t="s">
        <v>101</v>
      </c>
      <c r="I62" s="3" t="s">
        <v>99</v>
      </c>
      <c r="J62" s="14" t="s">
        <v>100</v>
      </c>
      <c r="K62" s="14" t="s">
        <v>101</v>
      </c>
      <c r="L62" s="3" t="s">
        <v>99</v>
      </c>
      <c r="M62" s="14" t="s">
        <v>100</v>
      </c>
      <c r="N62" s="14" t="s">
        <v>101</v>
      </c>
      <c r="O62" s="33" t="s">
        <v>99</v>
      </c>
      <c r="P62" s="14" t="s">
        <v>100</v>
      </c>
      <c r="Q62" s="17" t="s">
        <v>101</v>
      </c>
      <c r="R62" s="38"/>
      <c r="S62" s="38"/>
      <c r="T62" s="39"/>
      <c r="U62" s="38"/>
      <c r="V62" s="38"/>
      <c r="W62" s="39"/>
      <c r="AN62" s="13"/>
    </row>
    <row r="63" spans="1:40" x14ac:dyDescent="0.2">
      <c r="A63" s="138" t="s">
        <v>40</v>
      </c>
      <c r="B63" s="44" t="s">
        <v>41</v>
      </c>
      <c r="C63" s="57">
        <v>19</v>
      </c>
      <c r="D63" s="73">
        <v>61.29</v>
      </c>
      <c r="E63" s="74">
        <f t="shared" ref="E63:E85" si="14">C63/$O63*100</f>
        <v>1.4751552795031055</v>
      </c>
      <c r="F63" s="57">
        <v>9</v>
      </c>
      <c r="G63" s="73">
        <v>60</v>
      </c>
      <c r="H63" s="74">
        <f t="shared" ref="H63:H85" si="15">F63/$O63*100</f>
        <v>0.69875776397515532</v>
      </c>
      <c r="I63" s="57">
        <v>30</v>
      </c>
      <c r="J63" s="73">
        <v>52.63</v>
      </c>
      <c r="K63" s="74">
        <f t="shared" ref="K63:K85" si="16">I63/$O63*100</f>
        <v>2.329192546583851</v>
      </c>
      <c r="L63" s="57">
        <v>230</v>
      </c>
      <c r="M63" s="73">
        <v>64.790000000000006</v>
      </c>
      <c r="N63" s="74">
        <f t="shared" ref="N63:N85" si="17">L63/$O63*100</f>
        <v>17.857142857142858</v>
      </c>
      <c r="O63" s="82">
        <v>1288</v>
      </c>
      <c r="P63" s="80">
        <v>51.91</v>
      </c>
      <c r="Q63" s="84">
        <f t="shared" ref="Q63:Q84" si="18">SUM(E7,H7,K7,N7,Q7,T7,W7,E35,H35,K35,N35,Q35,T35,W35,E63,H63,K63,N63)</f>
        <v>100</v>
      </c>
      <c r="R63" s="38"/>
      <c r="S63" s="38"/>
      <c r="T63" s="39"/>
      <c r="U63" s="38"/>
      <c r="V63" s="38"/>
      <c r="W63" s="39"/>
      <c r="AN63" s="13"/>
    </row>
    <row r="64" spans="1:40" x14ac:dyDescent="0.2">
      <c r="A64" s="139"/>
      <c r="B64" s="45" t="s">
        <v>42</v>
      </c>
      <c r="C64" s="59">
        <v>6</v>
      </c>
      <c r="D64" s="75">
        <v>19.350000000000001</v>
      </c>
      <c r="E64" s="76">
        <f t="shared" si="14"/>
        <v>0.8875739644970414</v>
      </c>
      <c r="F64" s="59">
        <v>2</v>
      </c>
      <c r="G64" s="75">
        <v>13.33</v>
      </c>
      <c r="H64" s="76">
        <f t="shared" si="15"/>
        <v>0.29585798816568049</v>
      </c>
      <c r="I64" s="59">
        <v>19</v>
      </c>
      <c r="J64" s="75">
        <v>33.33</v>
      </c>
      <c r="K64" s="76">
        <f t="shared" si="16"/>
        <v>2.8106508875739644</v>
      </c>
      <c r="L64" s="59">
        <v>71</v>
      </c>
      <c r="M64" s="75">
        <v>20</v>
      </c>
      <c r="N64" s="76">
        <f t="shared" si="17"/>
        <v>10.502958579881657</v>
      </c>
      <c r="O64" s="83">
        <v>676</v>
      </c>
      <c r="P64" s="81">
        <v>27.25</v>
      </c>
      <c r="Q64" s="79">
        <f t="shared" si="18"/>
        <v>100</v>
      </c>
      <c r="R64" s="38"/>
      <c r="S64" s="38"/>
      <c r="T64" s="39"/>
      <c r="U64" s="38"/>
      <c r="V64" s="38"/>
      <c r="W64" s="39"/>
      <c r="AN64" s="13"/>
    </row>
    <row r="65" spans="1:40" x14ac:dyDescent="0.2">
      <c r="A65" s="139"/>
      <c r="B65" s="45" t="s">
        <v>43</v>
      </c>
      <c r="C65" s="59">
        <v>1</v>
      </c>
      <c r="D65" s="75">
        <v>3.23</v>
      </c>
      <c r="E65" s="76">
        <f t="shared" si="14"/>
        <v>0.30211480362537763</v>
      </c>
      <c r="F65" s="59">
        <v>3</v>
      </c>
      <c r="G65" s="75">
        <v>20</v>
      </c>
      <c r="H65" s="76">
        <f t="shared" si="15"/>
        <v>0.90634441087613304</v>
      </c>
      <c r="I65" s="59">
        <v>1</v>
      </c>
      <c r="J65" s="75">
        <v>1.75</v>
      </c>
      <c r="K65" s="76">
        <f t="shared" si="16"/>
        <v>0.30211480362537763</v>
      </c>
      <c r="L65" s="59">
        <v>25</v>
      </c>
      <c r="M65" s="75">
        <v>7.04</v>
      </c>
      <c r="N65" s="76">
        <f t="shared" si="17"/>
        <v>7.5528700906344408</v>
      </c>
      <c r="O65" s="83">
        <v>331</v>
      </c>
      <c r="P65" s="81">
        <v>13.34</v>
      </c>
      <c r="Q65" s="79">
        <f t="shared" si="18"/>
        <v>99.999999999999986</v>
      </c>
      <c r="R65" s="38"/>
      <c r="S65" s="38"/>
      <c r="T65" s="39"/>
      <c r="U65" s="38"/>
      <c r="V65" s="38"/>
      <c r="W65" s="39"/>
      <c r="AN65" s="13"/>
    </row>
    <row r="66" spans="1:40" x14ac:dyDescent="0.2">
      <c r="A66" s="139"/>
      <c r="B66" s="45" t="s">
        <v>44</v>
      </c>
      <c r="C66" s="59">
        <v>5</v>
      </c>
      <c r="D66" s="75">
        <v>16.13</v>
      </c>
      <c r="E66" s="76">
        <f t="shared" si="14"/>
        <v>2.6881720430107525</v>
      </c>
      <c r="F66" s="59">
        <v>1</v>
      </c>
      <c r="G66" s="75">
        <v>6.67</v>
      </c>
      <c r="H66" s="76">
        <f t="shared" si="15"/>
        <v>0.53763440860215062</v>
      </c>
      <c r="I66" s="59">
        <v>7</v>
      </c>
      <c r="J66" s="75">
        <v>12.28</v>
      </c>
      <c r="K66" s="76">
        <f t="shared" si="16"/>
        <v>3.763440860215054</v>
      </c>
      <c r="L66" s="59">
        <v>29</v>
      </c>
      <c r="M66" s="75">
        <v>8.17</v>
      </c>
      <c r="N66" s="76">
        <f t="shared" si="17"/>
        <v>15.591397849462366</v>
      </c>
      <c r="O66" s="83">
        <v>186</v>
      </c>
      <c r="P66" s="81">
        <v>7.5</v>
      </c>
      <c r="Q66" s="79">
        <f t="shared" si="18"/>
        <v>99.999999999999972</v>
      </c>
      <c r="R66" s="38"/>
      <c r="S66" s="38"/>
      <c r="T66" s="39"/>
      <c r="U66" s="38"/>
      <c r="V66" s="38"/>
      <c r="W66" s="39"/>
      <c r="AN66" s="13"/>
    </row>
    <row r="67" spans="1:40" ht="16" thickBot="1" x14ac:dyDescent="0.25">
      <c r="A67" s="140"/>
      <c r="B67" s="46" t="s">
        <v>35</v>
      </c>
      <c r="C67" s="61">
        <v>31</v>
      </c>
      <c r="D67" s="77">
        <v>100</v>
      </c>
      <c r="E67" s="78">
        <f t="shared" si="14"/>
        <v>1.2494961708988312</v>
      </c>
      <c r="F67" s="61">
        <v>15</v>
      </c>
      <c r="G67" s="77">
        <v>100</v>
      </c>
      <c r="H67" s="78">
        <f t="shared" si="15"/>
        <v>0.60459492140266025</v>
      </c>
      <c r="I67" s="61">
        <v>57</v>
      </c>
      <c r="J67" s="77">
        <v>100</v>
      </c>
      <c r="K67" s="78">
        <f t="shared" si="16"/>
        <v>2.2974607013301087</v>
      </c>
      <c r="L67" s="61">
        <v>355</v>
      </c>
      <c r="M67" s="77">
        <v>100</v>
      </c>
      <c r="N67" s="78">
        <f t="shared" si="17"/>
        <v>14.30874647319629</v>
      </c>
      <c r="O67" s="61">
        <v>2481</v>
      </c>
      <c r="P67" s="77">
        <v>100</v>
      </c>
      <c r="Q67" s="78">
        <f t="shared" si="18"/>
        <v>100.00000000000001</v>
      </c>
      <c r="R67" s="38"/>
      <c r="S67" s="38"/>
      <c r="T67" s="39"/>
      <c r="U67" s="38"/>
      <c r="V67" s="38"/>
      <c r="W67" s="39"/>
      <c r="AN67" s="13"/>
    </row>
    <row r="68" spans="1:40" x14ac:dyDescent="0.2">
      <c r="A68" s="136" t="s">
        <v>46</v>
      </c>
      <c r="B68" s="45" t="s">
        <v>15</v>
      </c>
      <c r="C68" s="59">
        <v>8</v>
      </c>
      <c r="D68" s="75">
        <v>25.81</v>
      </c>
      <c r="E68" s="76">
        <f t="shared" si="14"/>
        <v>0.6498781478472786</v>
      </c>
      <c r="F68" s="59">
        <v>6</v>
      </c>
      <c r="G68" s="75">
        <v>40</v>
      </c>
      <c r="H68" s="76">
        <f t="shared" si="15"/>
        <v>0.487408610885459</v>
      </c>
      <c r="I68" s="59">
        <v>39</v>
      </c>
      <c r="J68" s="75">
        <v>68.42</v>
      </c>
      <c r="K68" s="76">
        <f t="shared" si="16"/>
        <v>3.1681559707554832</v>
      </c>
      <c r="L68" s="59">
        <v>181</v>
      </c>
      <c r="M68" s="75">
        <v>50.99</v>
      </c>
      <c r="N68" s="76">
        <f t="shared" si="17"/>
        <v>14.703493095044678</v>
      </c>
      <c r="O68" s="83">
        <v>1231</v>
      </c>
      <c r="P68" s="81">
        <v>49.62</v>
      </c>
      <c r="Q68" s="79">
        <f t="shared" si="18"/>
        <v>99.999999999999972</v>
      </c>
      <c r="R68" s="38"/>
      <c r="S68" s="38"/>
      <c r="T68" s="39"/>
      <c r="U68" s="38"/>
      <c r="V68" s="38"/>
      <c r="W68" s="39"/>
      <c r="AN68" s="13"/>
    </row>
    <row r="69" spans="1:40" x14ac:dyDescent="0.2">
      <c r="A69" s="136"/>
      <c r="B69" s="45" t="s">
        <v>16</v>
      </c>
      <c r="C69" s="59">
        <v>0</v>
      </c>
      <c r="D69" s="75">
        <v>0</v>
      </c>
      <c r="E69" s="76">
        <f t="shared" si="14"/>
        <v>0</v>
      </c>
      <c r="F69" s="59">
        <v>0</v>
      </c>
      <c r="G69" s="75">
        <v>0</v>
      </c>
      <c r="H69" s="76">
        <f t="shared" si="15"/>
        <v>0</v>
      </c>
      <c r="I69" s="59">
        <v>0</v>
      </c>
      <c r="J69" s="75">
        <v>0</v>
      </c>
      <c r="K69" s="76">
        <f t="shared" si="16"/>
        <v>0</v>
      </c>
      <c r="L69" s="59">
        <v>3</v>
      </c>
      <c r="M69" s="75">
        <v>0.85</v>
      </c>
      <c r="N69" s="76">
        <f t="shared" si="17"/>
        <v>13.043478260869565</v>
      </c>
      <c r="O69" s="83">
        <v>23</v>
      </c>
      <c r="P69" s="81">
        <v>0.93</v>
      </c>
      <c r="Q69" s="79">
        <f t="shared" si="18"/>
        <v>99.999999999999972</v>
      </c>
      <c r="R69" s="38"/>
      <c r="S69" s="38"/>
      <c r="T69" s="39"/>
      <c r="U69" s="38"/>
      <c r="V69" s="38"/>
      <c r="W69" s="39"/>
      <c r="AN69" s="13"/>
    </row>
    <row r="70" spans="1:40" x14ac:dyDescent="0.2">
      <c r="A70" s="136"/>
      <c r="B70" s="45" t="s">
        <v>17</v>
      </c>
      <c r="C70" s="59">
        <v>0</v>
      </c>
      <c r="D70" s="75">
        <v>0</v>
      </c>
      <c r="E70" s="76">
        <f t="shared" si="14"/>
        <v>0</v>
      </c>
      <c r="F70" s="59">
        <v>1</v>
      </c>
      <c r="G70" s="75">
        <v>6.67</v>
      </c>
      <c r="H70" s="76">
        <f t="shared" si="15"/>
        <v>3.8461538461538463</v>
      </c>
      <c r="I70" s="59">
        <v>0</v>
      </c>
      <c r="J70" s="75">
        <v>0</v>
      </c>
      <c r="K70" s="76">
        <f t="shared" si="16"/>
        <v>0</v>
      </c>
      <c r="L70" s="59">
        <v>3</v>
      </c>
      <c r="M70" s="75">
        <v>0.85</v>
      </c>
      <c r="N70" s="76">
        <f t="shared" si="17"/>
        <v>11.538461538461538</v>
      </c>
      <c r="O70" s="83">
        <v>26</v>
      </c>
      <c r="P70" s="81">
        <v>1.05</v>
      </c>
      <c r="Q70" s="79">
        <f t="shared" si="18"/>
        <v>99.999999999999972</v>
      </c>
      <c r="R70" s="38"/>
      <c r="S70" s="38"/>
      <c r="T70" s="39"/>
      <c r="U70" s="38"/>
      <c r="V70" s="38"/>
      <c r="W70" s="39"/>
      <c r="AN70" s="13"/>
    </row>
    <row r="71" spans="1:40" x14ac:dyDescent="0.2">
      <c r="A71" s="136"/>
      <c r="B71" s="45" t="s">
        <v>18</v>
      </c>
      <c r="C71" s="59">
        <v>2</v>
      </c>
      <c r="D71" s="75">
        <v>6.45</v>
      </c>
      <c r="E71" s="76">
        <f t="shared" si="14"/>
        <v>8.695652173913043</v>
      </c>
      <c r="F71" s="59">
        <v>0</v>
      </c>
      <c r="G71" s="75">
        <v>0</v>
      </c>
      <c r="H71" s="76">
        <f t="shared" si="15"/>
        <v>0</v>
      </c>
      <c r="I71" s="59">
        <v>0</v>
      </c>
      <c r="J71" s="75">
        <v>0</v>
      </c>
      <c r="K71" s="76">
        <f t="shared" si="16"/>
        <v>0</v>
      </c>
      <c r="L71" s="59">
        <v>4</v>
      </c>
      <c r="M71" s="75">
        <v>1.1299999999999999</v>
      </c>
      <c r="N71" s="76">
        <f t="shared" si="17"/>
        <v>17.391304347826086</v>
      </c>
      <c r="O71" s="83">
        <v>23</v>
      </c>
      <c r="P71" s="81">
        <v>0.93</v>
      </c>
      <c r="Q71" s="79">
        <f t="shared" si="18"/>
        <v>100</v>
      </c>
      <c r="R71" s="38"/>
      <c r="S71" s="38"/>
      <c r="T71" s="39"/>
      <c r="U71" s="38"/>
      <c r="V71" s="38"/>
      <c r="W71" s="39"/>
      <c r="AN71" s="13"/>
    </row>
    <row r="72" spans="1:40" x14ac:dyDescent="0.2">
      <c r="A72" s="136"/>
      <c r="B72" s="45" t="s">
        <v>19</v>
      </c>
      <c r="C72" s="59">
        <v>4</v>
      </c>
      <c r="D72" s="75">
        <v>12.9</v>
      </c>
      <c r="E72" s="76">
        <f t="shared" si="14"/>
        <v>1.7391304347826086</v>
      </c>
      <c r="F72" s="59">
        <v>2</v>
      </c>
      <c r="G72" s="75">
        <v>13.33</v>
      </c>
      <c r="H72" s="76">
        <f t="shared" si="15"/>
        <v>0.86956521739130432</v>
      </c>
      <c r="I72" s="59">
        <v>1</v>
      </c>
      <c r="J72" s="75">
        <v>1.75</v>
      </c>
      <c r="K72" s="76">
        <f t="shared" si="16"/>
        <v>0.43478260869565216</v>
      </c>
      <c r="L72" s="59">
        <v>29</v>
      </c>
      <c r="M72" s="75">
        <v>8.17</v>
      </c>
      <c r="N72" s="76">
        <f t="shared" si="17"/>
        <v>12.608695652173912</v>
      </c>
      <c r="O72" s="83">
        <v>230</v>
      </c>
      <c r="P72" s="81">
        <v>9.27</v>
      </c>
      <c r="Q72" s="79">
        <f t="shared" si="18"/>
        <v>100</v>
      </c>
      <c r="R72" s="38"/>
      <c r="S72" s="38"/>
      <c r="T72" s="39"/>
      <c r="U72" s="38"/>
      <c r="V72" s="38"/>
      <c r="W72" s="39"/>
      <c r="AN72" s="13"/>
    </row>
    <row r="73" spans="1:40" x14ac:dyDescent="0.2">
      <c r="A73" s="136"/>
      <c r="B73" s="45" t="s">
        <v>20</v>
      </c>
      <c r="C73" s="59">
        <v>7</v>
      </c>
      <c r="D73" s="75">
        <v>22.58</v>
      </c>
      <c r="E73" s="76">
        <f t="shared" si="14"/>
        <v>2.0172910662824206</v>
      </c>
      <c r="F73" s="59">
        <v>4</v>
      </c>
      <c r="G73" s="75">
        <v>26.67</v>
      </c>
      <c r="H73" s="76">
        <f t="shared" si="15"/>
        <v>1.1527377521613833</v>
      </c>
      <c r="I73" s="59">
        <v>5</v>
      </c>
      <c r="J73" s="75">
        <v>8.77</v>
      </c>
      <c r="K73" s="76">
        <f t="shared" si="16"/>
        <v>1.4409221902017291</v>
      </c>
      <c r="L73" s="59">
        <v>58</v>
      </c>
      <c r="M73" s="75">
        <v>16.34</v>
      </c>
      <c r="N73" s="76">
        <f t="shared" si="17"/>
        <v>16.714697406340058</v>
      </c>
      <c r="O73" s="83">
        <v>347</v>
      </c>
      <c r="P73" s="81">
        <v>13.99</v>
      </c>
      <c r="Q73" s="79">
        <f t="shared" si="18"/>
        <v>100.00000000000003</v>
      </c>
      <c r="R73" s="38"/>
      <c r="S73" s="38"/>
      <c r="T73" s="39"/>
      <c r="U73" s="38"/>
      <c r="V73" s="38"/>
      <c r="W73" s="39"/>
      <c r="AN73" s="13"/>
    </row>
    <row r="74" spans="1:40" x14ac:dyDescent="0.2">
      <c r="A74" s="136"/>
      <c r="B74" s="45" t="s">
        <v>21</v>
      </c>
      <c r="C74" s="59">
        <v>1</v>
      </c>
      <c r="D74" s="75">
        <v>3.23</v>
      </c>
      <c r="E74" s="76">
        <f t="shared" si="14"/>
        <v>2.1739130434782608</v>
      </c>
      <c r="F74" s="59">
        <v>0</v>
      </c>
      <c r="G74" s="75">
        <v>0</v>
      </c>
      <c r="H74" s="76">
        <f t="shared" si="15"/>
        <v>0</v>
      </c>
      <c r="I74" s="59">
        <v>1</v>
      </c>
      <c r="J74" s="75">
        <v>1.75</v>
      </c>
      <c r="K74" s="76">
        <f t="shared" si="16"/>
        <v>2.1739130434782608</v>
      </c>
      <c r="L74" s="59">
        <v>4</v>
      </c>
      <c r="M74" s="75">
        <v>1.1299999999999999</v>
      </c>
      <c r="N74" s="76">
        <f t="shared" si="17"/>
        <v>8.695652173913043</v>
      </c>
      <c r="O74" s="83">
        <v>46</v>
      </c>
      <c r="P74" s="81">
        <v>1.85</v>
      </c>
      <c r="Q74" s="79">
        <f t="shared" si="18"/>
        <v>100.00000000000001</v>
      </c>
      <c r="R74" s="38"/>
      <c r="S74" s="38"/>
      <c r="T74" s="39"/>
      <c r="U74" s="38"/>
      <c r="V74" s="38"/>
      <c r="W74" s="39"/>
      <c r="AN74" s="13"/>
    </row>
    <row r="75" spans="1:40" x14ac:dyDescent="0.2">
      <c r="A75" s="136"/>
      <c r="B75" s="45" t="s">
        <v>22</v>
      </c>
      <c r="C75" s="59">
        <v>2</v>
      </c>
      <c r="D75" s="75">
        <v>6.45</v>
      </c>
      <c r="E75" s="76">
        <f t="shared" si="14"/>
        <v>3.9215686274509802</v>
      </c>
      <c r="F75" s="59">
        <v>0</v>
      </c>
      <c r="G75" s="75">
        <v>0</v>
      </c>
      <c r="H75" s="76">
        <f t="shared" si="15"/>
        <v>0</v>
      </c>
      <c r="I75" s="59">
        <v>1</v>
      </c>
      <c r="J75" s="75">
        <v>1.75</v>
      </c>
      <c r="K75" s="76">
        <f t="shared" si="16"/>
        <v>1.9607843137254901</v>
      </c>
      <c r="L75" s="59">
        <v>7</v>
      </c>
      <c r="M75" s="75">
        <v>1.97</v>
      </c>
      <c r="N75" s="76">
        <f t="shared" si="17"/>
        <v>13.725490196078432</v>
      </c>
      <c r="O75" s="83">
        <v>51</v>
      </c>
      <c r="P75" s="81">
        <v>2.06</v>
      </c>
      <c r="Q75" s="79">
        <f t="shared" si="18"/>
        <v>99.999999999999972</v>
      </c>
      <c r="R75" s="38"/>
      <c r="S75" s="38"/>
      <c r="T75" s="39"/>
      <c r="U75" s="38"/>
      <c r="V75" s="38"/>
      <c r="W75" s="39"/>
      <c r="AN75" s="13"/>
    </row>
    <row r="76" spans="1:40" x14ac:dyDescent="0.2">
      <c r="A76" s="136"/>
      <c r="B76" s="45" t="s">
        <v>23</v>
      </c>
      <c r="C76" s="59">
        <v>2</v>
      </c>
      <c r="D76" s="75">
        <v>6.45</v>
      </c>
      <c r="E76" s="76">
        <f t="shared" si="14"/>
        <v>2</v>
      </c>
      <c r="F76" s="59">
        <v>1</v>
      </c>
      <c r="G76" s="75">
        <v>6.67</v>
      </c>
      <c r="H76" s="76">
        <f t="shared" si="15"/>
        <v>1</v>
      </c>
      <c r="I76" s="59">
        <v>4</v>
      </c>
      <c r="J76" s="75">
        <v>7.02</v>
      </c>
      <c r="K76" s="76">
        <f t="shared" si="16"/>
        <v>4</v>
      </c>
      <c r="L76" s="59">
        <v>19</v>
      </c>
      <c r="M76" s="75">
        <v>5.35</v>
      </c>
      <c r="N76" s="76">
        <f t="shared" si="17"/>
        <v>19</v>
      </c>
      <c r="O76" s="83">
        <v>100</v>
      </c>
      <c r="P76" s="81">
        <v>4.03</v>
      </c>
      <c r="Q76" s="79">
        <f t="shared" si="18"/>
        <v>100</v>
      </c>
      <c r="R76" s="38"/>
      <c r="S76" s="38"/>
      <c r="T76" s="39"/>
      <c r="U76" s="38"/>
      <c r="V76" s="38"/>
      <c r="W76" s="39"/>
      <c r="AN76" s="13"/>
    </row>
    <row r="77" spans="1:40" x14ac:dyDescent="0.2">
      <c r="A77" s="136"/>
      <c r="B77" s="45" t="s">
        <v>24</v>
      </c>
      <c r="C77" s="59">
        <v>1</v>
      </c>
      <c r="D77" s="75">
        <v>3.23</v>
      </c>
      <c r="E77" s="76">
        <f t="shared" si="14"/>
        <v>0.54054054054054057</v>
      </c>
      <c r="F77" s="59">
        <v>1</v>
      </c>
      <c r="G77" s="75">
        <v>6.67</v>
      </c>
      <c r="H77" s="76">
        <f t="shared" si="15"/>
        <v>0.54054054054054057</v>
      </c>
      <c r="I77" s="59">
        <v>3</v>
      </c>
      <c r="J77" s="75">
        <v>5.26</v>
      </c>
      <c r="K77" s="76">
        <f t="shared" si="16"/>
        <v>1.6216216216216217</v>
      </c>
      <c r="L77" s="59">
        <v>17</v>
      </c>
      <c r="M77" s="75">
        <v>4.79</v>
      </c>
      <c r="N77" s="76">
        <f t="shared" si="17"/>
        <v>9.1891891891891895</v>
      </c>
      <c r="O77" s="83">
        <v>185</v>
      </c>
      <c r="P77" s="81">
        <v>7.46</v>
      </c>
      <c r="Q77" s="79">
        <f t="shared" si="18"/>
        <v>100.00000000000004</v>
      </c>
      <c r="R77" s="38"/>
      <c r="S77" s="38"/>
      <c r="T77" s="39"/>
      <c r="U77" s="38"/>
      <c r="V77" s="38"/>
      <c r="W77" s="39"/>
      <c r="AN77" s="13"/>
    </row>
    <row r="78" spans="1:40" x14ac:dyDescent="0.2">
      <c r="A78" s="136"/>
      <c r="B78" s="45" t="s">
        <v>25</v>
      </c>
      <c r="C78" s="59">
        <v>1</v>
      </c>
      <c r="D78" s="75">
        <v>3.23</v>
      </c>
      <c r="E78" s="76">
        <f t="shared" si="14"/>
        <v>4</v>
      </c>
      <c r="F78" s="59">
        <v>0</v>
      </c>
      <c r="G78" s="75">
        <v>0</v>
      </c>
      <c r="H78" s="76">
        <f t="shared" si="15"/>
        <v>0</v>
      </c>
      <c r="I78" s="59">
        <v>0</v>
      </c>
      <c r="J78" s="75">
        <v>0</v>
      </c>
      <c r="K78" s="76">
        <f t="shared" si="16"/>
        <v>0</v>
      </c>
      <c r="L78" s="59">
        <v>2</v>
      </c>
      <c r="M78" s="75">
        <v>0.56000000000000005</v>
      </c>
      <c r="N78" s="76">
        <f t="shared" si="17"/>
        <v>8</v>
      </c>
      <c r="O78" s="83">
        <v>25</v>
      </c>
      <c r="P78" s="81">
        <v>1.01</v>
      </c>
      <c r="Q78" s="79">
        <f t="shared" si="18"/>
        <v>100</v>
      </c>
      <c r="R78" s="38"/>
      <c r="S78" s="38"/>
      <c r="T78" s="39"/>
      <c r="U78" s="38"/>
      <c r="V78" s="38"/>
      <c r="W78" s="39"/>
      <c r="AN78" s="13"/>
    </row>
    <row r="79" spans="1:40" x14ac:dyDescent="0.2">
      <c r="A79" s="136"/>
      <c r="B79" s="45" t="s">
        <v>26</v>
      </c>
      <c r="C79" s="59">
        <v>0</v>
      </c>
      <c r="D79" s="75">
        <v>0</v>
      </c>
      <c r="E79" s="76">
        <f t="shared" si="14"/>
        <v>0</v>
      </c>
      <c r="F79" s="59">
        <v>0</v>
      </c>
      <c r="G79" s="75">
        <v>0</v>
      </c>
      <c r="H79" s="76">
        <f t="shared" si="15"/>
        <v>0</v>
      </c>
      <c r="I79" s="59">
        <v>0</v>
      </c>
      <c r="J79" s="75">
        <v>0</v>
      </c>
      <c r="K79" s="76">
        <f t="shared" si="16"/>
        <v>0</v>
      </c>
      <c r="L79" s="59">
        <v>1</v>
      </c>
      <c r="M79" s="75">
        <v>0.28000000000000003</v>
      </c>
      <c r="N79" s="76">
        <f t="shared" si="17"/>
        <v>5</v>
      </c>
      <c r="O79" s="83">
        <v>20</v>
      </c>
      <c r="P79" s="81">
        <v>0.81</v>
      </c>
      <c r="Q79" s="79">
        <f t="shared" si="18"/>
        <v>100</v>
      </c>
      <c r="R79" s="38"/>
      <c r="S79" s="38"/>
      <c r="T79" s="39"/>
      <c r="U79" s="38"/>
      <c r="V79" s="38"/>
      <c r="W79" s="39"/>
      <c r="AN79" s="13"/>
    </row>
    <row r="80" spans="1:40" x14ac:dyDescent="0.2">
      <c r="A80" s="136"/>
      <c r="B80" s="45" t="s">
        <v>27</v>
      </c>
      <c r="C80" s="59">
        <v>1</v>
      </c>
      <c r="D80" s="75">
        <v>3.23</v>
      </c>
      <c r="E80" s="76">
        <f t="shared" si="14"/>
        <v>2.083333333333333</v>
      </c>
      <c r="F80" s="59">
        <v>0</v>
      </c>
      <c r="G80" s="75">
        <v>0</v>
      </c>
      <c r="H80" s="76">
        <f t="shared" si="15"/>
        <v>0</v>
      </c>
      <c r="I80" s="59">
        <v>2</v>
      </c>
      <c r="J80" s="75">
        <v>3.51</v>
      </c>
      <c r="K80" s="76">
        <f t="shared" si="16"/>
        <v>4.1666666666666661</v>
      </c>
      <c r="L80" s="59">
        <v>8</v>
      </c>
      <c r="M80" s="75">
        <v>2.25</v>
      </c>
      <c r="N80" s="76">
        <f t="shared" si="17"/>
        <v>16.666666666666664</v>
      </c>
      <c r="O80" s="83">
        <v>48</v>
      </c>
      <c r="P80" s="81">
        <v>1.93</v>
      </c>
      <c r="Q80" s="79">
        <f t="shared" si="18"/>
        <v>100</v>
      </c>
      <c r="R80" s="38"/>
      <c r="S80" s="38"/>
      <c r="T80" s="39"/>
      <c r="U80" s="38"/>
      <c r="V80" s="38"/>
      <c r="W80" s="39"/>
      <c r="AN80" s="13"/>
    </row>
    <row r="81" spans="1:40" x14ac:dyDescent="0.2">
      <c r="A81" s="136"/>
      <c r="B81" s="45" t="s">
        <v>28</v>
      </c>
      <c r="C81" s="59">
        <v>1</v>
      </c>
      <c r="D81" s="75">
        <v>3.23</v>
      </c>
      <c r="E81" s="76">
        <f t="shared" si="14"/>
        <v>1.1764705882352942</v>
      </c>
      <c r="F81" s="59">
        <v>0</v>
      </c>
      <c r="G81" s="75">
        <v>0</v>
      </c>
      <c r="H81" s="76">
        <f t="shared" si="15"/>
        <v>0</v>
      </c>
      <c r="I81" s="59">
        <v>0</v>
      </c>
      <c r="J81" s="75">
        <v>0</v>
      </c>
      <c r="K81" s="76">
        <f t="shared" si="16"/>
        <v>0</v>
      </c>
      <c r="L81" s="59">
        <v>11</v>
      </c>
      <c r="M81" s="75">
        <v>3.1</v>
      </c>
      <c r="N81" s="76">
        <f t="shared" si="17"/>
        <v>12.941176470588237</v>
      </c>
      <c r="O81" s="83">
        <v>85</v>
      </c>
      <c r="P81" s="81">
        <v>3.43</v>
      </c>
      <c r="Q81" s="79">
        <f t="shared" si="18"/>
        <v>100</v>
      </c>
      <c r="R81" s="38"/>
      <c r="S81" s="38"/>
      <c r="T81" s="39"/>
      <c r="U81" s="38"/>
      <c r="V81" s="38"/>
      <c r="W81" s="39"/>
      <c r="AN81" s="13"/>
    </row>
    <row r="82" spans="1:40" x14ac:dyDescent="0.2">
      <c r="A82" s="136"/>
      <c r="B82" s="45" t="s">
        <v>29</v>
      </c>
      <c r="C82" s="59">
        <v>0</v>
      </c>
      <c r="D82" s="75">
        <v>0</v>
      </c>
      <c r="E82" s="76">
        <f t="shared" si="14"/>
        <v>0</v>
      </c>
      <c r="F82" s="59">
        <v>0</v>
      </c>
      <c r="G82" s="75">
        <v>0</v>
      </c>
      <c r="H82" s="76">
        <f t="shared" si="15"/>
        <v>0</v>
      </c>
      <c r="I82" s="59">
        <v>1</v>
      </c>
      <c r="J82" s="75">
        <v>1.75</v>
      </c>
      <c r="K82" s="76">
        <f t="shared" si="16"/>
        <v>5</v>
      </c>
      <c r="L82" s="59">
        <v>7</v>
      </c>
      <c r="M82" s="75">
        <v>1.97</v>
      </c>
      <c r="N82" s="76">
        <f t="shared" si="17"/>
        <v>35</v>
      </c>
      <c r="O82" s="83">
        <v>20</v>
      </c>
      <c r="P82" s="81">
        <v>0.81</v>
      </c>
      <c r="Q82" s="79">
        <f t="shared" si="18"/>
        <v>100</v>
      </c>
      <c r="R82" s="38"/>
      <c r="S82" s="38"/>
      <c r="T82" s="39"/>
      <c r="U82" s="38"/>
      <c r="V82" s="38"/>
      <c r="W82" s="39"/>
      <c r="AN82" s="13"/>
    </row>
    <row r="83" spans="1:40" x14ac:dyDescent="0.2">
      <c r="A83" s="136"/>
      <c r="B83" s="45" t="s">
        <v>30</v>
      </c>
      <c r="C83" s="59">
        <v>1</v>
      </c>
      <c r="D83" s="75">
        <v>3.23</v>
      </c>
      <c r="E83" s="76">
        <f t="shared" si="14"/>
        <v>5</v>
      </c>
      <c r="F83" s="59">
        <v>0</v>
      </c>
      <c r="G83" s="75">
        <v>0</v>
      </c>
      <c r="H83" s="76">
        <f t="shared" si="15"/>
        <v>0</v>
      </c>
      <c r="I83" s="59">
        <v>0</v>
      </c>
      <c r="J83" s="75">
        <v>0</v>
      </c>
      <c r="K83" s="76">
        <f t="shared" si="16"/>
        <v>0</v>
      </c>
      <c r="L83" s="59">
        <v>1</v>
      </c>
      <c r="M83" s="75">
        <v>0.28000000000000003</v>
      </c>
      <c r="N83" s="76">
        <f t="shared" si="17"/>
        <v>5</v>
      </c>
      <c r="O83" s="83">
        <v>20</v>
      </c>
      <c r="P83" s="81">
        <v>0.81</v>
      </c>
      <c r="Q83" s="79">
        <f t="shared" si="18"/>
        <v>100</v>
      </c>
      <c r="R83" s="38"/>
      <c r="S83" s="38"/>
      <c r="T83" s="39"/>
      <c r="U83" s="38"/>
      <c r="V83" s="38"/>
      <c r="W83" s="39"/>
      <c r="AN83" s="13"/>
    </row>
    <row r="84" spans="1:40" x14ac:dyDescent="0.2">
      <c r="A84" s="136"/>
      <c r="B84" s="45" t="s">
        <v>31</v>
      </c>
      <c r="C84" s="59">
        <v>0</v>
      </c>
      <c r="D84" s="75">
        <v>0</v>
      </c>
      <c r="E84" s="76">
        <f t="shared" si="14"/>
        <v>0</v>
      </c>
      <c r="F84" s="59">
        <v>0</v>
      </c>
      <c r="G84" s="75">
        <v>0</v>
      </c>
      <c r="H84" s="76">
        <f t="shared" si="15"/>
        <v>0</v>
      </c>
      <c r="I84" s="59">
        <v>0</v>
      </c>
      <c r="J84" s="75">
        <v>0</v>
      </c>
      <c r="K84" s="76">
        <f t="shared" si="16"/>
        <v>0</v>
      </c>
      <c r="L84" s="59">
        <v>0</v>
      </c>
      <c r="M84" s="75">
        <v>0</v>
      </c>
      <c r="N84" s="76">
        <f t="shared" si="17"/>
        <v>0</v>
      </c>
      <c r="O84" s="83">
        <v>1</v>
      </c>
      <c r="P84" s="81">
        <v>0.04</v>
      </c>
      <c r="Q84" s="79">
        <f t="shared" si="18"/>
        <v>100</v>
      </c>
      <c r="R84" s="38"/>
      <c r="S84" s="38"/>
      <c r="T84" s="39"/>
      <c r="U84" s="38"/>
      <c r="V84" s="38"/>
      <c r="W84" s="39"/>
      <c r="AN84" s="13"/>
    </row>
    <row r="85" spans="1:40" ht="16" thickBot="1" x14ac:dyDescent="0.25">
      <c r="A85" s="137"/>
      <c r="B85" s="46" t="s">
        <v>35</v>
      </c>
      <c r="C85" s="61">
        <v>31</v>
      </c>
      <c r="D85" s="77">
        <v>100</v>
      </c>
      <c r="E85" s="78">
        <f t="shared" si="14"/>
        <v>1.2494961708988312</v>
      </c>
      <c r="F85" s="61">
        <v>15</v>
      </c>
      <c r="G85" s="77">
        <v>100</v>
      </c>
      <c r="H85" s="78">
        <f t="shared" si="15"/>
        <v>0.60459492140266025</v>
      </c>
      <c r="I85" s="61">
        <v>57</v>
      </c>
      <c r="J85" s="77">
        <v>100</v>
      </c>
      <c r="K85" s="78">
        <f t="shared" si="16"/>
        <v>2.2974607013301087</v>
      </c>
      <c r="L85" s="61">
        <v>355</v>
      </c>
      <c r="M85" s="77">
        <v>100</v>
      </c>
      <c r="N85" s="78">
        <f t="shared" si="17"/>
        <v>14.30874647319629</v>
      </c>
      <c r="O85" s="61">
        <v>2481</v>
      </c>
      <c r="P85" s="77">
        <v>100</v>
      </c>
      <c r="Q85" s="78">
        <v>100</v>
      </c>
      <c r="R85" s="38"/>
      <c r="S85" s="38"/>
      <c r="T85" s="39"/>
      <c r="U85" s="38"/>
      <c r="V85" s="38"/>
      <c r="W85" s="39"/>
      <c r="AN85" s="13"/>
    </row>
    <row r="86" spans="1:40" ht="30" customHeight="1" x14ac:dyDescent="0.2">
      <c r="A86" s="143" t="s">
        <v>168</v>
      </c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38"/>
      <c r="S86" s="38"/>
      <c r="T86" s="39"/>
      <c r="U86" s="38"/>
      <c r="V86" s="38"/>
      <c r="W86" s="39"/>
      <c r="AN86" s="13"/>
    </row>
    <row r="87" spans="1:40" ht="15" customHeight="1" x14ac:dyDescent="0.2">
      <c r="A87" s="99" t="s">
        <v>158</v>
      </c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38"/>
      <c r="S87" s="38"/>
      <c r="T87" s="39"/>
      <c r="U87" s="38"/>
      <c r="V87" s="38"/>
      <c r="W87" s="39"/>
      <c r="AN87" s="13"/>
    </row>
    <row r="88" spans="1:40" ht="15" customHeight="1" x14ac:dyDescent="0.2">
      <c r="A88" s="99" t="s">
        <v>122</v>
      </c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38"/>
      <c r="S88" s="38"/>
      <c r="T88" s="39"/>
      <c r="U88" s="38"/>
      <c r="V88" s="38"/>
      <c r="W88" s="39"/>
      <c r="AN88" s="13"/>
    </row>
    <row r="89" spans="1:40" x14ac:dyDescent="0.2">
      <c r="A89" s="38" t="s">
        <v>124</v>
      </c>
      <c r="B89" s="38"/>
      <c r="C89" s="42"/>
      <c r="D89" s="39"/>
      <c r="E89" s="39"/>
      <c r="F89" s="42"/>
      <c r="G89" s="39"/>
      <c r="H89" s="39"/>
      <c r="I89" s="42"/>
      <c r="J89" s="39"/>
      <c r="K89" s="39"/>
      <c r="L89" s="42"/>
      <c r="M89" s="39"/>
      <c r="N89" s="39"/>
      <c r="O89" s="42"/>
      <c r="P89" s="39"/>
      <c r="Q89" s="43"/>
      <c r="R89" s="43"/>
      <c r="S89" s="43"/>
      <c r="T89" s="43"/>
      <c r="U89" s="43"/>
      <c r="V89" s="43"/>
      <c r="W89" s="43"/>
      <c r="AN89" s="13"/>
    </row>
    <row r="90" spans="1:40" x14ac:dyDescent="0.2">
      <c r="AN90" s="13"/>
    </row>
  </sheetData>
  <mergeCells count="37">
    <mergeCell ref="A86:Q86"/>
    <mergeCell ref="A12:A29"/>
    <mergeCell ref="C5:E5"/>
    <mergeCell ref="I33:K33"/>
    <mergeCell ref="C61:E61"/>
    <mergeCell ref="L61:N61"/>
    <mergeCell ref="F5:H5"/>
    <mergeCell ref="A7:A11"/>
    <mergeCell ref="A3:B6"/>
    <mergeCell ref="C33:E33"/>
    <mergeCell ref="F33:H33"/>
    <mergeCell ref="L33:N33"/>
    <mergeCell ref="I61:K61"/>
    <mergeCell ref="F61:H61"/>
    <mergeCell ref="I5:K5"/>
    <mergeCell ref="O61:Q61"/>
    <mergeCell ref="U33:W33"/>
    <mergeCell ref="U5:W5"/>
    <mergeCell ref="L5:N5"/>
    <mergeCell ref="O5:Q5"/>
    <mergeCell ref="R5:T5"/>
    <mergeCell ref="A88:Q88"/>
    <mergeCell ref="A87:Q87"/>
    <mergeCell ref="A68:A85"/>
    <mergeCell ref="C3:W3"/>
    <mergeCell ref="C4:W4"/>
    <mergeCell ref="C31:W31"/>
    <mergeCell ref="C32:W32"/>
    <mergeCell ref="C59:Q59"/>
    <mergeCell ref="C60:Q60"/>
    <mergeCell ref="A31:B34"/>
    <mergeCell ref="A35:A39"/>
    <mergeCell ref="A40:A57"/>
    <mergeCell ref="A59:B62"/>
    <mergeCell ref="A63:A67"/>
    <mergeCell ref="O33:Q33"/>
    <mergeCell ref="R33:T33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A4B7F-1F06-4C23-87F4-753EA09C13CB}">
  <dimension ref="A1:BE91"/>
  <sheetViews>
    <sheetView zoomScale="70" zoomScaleNormal="70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69.6640625" customWidth="1"/>
    <col min="3" max="3" width="9.5" style="11" customWidth="1"/>
    <col min="4" max="5" width="9.5" style="13" customWidth="1"/>
    <col min="6" max="6" width="9.5" customWidth="1"/>
    <col min="7" max="8" width="9.5" style="13" customWidth="1"/>
    <col min="9" max="9" width="9.5" customWidth="1"/>
    <col min="10" max="11" width="9.5" style="13" customWidth="1"/>
    <col min="12" max="12" width="9.5" customWidth="1"/>
    <col min="13" max="14" width="9.5" style="13" customWidth="1"/>
    <col min="15" max="15" width="9.5" customWidth="1"/>
    <col min="16" max="17" width="9.5" style="13" customWidth="1"/>
    <col min="18" max="18" width="9.5" customWidth="1"/>
    <col min="19" max="20" width="9.5" style="13" customWidth="1"/>
    <col min="21" max="21" width="9.5" customWidth="1"/>
    <col min="22" max="23" width="9.5" style="13" customWidth="1"/>
    <col min="24" max="24" width="9.5" customWidth="1"/>
    <col min="25" max="26" width="9.5" style="13" customWidth="1"/>
    <col min="27" max="27" width="9.5" customWidth="1"/>
    <col min="28" max="29" width="9.5" style="13" customWidth="1"/>
    <col min="30" max="30" width="9.5" style="11" customWidth="1"/>
    <col min="31" max="32" width="9.5" style="13" customWidth="1"/>
    <col min="33" max="33" width="9.5" style="11" customWidth="1"/>
    <col min="34" max="35" width="9.5" style="13" customWidth="1"/>
    <col min="36" max="36" width="9.5" style="11" customWidth="1"/>
    <col min="37" max="38" width="9.5" style="13" customWidth="1"/>
    <col min="39" max="39" width="9.5" style="11" customWidth="1"/>
    <col min="40" max="41" width="9.5" style="13" customWidth="1"/>
    <col min="42" max="42" width="9.5" style="11" customWidth="1"/>
    <col min="43" max="44" width="9.5" style="13" customWidth="1"/>
    <col min="45" max="45" width="9.5" style="11" customWidth="1"/>
    <col min="46" max="47" width="9.5" style="13" customWidth="1"/>
    <col min="48" max="48" width="9.5" style="11" customWidth="1"/>
    <col min="49" max="50" width="9.5" style="13" customWidth="1"/>
    <col min="51" max="51" width="9.5" style="11" customWidth="1"/>
    <col min="52" max="53" width="9.5" style="13" customWidth="1"/>
    <col min="54" max="54" width="9.5" style="11" customWidth="1"/>
    <col min="55" max="56" width="9.5" style="13" customWidth="1"/>
  </cols>
  <sheetData>
    <row r="1" spans="1:57" x14ac:dyDescent="0.2">
      <c r="A1" s="1" t="s">
        <v>126</v>
      </c>
    </row>
    <row r="2" spans="1:57" ht="16" thickBot="1" x14ac:dyDescent="0.25">
      <c r="A2" s="97" t="s">
        <v>129</v>
      </c>
      <c r="B2" s="55"/>
    </row>
    <row r="3" spans="1:57" ht="15" customHeight="1" thickBot="1" x14ac:dyDescent="0.25">
      <c r="A3" s="106" t="s">
        <v>171</v>
      </c>
      <c r="B3" s="107"/>
      <c r="C3" s="130" t="s">
        <v>39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2"/>
    </row>
    <row r="4" spans="1:57" ht="15" customHeight="1" thickBot="1" x14ac:dyDescent="0.25">
      <c r="A4" s="108"/>
      <c r="B4" s="109"/>
      <c r="C4" s="154" t="s">
        <v>48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6"/>
    </row>
    <row r="5" spans="1:57" ht="33" customHeight="1" thickBot="1" x14ac:dyDescent="0.25">
      <c r="A5" s="108"/>
      <c r="B5" s="109"/>
      <c r="C5" s="148" t="s">
        <v>15</v>
      </c>
      <c r="D5" s="148"/>
      <c r="E5" s="150"/>
      <c r="F5" s="147" t="s">
        <v>16</v>
      </c>
      <c r="G5" s="148"/>
      <c r="H5" s="150"/>
      <c r="I5" s="147" t="s">
        <v>17</v>
      </c>
      <c r="J5" s="148"/>
      <c r="K5" s="150"/>
      <c r="L5" s="147" t="s">
        <v>18</v>
      </c>
      <c r="M5" s="148"/>
      <c r="N5" s="150"/>
      <c r="O5" s="147" t="s">
        <v>19</v>
      </c>
      <c r="P5" s="148"/>
      <c r="Q5" s="150"/>
      <c r="R5" s="147" t="s">
        <v>20</v>
      </c>
      <c r="S5" s="148"/>
      <c r="T5" s="149"/>
    </row>
    <row r="6" spans="1:57" ht="15" customHeight="1" thickBot="1" x14ac:dyDescent="0.25">
      <c r="A6" s="108"/>
      <c r="B6" s="109"/>
      <c r="C6" s="29" t="s">
        <v>99</v>
      </c>
      <c r="D6" s="14" t="s">
        <v>100</v>
      </c>
      <c r="E6" s="14" t="s">
        <v>101</v>
      </c>
      <c r="F6" s="27" t="s">
        <v>99</v>
      </c>
      <c r="G6" s="14" t="s">
        <v>100</v>
      </c>
      <c r="H6" s="14" t="s">
        <v>101</v>
      </c>
      <c r="I6" s="27" t="s">
        <v>99</v>
      </c>
      <c r="J6" s="14" t="s">
        <v>100</v>
      </c>
      <c r="K6" s="14" t="s">
        <v>101</v>
      </c>
      <c r="L6" s="27" t="s">
        <v>99</v>
      </c>
      <c r="M6" s="14" t="s">
        <v>100</v>
      </c>
      <c r="N6" s="14" t="s">
        <v>101</v>
      </c>
      <c r="O6" s="27" t="s">
        <v>99</v>
      </c>
      <c r="P6" s="14" t="s">
        <v>100</v>
      </c>
      <c r="Q6" s="14" t="s">
        <v>101</v>
      </c>
      <c r="R6" s="27" t="s">
        <v>99</v>
      </c>
      <c r="S6" s="28" t="s">
        <v>34</v>
      </c>
      <c r="T6" s="17" t="s">
        <v>101</v>
      </c>
    </row>
    <row r="7" spans="1:57" ht="15" customHeight="1" x14ac:dyDescent="0.2">
      <c r="A7" s="157" t="s">
        <v>40</v>
      </c>
      <c r="B7" s="44" t="s">
        <v>41</v>
      </c>
      <c r="C7" s="68">
        <v>621</v>
      </c>
      <c r="D7" s="73">
        <v>50.45</v>
      </c>
      <c r="E7" s="74">
        <f t="shared" ref="E7:E30" si="0">C7/$R65*100</f>
        <v>48.214285714285715</v>
      </c>
      <c r="F7" s="57">
        <v>18</v>
      </c>
      <c r="G7" s="73">
        <v>78.260000000000005</v>
      </c>
      <c r="H7" s="74">
        <f t="shared" ref="H7:H30" si="1">F7/$R65*100</f>
        <v>1.3975155279503106</v>
      </c>
      <c r="I7" s="57">
        <v>18</v>
      </c>
      <c r="J7" s="73">
        <v>69.23</v>
      </c>
      <c r="K7" s="74">
        <f t="shared" ref="K7:K30" si="2">I7/$R65*100</f>
        <v>1.3975155279503106</v>
      </c>
      <c r="L7" s="57">
        <v>13</v>
      </c>
      <c r="M7" s="73">
        <v>56.52</v>
      </c>
      <c r="N7" s="74">
        <f t="shared" ref="N7:N30" si="3">L7/$R65*100</f>
        <v>1.0093167701863355</v>
      </c>
      <c r="O7" s="57">
        <v>127</v>
      </c>
      <c r="P7" s="73">
        <v>55.22</v>
      </c>
      <c r="Q7" s="74">
        <f t="shared" ref="Q7:Q30" si="4">O7/$R65*100</f>
        <v>9.8602484472049703</v>
      </c>
      <c r="R7" s="57">
        <v>183</v>
      </c>
      <c r="S7" s="73">
        <v>52.74</v>
      </c>
      <c r="T7" s="74">
        <f t="shared" ref="T7:T30" si="5">R7/$R65*100</f>
        <v>14.208074534161492</v>
      </c>
    </row>
    <row r="8" spans="1:57" ht="15" customHeight="1" x14ac:dyDescent="0.2">
      <c r="A8" s="158"/>
      <c r="B8" s="45" t="s">
        <v>42</v>
      </c>
      <c r="C8" s="69">
        <v>345</v>
      </c>
      <c r="D8" s="75">
        <v>28.03</v>
      </c>
      <c r="E8" s="76">
        <f t="shared" si="0"/>
        <v>51.035502958579883</v>
      </c>
      <c r="F8" s="59">
        <v>2</v>
      </c>
      <c r="G8" s="75">
        <v>8.6999999999999993</v>
      </c>
      <c r="H8" s="76">
        <f t="shared" si="1"/>
        <v>0.29585798816568049</v>
      </c>
      <c r="I8" s="59">
        <v>5</v>
      </c>
      <c r="J8" s="75">
        <v>19.23</v>
      </c>
      <c r="K8" s="76">
        <f t="shared" si="2"/>
        <v>0.73964497041420119</v>
      </c>
      <c r="L8" s="59">
        <v>6</v>
      </c>
      <c r="M8" s="75">
        <v>26.09</v>
      </c>
      <c r="N8" s="76">
        <f t="shared" si="3"/>
        <v>0.8875739644970414</v>
      </c>
      <c r="O8" s="59">
        <v>62</v>
      </c>
      <c r="P8" s="75">
        <v>26.96</v>
      </c>
      <c r="Q8" s="76">
        <f t="shared" si="4"/>
        <v>9.1715976331360949</v>
      </c>
      <c r="R8" s="59">
        <v>84</v>
      </c>
      <c r="S8" s="75">
        <v>24.21</v>
      </c>
      <c r="T8" s="76">
        <f t="shared" si="5"/>
        <v>12.42603550295858</v>
      </c>
    </row>
    <row r="9" spans="1:57" ht="15" customHeight="1" x14ac:dyDescent="0.2">
      <c r="A9" s="158"/>
      <c r="B9" s="45" t="s">
        <v>43</v>
      </c>
      <c r="C9" s="69">
        <v>168</v>
      </c>
      <c r="D9" s="75">
        <v>13.65</v>
      </c>
      <c r="E9" s="76">
        <f t="shared" si="0"/>
        <v>50.755287009063444</v>
      </c>
      <c r="F9" s="59">
        <v>3</v>
      </c>
      <c r="G9" s="75">
        <v>13.04</v>
      </c>
      <c r="H9" s="76">
        <f t="shared" si="1"/>
        <v>0.90634441087613304</v>
      </c>
      <c r="I9" s="59">
        <v>3</v>
      </c>
      <c r="J9" s="75">
        <v>11.54</v>
      </c>
      <c r="K9" s="76">
        <f t="shared" si="2"/>
        <v>0.90634441087613304</v>
      </c>
      <c r="L9" s="59">
        <v>2</v>
      </c>
      <c r="M9" s="75">
        <v>8.6999999999999993</v>
      </c>
      <c r="N9" s="76">
        <f t="shared" si="3"/>
        <v>0.60422960725075525</v>
      </c>
      <c r="O9" s="59">
        <v>20</v>
      </c>
      <c r="P9" s="75">
        <v>8.6999999999999993</v>
      </c>
      <c r="Q9" s="76">
        <f t="shared" si="4"/>
        <v>6.0422960725075532</v>
      </c>
      <c r="R9" s="59">
        <v>48</v>
      </c>
      <c r="S9" s="75">
        <v>13.83</v>
      </c>
      <c r="T9" s="76">
        <f t="shared" si="5"/>
        <v>14.501510574018129</v>
      </c>
    </row>
    <row r="10" spans="1:57" ht="15" customHeight="1" x14ac:dyDescent="0.2">
      <c r="A10" s="158"/>
      <c r="B10" s="45" t="s">
        <v>44</v>
      </c>
      <c r="C10" s="69">
        <v>97</v>
      </c>
      <c r="D10" s="75">
        <v>7.88</v>
      </c>
      <c r="E10" s="76">
        <f t="shared" si="0"/>
        <v>52.1505376344086</v>
      </c>
      <c r="F10" s="59">
        <v>0</v>
      </c>
      <c r="G10" s="75">
        <v>0</v>
      </c>
      <c r="H10" s="76">
        <f t="shared" si="1"/>
        <v>0</v>
      </c>
      <c r="I10" s="59">
        <v>0</v>
      </c>
      <c r="J10" s="75">
        <v>0</v>
      </c>
      <c r="K10" s="76">
        <f t="shared" si="2"/>
        <v>0</v>
      </c>
      <c r="L10" s="59">
        <v>2</v>
      </c>
      <c r="M10" s="75">
        <v>8.6999999999999993</v>
      </c>
      <c r="N10" s="76">
        <f t="shared" si="3"/>
        <v>1.0752688172043012</v>
      </c>
      <c r="O10" s="59">
        <v>21</v>
      </c>
      <c r="P10" s="75">
        <v>9.1300000000000008</v>
      </c>
      <c r="Q10" s="76">
        <f t="shared" si="4"/>
        <v>11.29032258064516</v>
      </c>
      <c r="R10" s="59">
        <v>32</v>
      </c>
      <c r="S10" s="75">
        <v>9.2200000000000006</v>
      </c>
      <c r="T10" s="76">
        <f t="shared" si="5"/>
        <v>17.20430107526882</v>
      </c>
    </row>
    <row r="11" spans="1:57" s="5" customFormat="1" ht="15" customHeight="1" thickBot="1" x14ac:dyDescent="0.25">
      <c r="A11" s="159"/>
      <c r="B11" s="54" t="s">
        <v>35</v>
      </c>
      <c r="C11" s="87">
        <v>1231</v>
      </c>
      <c r="D11" s="81">
        <v>100</v>
      </c>
      <c r="E11" s="79">
        <f t="shared" si="0"/>
        <v>49.617089883111646</v>
      </c>
      <c r="F11" s="83">
        <v>23</v>
      </c>
      <c r="G11" s="81">
        <v>100</v>
      </c>
      <c r="H11" s="79">
        <f t="shared" si="1"/>
        <v>0.92704554615074564</v>
      </c>
      <c r="I11" s="83">
        <v>26</v>
      </c>
      <c r="J11" s="81">
        <v>100</v>
      </c>
      <c r="K11" s="79">
        <f t="shared" si="2"/>
        <v>1.0479645304312777</v>
      </c>
      <c r="L11" s="83">
        <v>23</v>
      </c>
      <c r="M11" s="81">
        <v>100</v>
      </c>
      <c r="N11" s="79">
        <f t="shared" si="3"/>
        <v>0.92704554615074564</v>
      </c>
      <c r="O11" s="83">
        <v>230</v>
      </c>
      <c r="P11" s="81">
        <v>100</v>
      </c>
      <c r="Q11" s="79">
        <f t="shared" si="4"/>
        <v>9.2704554615074564</v>
      </c>
      <c r="R11" s="83">
        <v>347</v>
      </c>
      <c r="S11" s="81">
        <v>100</v>
      </c>
      <c r="T11" s="79">
        <f t="shared" si="5"/>
        <v>13.986295848448208</v>
      </c>
    </row>
    <row r="12" spans="1:57" ht="15" customHeight="1" x14ac:dyDescent="0.2">
      <c r="A12" s="151" t="s">
        <v>45</v>
      </c>
      <c r="B12" s="51" t="s">
        <v>163</v>
      </c>
      <c r="C12" s="68">
        <v>2</v>
      </c>
      <c r="D12" s="73">
        <v>0.16</v>
      </c>
      <c r="E12" s="74">
        <f t="shared" si="0"/>
        <v>11.76470588235294</v>
      </c>
      <c r="F12" s="68">
        <v>0</v>
      </c>
      <c r="G12" s="73">
        <v>0</v>
      </c>
      <c r="H12" s="74">
        <f t="shared" si="1"/>
        <v>0</v>
      </c>
      <c r="I12" s="68">
        <v>0</v>
      </c>
      <c r="J12" s="73">
        <v>0</v>
      </c>
      <c r="K12" s="74">
        <f t="shared" si="2"/>
        <v>0</v>
      </c>
      <c r="L12" s="57">
        <v>1</v>
      </c>
      <c r="M12" s="73">
        <v>4.3499999999999996</v>
      </c>
      <c r="N12" s="74">
        <f t="shared" si="3"/>
        <v>5.8823529411764701</v>
      </c>
      <c r="O12" s="68">
        <v>6</v>
      </c>
      <c r="P12" s="73">
        <v>2.61</v>
      </c>
      <c r="Q12" s="74">
        <f t="shared" si="4"/>
        <v>35.294117647058826</v>
      </c>
      <c r="R12" s="68">
        <v>2</v>
      </c>
      <c r="S12" s="73">
        <v>0.57999999999999996</v>
      </c>
      <c r="T12" s="74">
        <f t="shared" si="5"/>
        <v>11.76470588235294</v>
      </c>
      <c r="BE12" s="15"/>
    </row>
    <row r="13" spans="1:57" ht="15" customHeight="1" x14ac:dyDescent="0.2">
      <c r="A13" s="152"/>
      <c r="B13" s="52" t="s">
        <v>103</v>
      </c>
      <c r="C13" s="69">
        <v>98</v>
      </c>
      <c r="D13" s="75">
        <v>7.96</v>
      </c>
      <c r="E13" s="76">
        <f t="shared" si="0"/>
        <v>37.404580152671755</v>
      </c>
      <c r="F13" s="69">
        <v>3</v>
      </c>
      <c r="G13" s="75">
        <v>13.04</v>
      </c>
      <c r="H13" s="76">
        <f t="shared" si="1"/>
        <v>1.1450381679389312</v>
      </c>
      <c r="I13" s="69">
        <v>1</v>
      </c>
      <c r="J13" s="75">
        <v>3.85</v>
      </c>
      <c r="K13" s="76">
        <f t="shared" si="2"/>
        <v>0.38167938931297707</v>
      </c>
      <c r="L13" s="59">
        <v>2</v>
      </c>
      <c r="M13" s="75">
        <v>8.6999999999999993</v>
      </c>
      <c r="N13" s="76">
        <f t="shared" si="3"/>
        <v>0.76335877862595414</v>
      </c>
      <c r="O13" s="69">
        <v>40</v>
      </c>
      <c r="P13" s="75">
        <v>17.39</v>
      </c>
      <c r="Q13" s="76">
        <f t="shared" si="4"/>
        <v>15.267175572519085</v>
      </c>
      <c r="R13" s="69">
        <v>66</v>
      </c>
      <c r="S13" s="75">
        <v>19.02</v>
      </c>
      <c r="T13" s="76">
        <f t="shared" si="5"/>
        <v>25.190839694656486</v>
      </c>
      <c r="BE13" s="15"/>
    </row>
    <row r="14" spans="1:57" ht="15" customHeight="1" x14ac:dyDescent="0.2">
      <c r="A14" s="152"/>
      <c r="B14" s="52" t="s">
        <v>164</v>
      </c>
      <c r="C14" s="69">
        <v>7</v>
      </c>
      <c r="D14" s="75">
        <v>0.56999999999999995</v>
      </c>
      <c r="E14" s="76">
        <f t="shared" si="0"/>
        <v>23.333333333333332</v>
      </c>
      <c r="F14" s="69">
        <v>0</v>
      </c>
      <c r="G14" s="75">
        <v>0</v>
      </c>
      <c r="H14" s="76">
        <f t="shared" si="1"/>
        <v>0</v>
      </c>
      <c r="I14" s="69">
        <v>0</v>
      </c>
      <c r="J14" s="75">
        <v>0</v>
      </c>
      <c r="K14" s="76">
        <f t="shared" si="2"/>
        <v>0</v>
      </c>
      <c r="L14" s="59">
        <v>1</v>
      </c>
      <c r="M14" s="75">
        <v>4.3499999999999996</v>
      </c>
      <c r="N14" s="76">
        <f t="shared" si="3"/>
        <v>3.3333333333333335</v>
      </c>
      <c r="O14" s="69">
        <v>4</v>
      </c>
      <c r="P14" s="75">
        <v>1.74</v>
      </c>
      <c r="Q14" s="76">
        <f t="shared" si="4"/>
        <v>13.333333333333334</v>
      </c>
      <c r="R14" s="69">
        <v>4</v>
      </c>
      <c r="S14" s="75">
        <v>1.1499999999999999</v>
      </c>
      <c r="T14" s="76">
        <f t="shared" si="5"/>
        <v>13.333333333333334</v>
      </c>
      <c r="BE14" s="15"/>
    </row>
    <row r="15" spans="1:57" ht="15" customHeight="1" x14ac:dyDescent="0.2">
      <c r="A15" s="152"/>
      <c r="B15" s="52" t="s">
        <v>165</v>
      </c>
      <c r="C15" s="69">
        <v>3</v>
      </c>
      <c r="D15" s="75">
        <v>0.24</v>
      </c>
      <c r="E15" s="76">
        <f t="shared" si="0"/>
        <v>60</v>
      </c>
      <c r="F15" s="69">
        <v>0</v>
      </c>
      <c r="G15" s="75">
        <v>0</v>
      </c>
      <c r="H15" s="76">
        <f t="shared" si="1"/>
        <v>0</v>
      </c>
      <c r="I15" s="69">
        <v>0</v>
      </c>
      <c r="J15" s="75">
        <v>0</v>
      </c>
      <c r="K15" s="76">
        <f t="shared" si="2"/>
        <v>0</v>
      </c>
      <c r="L15" s="59">
        <v>0</v>
      </c>
      <c r="M15" s="75">
        <v>0</v>
      </c>
      <c r="N15" s="76">
        <f t="shared" si="3"/>
        <v>0</v>
      </c>
      <c r="O15" s="69">
        <v>0</v>
      </c>
      <c r="P15" s="75">
        <v>0</v>
      </c>
      <c r="Q15" s="76">
        <f t="shared" si="4"/>
        <v>0</v>
      </c>
      <c r="R15" s="69">
        <v>2</v>
      </c>
      <c r="S15" s="75">
        <v>0.57999999999999996</v>
      </c>
      <c r="T15" s="76">
        <f t="shared" si="5"/>
        <v>40</v>
      </c>
      <c r="BE15" s="15"/>
    </row>
    <row r="16" spans="1:57" ht="15" customHeight="1" x14ac:dyDescent="0.2">
      <c r="A16" s="152"/>
      <c r="B16" s="52" t="s">
        <v>5</v>
      </c>
      <c r="C16" s="69">
        <v>98</v>
      </c>
      <c r="D16" s="75">
        <v>7.96</v>
      </c>
      <c r="E16" s="76">
        <f t="shared" si="0"/>
        <v>45.161290322580641</v>
      </c>
      <c r="F16" s="69">
        <v>2</v>
      </c>
      <c r="G16" s="75">
        <v>8.6999999999999993</v>
      </c>
      <c r="H16" s="76">
        <f t="shared" si="1"/>
        <v>0.92165898617511521</v>
      </c>
      <c r="I16" s="69">
        <v>3</v>
      </c>
      <c r="J16" s="75">
        <v>11.54</v>
      </c>
      <c r="K16" s="76">
        <f t="shared" si="2"/>
        <v>1.3824884792626728</v>
      </c>
      <c r="L16" s="59">
        <v>0</v>
      </c>
      <c r="M16" s="75">
        <v>0</v>
      </c>
      <c r="N16" s="76">
        <f t="shared" si="3"/>
        <v>0</v>
      </c>
      <c r="O16" s="69">
        <v>18</v>
      </c>
      <c r="P16" s="75">
        <v>7.83</v>
      </c>
      <c r="Q16" s="76">
        <f t="shared" si="4"/>
        <v>8.2949308755760374</v>
      </c>
      <c r="R16" s="69">
        <v>34</v>
      </c>
      <c r="S16" s="75">
        <v>9.8000000000000007</v>
      </c>
      <c r="T16" s="76">
        <f t="shared" si="5"/>
        <v>15.668202764976957</v>
      </c>
      <c r="BE16" s="15"/>
    </row>
    <row r="17" spans="1:57" ht="15" customHeight="1" x14ac:dyDescent="0.2">
      <c r="A17" s="152"/>
      <c r="B17" s="52" t="s">
        <v>104</v>
      </c>
      <c r="C17" s="69">
        <v>292</v>
      </c>
      <c r="D17" s="75">
        <v>23.72</v>
      </c>
      <c r="E17" s="76">
        <f t="shared" si="0"/>
        <v>55.094339622641506</v>
      </c>
      <c r="F17" s="69">
        <v>6</v>
      </c>
      <c r="G17" s="75">
        <v>26.09</v>
      </c>
      <c r="H17" s="76">
        <f t="shared" si="1"/>
        <v>1.1320754716981132</v>
      </c>
      <c r="I17" s="69">
        <v>6</v>
      </c>
      <c r="J17" s="75">
        <v>23.08</v>
      </c>
      <c r="K17" s="76">
        <f t="shared" si="2"/>
        <v>1.1320754716981132</v>
      </c>
      <c r="L17" s="59">
        <v>8</v>
      </c>
      <c r="M17" s="75">
        <v>34.78</v>
      </c>
      <c r="N17" s="76">
        <f t="shared" si="3"/>
        <v>1.5094339622641511</v>
      </c>
      <c r="O17" s="69">
        <v>40</v>
      </c>
      <c r="P17" s="75">
        <v>17.39</v>
      </c>
      <c r="Q17" s="76">
        <f t="shared" si="4"/>
        <v>7.5471698113207548</v>
      </c>
      <c r="R17" s="69">
        <v>61</v>
      </c>
      <c r="S17" s="75">
        <v>17.579999999999998</v>
      </c>
      <c r="T17" s="76">
        <f t="shared" si="5"/>
        <v>11.509433962264151</v>
      </c>
      <c r="BE17" s="15"/>
    </row>
    <row r="18" spans="1:57" ht="15" customHeight="1" x14ac:dyDescent="0.2">
      <c r="A18" s="152"/>
      <c r="B18" s="52" t="s">
        <v>8</v>
      </c>
      <c r="C18" s="69">
        <v>44</v>
      </c>
      <c r="D18" s="75">
        <v>3.57</v>
      </c>
      <c r="E18" s="76">
        <f t="shared" si="0"/>
        <v>52.380952380952387</v>
      </c>
      <c r="F18" s="69">
        <v>0</v>
      </c>
      <c r="G18" s="75">
        <v>0</v>
      </c>
      <c r="H18" s="76">
        <f t="shared" si="1"/>
        <v>0</v>
      </c>
      <c r="I18" s="69">
        <v>0</v>
      </c>
      <c r="J18" s="75">
        <v>0</v>
      </c>
      <c r="K18" s="76">
        <f t="shared" si="2"/>
        <v>0</v>
      </c>
      <c r="L18" s="59">
        <v>0</v>
      </c>
      <c r="M18" s="75">
        <v>0</v>
      </c>
      <c r="N18" s="76">
        <f t="shared" si="3"/>
        <v>0</v>
      </c>
      <c r="O18" s="69">
        <v>10</v>
      </c>
      <c r="P18" s="75">
        <v>4.3499999999999996</v>
      </c>
      <c r="Q18" s="76">
        <f t="shared" si="4"/>
        <v>11.904761904761903</v>
      </c>
      <c r="R18" s="69">
        <v>12</v>
      </c>
      <c r="S18" s="75">
        <v>3.46</v>
      </c>
      <c r="T18" s="76">
        <f t="shared" si="5"/>
        <v>14.285714285714285</v>
      </c>
      <c r="BE18" s="15"/>
    </row>
    <row r="19" spans="1:57" ht="15" customHeight="1" x14ac:dyDescent="0.2">
      <c r="A19" s="152"/>
      <c r="B19" s="52" t="s">
        <v>105</v>
      </c>
      <c r="C19" s="69">
        <v>138</v>
      </c>
      <c r="D19" s="75">
        <v>11.21</v>
      </c>
      <c r="E19" s="76">
        <f t="shared" si="0"/>
        <v>38.764044943820224</v>
      </c>
      <c r="F19" s="69">
        <v>4</v>
      </c>
      <c r="G19" s="75">
        <v>17.39</v>
      </c>
      <c r="H19" s="76">
        <f t="shared" si="1"/>
        <v>1.1235955056179776</v>
      </c>
      <c r="I19" s="69">
        <v>7</v>
      </c>
      <c r="J19" s="75">
        <v>26.92</v>
      </c>
      <c r="K19" s="76">
        <f t="shared" si="2"/>
        <v>1.9662921348314606</v>
      </c>
      <c r="L19" s="59">
        <v>2</v>
      </c>
      <c r="M19" s="75">
        <v>8.6999999999999993</v>
      </c>
      <c r="N19" s="76">
        <f t="shared" si="3"/>
        <v>0.5617977528089888</v>
      </c>
      <c r="O19" s="69">
        <v>41</v>
      </c>
      <c r="P19" s="75">
        <v>17.829999999999998</v>
      </c>
      <c r="Q19" s="76">
        <f t="shared" si="4"/>
        <v>11.51685393258427</v>
      </c>
      <c r="R19" s="69">
        <v>39</v>
      </c>
      <c r="S19" s="75">
        <v>11.24</v>
      </c>
      <c r="T19" s="76">
        <f t="shared" si="5"/>
        <v>10.955056179775282</v>
      </c>
      <c r="BE19" s="15"/>
    </row>
    <row r="20" spans="1:57" ht="15" customHeight="1" x14ac:dyDescent="0.2">
      <c r="A20" s="152"/>
      <c r="B20" s="52" t="s">
        <v>106</v>
      </c>
      <c r="C20" s="69">
        <v>120</v>
      </c>
      <c r="D20" s="75">
        <v>9.75</v>
      </c>
      <c r="E20" s="76">
        <f t="shared" si="0"/>
        <v>63.492063492063487</v>
      </c>
      <c r="F20" s="69">
        <v>3</v>
      </c>
      <c r="G20" s="75">
        <v>13.04</v>
      </c>
      <c r="H20" s="76">
        <f t="shared" si="1"/>
        <v>1.5873015873015872</v>
      </c>
      <c r="I20" s="69">
        <v>1</v>
      </c>
      <c r="J20" s="75">
        <v>3.85</v>
      </c>
      <c r="K20" s="76">
        <f t="shared" si="2"/>
        <v>0.52910052910052907</v>
      </c>
      <c r="L20" s="59">
        <v>1</v>
      </c>
      <c r="M20" s="75">
        <v>4.3499999999999996</v>
      </c>
      <c r="N20" s="76">
        <f t="shared" si="3"/>
        <v>0.52910052910052907</v>
      </c>
      <c r="O20" s="69">
        <v>9</v>
      </c>
      <c r="P20" s="75">
        <v>3.91</v>
      </c>
      <c r="Q20" s="76">
        <f t="shared" si="4"/>
        <v>4.7619047619047619</v>
      </c>
      <c r="R20" s="69">
        <v>8</v>
      </c>
      <c r="S20" s="75">
        <v>2.31</v>
      </c>
      <c r="T20" s="76">
        <f t="shared" si="5"/>
        <v>4.2328042328042326</v>
      </c>
      <c r="BE20" s="15"/>
    </row>
    <row r="21" spans="1:57" ht="15" customHeight="1" x14ac:dyDescent="0.2">
      <c r="A21" s="152"/>
      <c r="B21" s="52" t="s">
        <v>107</v>
      </c>
      <c r="C21" s="69">
        <v>39</v>
      </c>
      <c r="D21" s="75">
        <v>3.17</v>
      </c>
      <c r="E21" s="76">
        <f t="shared" si="0"/>
        <v>35.779816513761467</v>
      </c>
      <c r="F21" s="69">
        <v>1</v>
      </c>
      <c r="G21" s="75">
        <v>4.3499999999999996</v>
      </c>
      <c r="H21" s="76">
        <f t="shared" si="1"/>
        <v>0.91743119266055051</v>
      </c>
      <c r="I21" s="69">
        <v>2</v>
      </c>
      <c r="J21" s="75">
        <v>7.69</v>
      </c>
      <c r="K21" s="76">
        <f t="shared" si="2"/>
        <v>1.834862385321101</v>
      </c>
      <c r="L21" s="59">
        <v>2</v>
      </c>
      <c r="M21" s="75">
        <v>8.6999999999999993</v>
      </c>
      <c r="N21" s="76">
        <f t="shared" si="3"/>
        <v>1.834862385321101</v>
      </c>
      <c r="O21" s="69">
        <v>13</v>
      </c>
      <c r="P21" s="75">
        <v>5.65</v>
      </c>
      <c r="Q21" s="76">
        <f t="shared" si="4"/>
        <v>11.926605504587156</v>
      </c>
      <c r="R21" s="69">
        <v>15</v>
      </c>
      <c r="S21" s="75">
        <v>4.32</v>
      </c>
      <c r="T21" s="76">
        <f t="shared" si="5"/>
        <v>13.761467889908257</v>
      </c>
      <c r="BE21" s="15"/>
    </row>
    <row r="22" spans="1:57" ht="15" customHeight="1" x14ac:dyDescent="0.2">
      <c r="A22" s="152"/>
      <c r="B22" s="52" t="s">
        <v>108</v>
      </c>
      <c r="C22" s="69">
        <v>43</v>
      </c>
      <c r="D22" s="75">
        <v>3.49</v>
      </c>
      <c r="E22" s="76">
        <f t="shared" si="0"/>
        <v>56.578947368421048</v>
      </c>
      <c r="F22" s="69">
        <v>0</v>
      </c>
      <c r="G22" s="75">
        <v>0</v>
      </c>
      <c r="H22" s="76">
        <f t="shared" si="1"/>
        <v>0</v>
      </c>
      <c r="I22" s="69">
        <v>1</v>
      </c>
      <c r="J22" s="75">
        <v>3.85</v>
      </c>
      <c r="K22" s="76">
        <f t="shared" si="2"/>
        <v>1.3157894736842104</v>
      </c>
      <c r="L22" s="59">
        <v>0</v>
      </c>
      <c r="M22" s="75">
        <v>0</v>
      </c>
      <c r="N22" s="76">
        <f t="shared" si="3"/>
        <v>0</v>
      </c>
      <c r="O22" s="69">
        <v>4</v>
      </c>
      <c r="P22" s="75">
        <v>1.74</v>
      </c>
      <c r="Q22" s="76">
        <f t="shared" si="4"/>
        <v>5.2631578947368416</v>
      </c>
      <c r="R22" s="69">
        <v>14</v>
      </c>
      <c r="S22" s="75">
        <v>4.03</v>
      </c>
      <c r="T22" s="76">
        <f t="shared" si="5"/>
        <v>18.421052631578945</v>
      </c>
      <c r="BE22" s="15"/>
    </row>
    <row r="23" spans="1:57" ht="15" customHeight="1" x14ac:dyDescent="0.2">
      <c r="A23" s="152"/>
      <c r="B23" s="52" t="s">
        <v>166</v>
      </c>
      <c r="C23" s="69">
        <v>72</v>
      </c>
      <c r="D23" s="75">
        <v>5.85</v>
      </c>
      <c r="E23" s="76">
        <f t="shared" si="0"/>
        <v>75</v>
      </c>
      <c r="F23" s="69">
        <v>0</v>
      </c>
      <c r="G23" s="75">
        <v>0</v>
      </c>
      <c r="H23" s="76">
        <f t="shared" si="1"/>
        <v>0</v>
      </c>
      <c r="I23" s="69">
        <v>1</v>
      </c>
      <c r="J23" s="75">
        <v>3.85</v>
      </c>
      <c r="K23" s="76">
        <f t="shared" si="2"/>
        <v>1.0416666666666665</v>
      </c>
      <c r="L23" s="59">
        <v>0</v>
      </c>
      <c r="M23" s="75">
        <v>0</v>
      </c>
      <c r="N23" s="76">
        <f t="shared" si="3"/>
        <v>0</v>
      </c>
      <c r="O23" s="69">
        <v>7</v>
      </c>
      <c r="P23" s="75">
        <v>3.04</v>
      </c>
      <c r="Q23" s="76">
        <f t="shared" si="4"/>
        <v>7.291666666666667</v>
      </c>
      <c r="R23" s="69">
        <v>11</v>
      </c>
      <c r="S23" s="75">
        <v>3.17</v>
      </c>
      <c r="T23" s="76">
        <f t="shared" si="5"/>
        <v>11.458333333333332</v>
      </c>
      <c r="BE23" s="15"/>
    </row>
    <row r="24" spans="1:57" ht="15" customHeight="1" x14ac:dyDescent="0.2">
      <c r="A24" s="152"/>
      <c r="B24" s="52" t="s">
        <v>109</v>
      </c>
      <c r="C24" s="69">
        <v>40</v>
      </c>
      <c r="D24" s="75">
        <v>3.25</v>
      </c>
      <c r="E24" s="76">
        <f t="shared" si="0"/>
        <v>75.471698113207552</v>
      </c>
      <c r="F24" s="69">
        <v>1</v>
      </c>
      <c r="G24" s="75">
        <v>4.3499999999999996</v>
      </c>
      <c r="H24" s="76">
        <f t="shared" si="1"/>
        <v>1.8867924528301887</v>
      </c>
      <c r="I24" s="69">
        <v>0</v>
      </c>
      <c r="J24" s="75">
        <v>0</v>
      </c>
      <c r="K24" s="76">
        <f t="shared" si="2"/>
        <v>0</v>
      </c>
      <c r="L24" s="59">
        <v>0</v>
      </c>
      <c r="M24" s="75">
        <v>0</v>
      </c>
      <c r="N24" s="76">
        <f t="shared" si="3"/>
        <v>0</v>
      </c>
      <c r="O24" s="69">
        <v>2</v>
      </c>
      <c r="P24" s="75">
        <v>0.87</v>
      </c>
      <c r="Q24" s="76">
        <f t="shared" si="4"/>
        <v>3.7735849056603774</v>
      </c>
      <c r="R24" s="69">
        <v>5</v>
      </c>
      <c r="S24" s="75">
        <v>1.44</v>
      </c>
      <c r="T24" s="76">
        <f t="shared" si="5"/>
        <v>9.433962264150944</v>
      </c>
      <c r="BE24" s="15"/>
    </row>
    <row r="25" spans="1:57" ht="15" customHeight="1" x14ac:dyDescent="0.2">
      <c r="A25" s="152"/>
      <c r="B25" s="52" t="s">
        <v>110</v>
      </c>
      <c r="C25" s="69">
        <v>1</v>
      </c>
      <c r="D25" s="75">
        <v>0.08</v>
      </c>
      <c r="E25" s="76">
        <f t="shared" si="0"/>
        <v>100</v>
      </c>
      <c r="F25" s="69">
        <v>0</v>
      </c>
      <c r="G25" s="75">
        <v>0</v>
      </c>
      <c r="H25" s="76">
        <f t="shared" si="1"/>
        <v>0</v>
      </c>
      <c r="I25" s="69">
        <v>0</v>
      </c>
      <c r="J25" s="75">
        <v>0</v>
      </c>
      <c r="K25" s="76">
        <f t="shared" si="2"/>
        <v>0</v>
      </c>
      <c r="L25" s="59">
        <v>0</v>
      </c>
      <c r="M25" s="75">
        <v>0</v>
      </c>
      <c r="N25" s="76">
        <f t="shared" si="3"/>
        <v>0</v>
      </c>
      <c r="O25" s="69">
        <v>0</v>
      </c>
      <c r="P25" s="75">
        <v>0</v>
      </c>
      <c r="Q25" s="76">
        <f t="shared" si="4"/>
        <v>0</v>
      </c>
      <c r="R25" s="69">
        <v>0</v>
      </c>
      <c r="S25" s="75">
        <v>0</v>
      </c>
      <c r="T25" s="76">
        <f t="shared" si="5"/>
        <v>0</v>
      </c>
      <c r="BE25" s="15"/>
    </row>
    <row r="26" spans="1:57" ht="15" customHeight="1" x14ac:dyDescent="0.2">
      <c r="A26" s="152"/>
      <c r="B26" s="52" t="s">
        <v>111</v>
      </c>
      <c r="C26" s="69">
        <v>8</v>
      </c>
      <c r="D26" s="75">
        <v>0.65</v>
      </c>
      <c r="E26" s="76">
        <f t="shared" si="0"/>
        <v>25</v>
      </c>
      <c r="F26" s="69">
        <v>0</v>
      </c>
      <c r="G26" s="75">
        <v>0</v>
      </c>
      <c r="H26" s="76">
        <f t="shared" si="1"/>
        <v>0</v>
      </c>
      <c r="I26" s="69">
        <v>0</v>
      </c>
      <c r="J26" s="75">
        <v>0</v>
      </c>
      <c r="K26" s="76">
        <f t="shared" si="2"/>
        <v>0</v>
      </c>
      <c r="L26" s="59">
        <v>2</v>
      </c>
      <c r="M26" s="75">
        <v>8.6999999999999993</v>
      </c>
      <c r="N26" s="76">
        <f t="shared" si="3"/>
        <v>6.25</v>
      </c>
      <c r="O26" s="69">
        <v>4</v>
      </c>
      <c r="P26" s="75">
        <v>1.74</v>
      </c>
      <c r="Q26" s="76">
        <f t="shared" si="4"/>
        <v>12.5</v>
      </c>
      <c r="R26" s="69">
        <v>7</v>
      </c>
      <c r="S26" s="75">
        <v>2.02</v>
      </c>
      <c r="T26" s="76">
        <f t="shared" si="5"/>
        <v>21.875</v>
      </c>
      <c r="BE26" s="15"/>
    </row>
    <row r="27" spans="1:57" ht="15" customHeight="1" x14ac:dyDescent="0.2">
      <c r="A27" s="152"/>
      <c r="B27" s="52" t="s">
        <v>112</v>
      </c>
      <c r="C27" s="69">
        <v>6</v>
      </c>
      <c r="D27" s="75">
        <v>0.49</v>
      </c>
      <c r="E27" s="76">
        <f t="shared" si="0"/>
        <v>40</v>
      </c>
      <c r="F27" s="69">
        <v>0</v>
      </c>
      <c r="G27" s="75">
        <v>0</v>
      </c>
      <c r="H27" s="76">
        <f t="shared" si="1"/>
        <v>0</v>
      </c>
      <c r="I27" s="69">
        <v>1</v>
      </c>
      <c r="J27" s="75">
        <v>3.85</v>
      </c>
      <c r="K27" s="76">
        <f t="shared" si="2"/>
        <v>6.666666666666667</v>
      </c>
      <c r="L27" s="59">
        <v>0</v>
      </c>
      <c r="M27" s="75">
        <v>0</v>
      </c>
      <c r="N27" s="76">
        <f t="shared" si="3"/>
        <v>0</v>
      </c>
      <c r="O27" s="69">
        <v>2</v>
      </c>
      <c r="P27" s="75">
        <v>0.87</v>
      </c>
      <c r="Q27" s="76">
        <f t="shared" si="4"/>
        <v>13.333333333333334</v>
      </c>
      <c r="R27" s="69">
        <v>4</v>
      </c>
      <c r="S27" s="75">
        <v>1.1499999999999999</v>
      </c>
      <c r="T27" s="76">
        <f t="shared" si="5"/>
        <v>26.666666666666668</v>
      </c>
      <c r="BE27" s="15"/>
    </row>
    <row r="28" spans="1:57" ht="15" customHeight="1" x14ac:dyDescent="0.2">
      <c r="A28" s="152"/>
      <c r="B28" s="52" t="s">
        <v>167</v>
      </c>
      <c r="C28" s="69">
        <v>39</v>
      </c>
      <c r="D28" s="75">
        <v>3.17</v>
      </c>
      <c r="E28" s="76">
        <f t="shared" si="0"/>
        <v>68.421052631578945</v>
      </c>
      <c r="F28" s="69">
        <v>0</v>
      </c>
      <c r="G28" s="75">
        <v>0</v>
      </c>
      <c r="H28" s="76">
        <f t="shared" si="1"/>
        <v>0</v>
      </c>
      <c r="I28" s="69">
        <v>0</v>
      </c>
      <c r="J28" s="75">
        <v>0</v>
      </c>
      <c r="K28" s="76">
        <f t="shared" si="2"/>
        <v>0</v>
      </c>
      <c r="L28" s="59">
        <v>0</v>
      </c>
      <c r="M28" s="75">
        <v>0</v>
      </c>
      <c r="N28" s="76">
        <f t="shared" si="3"/>
        <v>0</v>
      </c>
      <c r="O28" s="69">
        <v>1</v>
      </c>
      <c r="P28" s="75">
        <v>0.43</v>
      </c>
      <c r="Q28" s="76">
        <f t="shared" si="4"/>
        <v>1.7543859649122806</v>
      </c>
      <c r="R28" s="69">
        <v>5</v>
      </c>
      <c r="S28" s="75">
        <v>1.44</v>
      </c>
      <c r="T28" s="76">
        <f t="shared" si="5"/>
        <v>8.7719298245614024</v>
      </c>
      <c r="BE28" s="15"/>
    </row>
    <row r="29" spans="1:57" ht="15" customHeight="1" x14ac:dyDescent="0.2">
      <c r="A29" s="152"/>
      <c r="B29" s="52" t="s">
        <v>113</v>
      </c>
      <c r="C29" s="69">
        <v>181</v>
      </c>
      <c r="D29" s="75">
        <v>14.7</v>
      </c>
      <c r="E29" s="76">
        <f t="shared" si="0"/>
        <v>50.842696629213478</v>
      </c>
      <c r="F29" s="69">
        <v>3</v>
      </c>
      <c r="G29" s="75">
        <v>13.04</v>
      </c>
      <c r="H29" s="76">
        <f t="shared" si="1"/>
        <v>0.84269662921348309</v>
      </c>
      <c r="I29" s="69">
        <v>3</v>
      </c>
      <c r="J29" s="75">
        <v>11.54</v>
      </c>
      <c r="K29" s="76">
        <f t="shared" si="2"/>
        <v>0.84269662921348309</v>
      </c>
      <c r="L29" s="59">
        <v>4</v>
      </c>
      <c r="M29" s="75">
        <v>17.39</v>
      </c>
      <c r="N29" s="76">
        <f t="shared" si="3"/>
        <v>1.1235955056179776</v>
      </c>
      <c r="O29" s="69">
        <v>29</v>
      </c>
      <c r="P29" s="75">
        <v>12.61</v>
      </c>
      <c r="Q29" s="76">
        <f t="shared" si="4"/>
        <v>8.1460674157303377</v>
      </c>
      <c r="R29" s="69">
        <v>58</v>
      </c>
      <c r="S29" s="75">
        <v>16.71</v>
      </c>
      <c r="T29" s="76">
        <f t="shared" si="5"/>
        <v>16.292134831460675</v>
      </c>
      <c r="BE29" s="15"/>
    </row>
    <row r="30" spans="1:57" s="5" customFormat="1" ht="15" customHeight="1" thickBot="1" x14ac:dyDescent="0.25">
      <c r="A30" s="153"/>
      <c r="B30" s="53" t="s">
        <v>35</v>
      </c>
      <c r="C30" s="88">
        <v>1231</v>
      </c>
      <c r="D30" s="86">
        <v>100</v>
      </c>
      <c r="E30" s="78">
        <f t="shared" si="0"/>
        <v>49.537223340040242</v>
      </c>
      <c r="F30" s="88">
        <v>23</v>
      </c>
      <c r="G30" s="86">
        <v>100</v>
      </c>
      <c r="H30" s="78">
        <f t="shared" si="1"/>
        <v>0.92555331991951706</v>
      </c>
      <c r="I30" s="88">
        <v>26</v>
      </c>
      <c r="J30" s="86">
        <v>100</v>
      </c>
      <c r="K30" s="78">
        <f t="shared" si="2"/>
        <v>1.0462776659959758</v>
      </c>
      <c r="L30" s="89">
        <v>23</v>
      </c>
      <c r="M30" s="86">
        <v>100</v>
      </c>
      <c r="N30" s="78">
        <f t="shared" si="3"/>
        <v>0.92555331991951706</v>
      </c>
      <c r="O30" s="88">
        <v>230</v>
      </c>
      <c r="P30" s="86">
        <v>100</v>
      </c>
      <c r="Q30" s="78">
        <f t="shared" si="4"/>
        <v>9.2555331991951704</v>
      </c>
      <c r="R30" s="88">
        <v>347</v>
      </c>
      <c r="S30" s="86">
        <v>100</v>
      </c>
      <c r="T30" s="78">
        <f t="shared" si="5"/>
        <v>13.963782696177063</v>
      </c>
      <c r="BE30" s="6"/>
    </row>
    <row r="31" spans="1:57" ht="16" thickBot="1" x14ac:dyDescent="0.25">
      <c r="B31" s="38"/>
      <c r="C31" s="42"/>
      <c r="D31" s="39"/>
      <c r="E31" s="39"/>
      <c r="F31" s="38"/>
      <c r="G31" s="39"/>
      <c r="H31" s="39"/>
      <c r="I31" s="38"/>
      <c r="J31" s="39"/>
      <c r="K31" s="39"/>
      <c r="L31" s="38"/>
      <c r="M31" s="39"/>
      <c r="N31" s="39"/>
      <c r="O31" s="38"/>
      <c r="P31" s="39"/>
      <c r="Q31" s="39"/>
      <c r="R31" s="38"/>
      <c r="S31" s="39"/>
      <c r="T31" s="39"/>
    </row>
    <row r="32" spans="1:57" ht="16" thickBot="1" x14ac:dyDescent="0.25">
      <c r="A32" s="106" t="s">
        <v>171</v>
      </c>
      <c r="B32" s="107"/>
      <c r="C32" s="130" t="s">
        <v>39</v>
      </c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2"/>
    </row>
    <row r="33" spans="1:20" ht="15" customHeight="1" thickBot="1" x14ac:dyDescent="0.25">
      <c r="A33" s="108"/>
      <c r="B33" s="109"/>
      <c r="C33" s="154" t="s">
        <v>48</v>
      </c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</row>
    <row r="34" spans="1:20" ht="33" customHeight="1" thickBot="1" x14ac:dyDescent="0.25">
      <c r="A34" s="108"/>
      <c r="B34" s="109"/>
      <c r="C34" s="147" t="s">
        <v>21</v>
      </c>
      <c r="D34" s="148"/>
      <c r="E34" s="150"/>
      <c r="F34" s="147" t="s">
        <v>22</v>
      </c>
      <c r="G34" s="148"/>
      <c r="H34" s="150"/>
      <c r="I34" s="147" t="s">
        <v>23</v>
      </c>
      <c r="J34" s="148"/>
      <c r="K34" s="150"/>
      <c r="L34" s="147" t="s">
        <v>24</v>
      </c>
      <c r="M34" s="148"/>
      <c r="N34" s="150"/>
      <c r="O34" s="147" t="s">
        <v>25</v>
      </c>
      <c r="P34" s="148"/>
      <c r="Q34" s="150"/>
      <c r="R34" s="147" t="s">
        <v>26</v>
      </c>
      <c r="S34" s="148"/>
      <c r="T34" s="149"/>
    </row>
    <row r="35" spans="1:20" ht="16" thickBot="1" x14ac:dyDescent="0.25">
      <c r="A35" s="108"/>
      <c r="B35" s="109"/>
      <c r="C35" s="27" t="s">
        <v>99</v>
      </c>
      <c r="D35" s="14" t="s">
        <v>100</v>
      </c>
      <c r="E35" s="14" t="s">
        <v>101</v>
      </c>
      <c r="F35" s="27" t="s">
        <v>99</v>
      </c>
      <c r="G35" s="14" t="s">
        <v>100</v>
      </c>
      <c r="H35" s="14" t="s">
        <v>101</v>
      </c>
      <c r="I35" s="27" t="s">
        <v>99</v>
      </c>
      <c r="J35" s="14" t="s">
        <v>100</v>
      </c>
      <c r="K35" s="14" t="s">
        <v>101</v>
      </c>
      <c r="L35" s="29" t="s">
        <v>99</v>
      </c>
      <c r="M35" s="14" t="s">
        <v>100</v>
      </c>
      <c r="N35" s="14" t="s">
        <v>101</v>
      </c>
      <c r="O35" s="29" t="s">
        <v>99</v>
      </c>
      <c r="P35" s="14" t="s">
        <v>100</v>
      </c>
      <c r="Q35" s="14" t="s">
        <v>101</v>
      </c>
      <c r="R35" s="29" t="s">
        <v>99</v>
      </c>
      <c r="S35" s="14" t="s">
        <v>100</v>
      </c>
      <c r="T35" s="17" t="s">
        <v>101</v>
      </c>
    </row>
    <row r="36" spans="1:20" x14ac:dyDescent="0.2">
      <c r="A36" s="157" t="s">
        <v>40</v>
      </c>
      <c r="B36" s="44" t="s">
        <v>41</v>
      </c>
      <c r="C36" s="57">
        <v>21</v>
      </c>
      <c r="D36" s="73">
        <v>45.65</v>
      </c>
      <c r="E36" s="74">
        <f t="shared" ref="E36:E59" si="6">C36/$R65*100</f>
        <v>1.6304347826086956</v>
      </c>
      <c r="F36" s="57">
        <v>29</v>
      </c>
      <c r="G36" s="73">
        <v>56.86</v>
      </c>
      <c r="H36" s="74">
        <f t="shared" ref="H36:H59" si="7">F36/$R65*100</f>
        <v>2.2515527950310559</v>
      </c>
      <c r="I36" s="57">
        <v>53</v>
      </c>
      <c r="J36" s="73">
        <v>53</v>
      </c>
      <c r="K36" s="74">
        <f t="shared" ref="K36:K59" si="8">I36/$R65*100</f>
        <v>4.1149068322981366</v>
      </c>
      <c r="L36" s="57">
        <v>87</v>
      </c>
      <c r="M36" s="73">
        <v>47.03</v>
      </c>
      <c r="N36" s="74">
        <f t="shared" ref="N36:N59" si="9">L36/$R65*100</f>
        <v>6.7546583850931681</v>
      </c>
      <c r="O36" s="57">
        <v>10</v>
      </c>
      <c r="P36" s="73">
        <v>40</v>
      </c>
      <c r="Q36" s="74">
        <f t="shared" ref="Q36:Q59" si="10">O36/$R65*100</f>
        <v>0.77639751552795033</v>
      </c>
      <c r="R36" s="57">
        <v>10</v>
      </c>
      <c r="S36" s="73">
        <v>50</v>
      </c>
      <c r="T36" s="74">
        <f t="shared" ref="T36:T59" si="11">R36/$R65*100</f>
        <v>0.77639751552795033</v>
      </c>
    </row>
    <row r="37" spans="1:20" x14ac:dyDescent="0.2">
      <c r="A37" s="158"/>
      <c r="B37" s="45" t="s">
        <v>42</v>
      </c>
      <c r="C37" s="59">
        <v>11</v>
      </c>
      <c r="D37" s="75">
        <v>23.91</v>
      </c>
      <c r="E37" s="76">
        <f t="shared" si="6"/>
        <v>1.6272189349112427</v>
      </c>
      <c r="F37" s="59">
        <v>13</v>
      </c>
      <c r="G37" s="75">
        <v>25.49</v>
      </c>
      <c r="H37" s="76">
        <f t="shared" si="7"/>
        <v>1.9230769230769231</v>
      </c>
      <c r="I37" s="59">
        <v>22</v>
      </c>
      <c r="J37" s="75">
        <v>22</v>
      </c>
      <c r="K37" s="76">
        <f t="shared" si="8"/>
        <v>3.2544378698224854</v>
      </c>
      <c r="L37" s="59">
        <v>60</v>
      </c>
      <c r="M37" s="75">
        <v>32.43</v>
      </c>
      <c r="N37" s="76">
        <f t="shared" si="9"/>
        <v>8.8757396449704142</v>
      </c>
      <c r="O37" s="59">
        <v>12</v>
      </c>
      <c r="P37" s="75">
        <v>48</v>
      </c>
      <c r="Q37" s="76">
        <f t="shared" si="10"/>
        <v>1.7751479289940828</v>
      </c>
      <c r="R37" s="59">
        <v>7</v>
      </c>
      <c r="S37" s="75">
        <v>35</v>
      </c>
      <c r="T37" s="76">
        <f t="shared" si="11"/>
        <v>1.0355029585798818</v>
      </c>
    </row>
    <row r="38" spans="1:20" x14ac:dyDescent="0.2">
      <c r="A38" s="158"/>
      <c r="B38" s="45" t="s">
        <v>43</v>
      </c>
      <c r="C38" s="59">
        <v>10</v>
      </c>
      <c r="D38" s="75">
        <v>21.74</v>
      </c>
      <c r="E38" s="76">
        <f t="shared" si="6"/>
        <v>3.0211480362537766</v>
      </c>
      <c r="F38" s="59">
        <v>7</v>
      </c>
      <c r="G38" s="75">
        <v>13.73</v>
      </c>
      <c r="H38" s="76">
        <f t="shared" si="7"/>
        <v>2.1148036253776437</v>
      </c>
      <c r="I38" s="59">
        <v>16</v>
      </c>
      <c r="J38" s="75">
        <v>16</v>
      </c>
      <c r="K38" s="76">
        <f t="shared" si="8"/>
        <v>4.833836858006042</v>
      </c>
      <c r="L38" s="59">
        <v>27</v>
      </c>
      <c r="M38" s="75">
        <v>14.59</v>
      </c>
      <c r="N38" s="76">
        <f t="shared" si="9"/>
        <v>8.1570996978851973</v>
      </c>
      <c r="O38" s="59">
        <v>3</v>
      </c>
      <c r="P38" s="75">
        <v>12</v>
      </c>
      <c r="Q38" s="76">
        <f t="shared" si="10"/>
        <v>0.90634441087613304</v>
      </c>
      <c r="R38" s="59">
        <v>2</v>
      </c>
      <c r="S38" s="75">
        <v>10</v>
      </c>
      <c r="T38" s="76">
        <f t="shared" si="11"/>
        <v>0.60422960725075525</v>
      </c>
    </row>
    <row r="39" spans="1:20" x14ac:dyDescent="0.2">
      <c r="A39" s="158"/>
      <c r="B39" s="45" t="s">
        <v>44</v>
      </c>
      <c r="C39" s="59">
        <v>4</v>
      </c>
      <c r="D39" s="75">
        <v>8.6999999999999993</v>
      </c>
      <c r="E39" s="76">
        <f t="shared" si="6"/>
        <v>2.1505376344086025</v>
      </c>
      <c r="F39" s="59">
        <v>2</v>
      </c>
      <c r="G39" s="75">
        <v>3.92</v>
      </c>
      <c r="H39" s="76">
        <f t="shared" si="7"/>
        <v>1.0752688172043012</v>
      </c>
      <c r="I39" s="59">
        <v>9</v>
      </c>
      <c r="J39" s="75">
        <v>9</v>
      </c>
      <c r="K39" s="76">
        <f t="shared" si="8"/>
        <v>4.838709677419355</v>
      </c>
      <c r="L39" s="59">
        <v>11</v>
      </c>
      <c r="M39" s="75">
        <v>5.95</v>
      </c>
      <c r="N39" s="76">
        <f t="shared" si="9"/>
        <v>5.913978494623656</v>
      </c>
      <c r="O39" s="59">
        <v>0</v>
      </c>
      <c r="P39" s="75">
        <v>0</v>
      </c>
      <c r="Q39" s="76">
        <f t="shared" si="10"/>
        <v>0</v>
      </c>
      <c r="R39" s="59">
        <v>1</v>
      </c>
      <c r="S39" s="75">
        <v>5</v>
      </c>
      <c r="T39" s="76">
        <f t="shared" si="11"/>
        <v>0.53763440860215062</v>
      </c>
    </row>
    <row r="40" spans="1:20" ht="16" thickBot="1" x14ac:dyDescent="0.25">
      <c r="A40" s="159"/>
      <c r="B40" s="46" t="s">
        <v>35</v>
      </c>
      <c r="C40" s="83">
        <v>46</v>
      </c>
      <c r="D40" s="81">
        <v>100</v>
      </c>
      <c r="E40" s="79">
        <f t="shared" si="6"/>
        <v>1.8540910923014913</v>
      </c>
      <c r="F40" s="83">
        <v>51</v>
      </c>
      <c r="G40" s="81">
        <v>100</v>
      </c>
      <c r="H40" s="79">
        <f t="shared" si="7"/>
        <v>2.0556227327690446</v>
      </c>
      <c r="I40" s="83">
        <v>100</v>
      </c>
      <c r="J40" s="81">
        <v>100</v>
      </c>
      <c r="K40" s="79">
        <f t="shared" si="8"/>
        <v>4.0306328093510677</v>
      </c>
      <c r="L40" s="83">
        <v>185</v>
      </c>
      <c r="M40" s="81">
        <v>100</v>
      </c>
      <c r="N40" s="79">
        <f t="shared" si="9"/>
        <v>7.4566706972994767</v>
      </c>
      <c r="O40" s="83">
        <v>25</v>
      </c>
      <c r="P40" s="81">
        <v>100</v>
      </c>
      <c r="Q40" s="79">
        <f t="shared" si="10"/>
        <v>1.0076582023377669</v>
      </c>
      <c r="R40" s="83">
        <v>20</v>
      </c>
      <c r="S40" s="81">
        <v>100</v>
      </c>
      <c r="T40" s="79">
        <f t="shared" si="11"/>
        <v>0.80612656187021359</v>
      </c>
    </row>
    <row r="41" spans="1:20" x14ac:dyDescent="0.2">
      <c r="A41" s="151" t="s">
        <v>45</v>
      </c>
      <c r="B41" s="47" t="s">
        <v>163</v>
      </c>
      <c r="C41" s="68">
        <v>0</v>
      </c>
      <c r="D41" s="73">
        <v>0</v>
      </c>
      <c r="E41" s="74">
        <f t="shared" si="6"/>
        <v>0</v>
      </c>
      <c r="F41" s="68">
        <v>2</v>
      </c>
      <c r="G41" s="73">
        <v>3.92</v>
      </c>
      <c r="H41" s="74">
        <f t="shared" si="7"/>
        <v>11.76470588235294</v>
      </c>
      <c r="I41" s="68">
        <v>0</v>
      </c>
      <c r="J41" s="73">
        <v>0</v>
      </c>
      <c r="K41" s="74">
        <f t="shared" si="8"/>
        <v>0</v>
      </c>
      <c r="L41" s="68">
        <v>0</v>
      </c>
      <c r="M41" s="73">
        <v>0</v>
      </c>
      <c r="N41" s="74">
        <f t="shared" si="9"/>
        <v>0</v>
      </c>
      <c r="O41" s="68">
        <v>0</v>
      </c>
      <c r="P41" s="73">
        <v>0</v>
      </c>
      <c r="Q41" s="74">
        <f t="shared" si="10"/>
        <v>0</v>
      </c>
      <c r="R41" s="68">
        <v>0</v>
      </c>
      <c r="S41" s="73">
        <v>0</v>
      </c>
      <c r="T41" s="74">
        <f t="shared" si="11"/>
        <v>0</v>
      </c>
    </row>
    <row r="42" spans="1:20" x14ac:dyDescent="0.2">
      <c r="A42" s="152"/>
      <c r="B42" s="48" t="s">
        <v>103</v>
      </c>
      <c r="C42" s="69">
        <v>1</v>
      </c>
      <c r="D42" s="75">
        <v>2.17</v>
      </c>
      <c r="E42" s="76">
        <f t="shared" si="6"/>
        <v>0.38167938931297707</v>
      </c>
      <c r="F42" s="69">
        <v>2</v>
      </c>
      <c r="G42" s="75">
        <v>3.92</v>
      </c>
      <c r="H42" s="76">
        <f t="shared" si="7"/>
        <v>0.76335877862595414</v>
      </c>
      <c r="I42" s="69">
        <v>6</v>
      </c>
      <c r="J42" s="75">
        <v>6</v>
      </c>
      <c r="K42" s="76">
        <f t="shared" si="8"/>
        <v>2.2900763358778624</v>
      </c>
      <c r="L42" s="69">
        <v>27</v>
      </c>
      <c r="M42" s="75">
        <v>14.59</v>
      </c>
      <c r="N42" s="76">
        <f t="shared" si="9"/>
        <v>10.305343511450381</v>
      </c>
      <c r="O42" s="69">
        <v>2</v>
      </c>
      <c r="P42" s="75">
        <v>8</v>
      </c>
      <c r="Q42" s="76">
        <f t="shared" si="10"/>
        <v>0.76335877862595414</v>
      </c>
      <c r="R42" s="69">
        <v>2</v>
      </c>
      <c r="S42" s="75">
        <v>8</v>
      </c>
      <c r="T42" s="76">
        <f t="shared" si="11"/>
        <v>0.76335877862595414</v>
      </c>
    </row>
    <row r="43" spans="1:20" x14ac:dyDescent="0.2">
      <c r="A43" s="152"/>
      <c r="B43" s="48" t="s">
        <v>164</v>
      </c>
      <c r="C43" s="69">
        <v>0</v>
      </c>
      <c r="D43" s="75">
        <v>0</v>
      </c>
      <c r="E43" s="76">
        <f t="shared" si="6"/>
        <v>0</v>
      </c>
      <c r="F43" s="69">
        <v>1</v>
      </c>
      <c r="G43" s="75">
        <v>1.96</v>
      </c>
      <c r="H43" s="76">
        <f t="shared" si="7"/>
        <v>3.3333333333333335</v>
      </c>
      <c r="I43" s="69">
        <v>3</v>
      </c>
      <c r="J43" s="75">
        <v>3</v>
      </c>
      <c r="K43" s="76">
        <f t="shared" si="8"/>
        <v>10</v>
      </c>
      <c r="L43" s="69">
        <v>4</v>
      </c>
      <c r="M43" s="75">
        <v>2.16</v>
      </c>
      <c r="N43" s="76">
        <f t="shared" si="9"/>
        <v>13.333333333333334</v>
      </c>
      <c r="O43" s="69">
        <v>1</v>
      </c>
      <c r="P43" s="75">
        <v>4</v>
      </c>
      <c r="Q43" s="76">
        <f t="shared" si="10"/>
        <v>3.3333333333333335</v>
      </c>
      <c r="R43" s="69">
        <v>1</v>
      </c>
      <c r="S43" s="75">
        <v>4</v>
      </c>
      <c r="T43" s="76">
        <f t="shared" si="11"/>
        <v>3.3333333333333335</v>
      </c>
    </row>
    <row r="44" spans="1:20" x14ac:dyDescent="0.2">
      <c r="A44" s="152"/>
      <c r="B44" s="48" t="s">
        <v>165</v>
      </c>
      <c r="C44" s="69">
        <v>0</v>
      </c>
      <c r="D44" s="75">
        <v>0</v>
      </c>
      <c r="E44" s="76">
        <f t="shared" si="6"/>
        <v>0</v>
      </c>
      <c r="F44" s="69">
        <v>0</v>
      </c>
      <c r="G44" s="75">
        <v>0</v>
      </c>
      <c r="H44" s="76">
        <f t="shared" si="7"/>
        <v>0</v>
      </c>
      <c r="I44" s="69">
        <v>0</v>
      </c>
      <c r="J44" s="75">
        <v>0</v>
      </c>
      <c r="K44" s="76">
        <f t="shared" si="8"/>
        <v>0</v>
      </c>
      <c r="L44" s="69">
        <v>0</v>
      </c>
      <c r="M44" s="75">
        <v>0</v>
      </c>
      <c r="N44" s="76">
        <f t="shared" si="9"/>
        <v>0</v>
      </c>
      <c r="O44" s="69">
        <v>0</v>
      </c>
      <c r="P44" s="75">
        <v>0</v>
      </c>
      <c r="Q44" s="76">
        <f t="shared" si="10"/>
        <v>0</v>
      </c>
      <c r="R44" s="69">
        <v>0</v>
      </c>
      <c r="S44" s="75">
        <v>0</v>
      </c>
      <c r="T44" s="76">
        <f t="shared" si="11"/>
        <v>0</v>
      </c>
    </row>
    <row r="45" spans="1:20" x14ac:dyDescent="0.2">
      <c r="A45" s="152"/>
      <c r="B45" s="48" t="s">
        <v>5</v>
      </c>
      <c r="C45" s="69">
        <v>4</v>
      </c>
      <c r="D45" s="75">
        <v>8.6999999999999993</v>
      </c>
      <c r="E45" s="76">
        <f t="shared" si="6"/>
        <v>1.8433179723502304</v>
      </c>
      <c r="F45" s="69">
        <v>6</v>
      </c>
      <c r="G45" s="75">
        <v>11.76</v>
      </c>
      <c r="H45" s="76">
        <f t="shared" si="7"/>
        <v>2.7649769585253456</v>
      </c>
      <c r="I45" s="69">
        <v>10</v>
      </c>
      <c r="J45" s="75">
        <v>10</v>
      </c>
      <c r="K45" s="76">
        <f t="shared" si="8"/>
        <v>4.6082949308755765</v>
      </c>
      <c r="L45" s="69">
        <v>14</v>
      </c>
      <c r="M45" s="75">
        <v>7.57</v>
      </c>
      <c r="N45" s="76">
        <f t="shared" si="9"/>
        <v>6.4516129032258061</v>
      </c>
      <c r="O45" s="69">
        <v>4</v>
      </c>
      <c r="P45" s="75">
        <v>16</v>
      </c>
      <c r="Q45" s="76">
        <f t="shared" si="10"/>
        <v>1.8433179723502304</v>
      </c>
      <c r="R45" s="69">
        <v>4</v>
      </c>
      <c r="S45" s="75">
        <v>16</v>
      </c>
      <c r="T45" s="76">
        <f t="shared" si="11"/>
        <v>1.8433179723502304</v>
      </c>
    </row>
    <row r="46" spans="1:20" x14ac:dyDescent="0.2">
      <c r="A46" s="152"/>
      <c r="B46" s="48" t="s">
        <v>104</v>
      </c>
      <c r="C46" s="69">
        <v>8</v>
      </c>
      <c r="D46" s="75">
        <v>17.39</v>
      </c>
      <c r="E46" s="76">
        <f t="shared" si="6"/>
        <v>1.5094339622641511</v>
      </c>
      <c r="F46" s="69">
        <v>9</v>
      </c>
      <c r="G46" s="75">
        <v>17.649999999999999</v>
      </c>
      <c r="H46" s="76">
        <f t="shared" si="7"/>
        <v>1.6981132075471699</v>
      </c>
      <c r="I46" s="69">
        <v>13</v>
      </c>
      <c r="J46" s="75">
        <v>13</v>
      </c>
      <c r="K46" s="76">
        <f t="shared" si="8"/>
        <v>2.4528301886792456</v>
      </c>
      <c r="L46" s="69">
        <v>31</v>
      </c>
      <c r="M46" s="75">
        <v>16.760000000000002</v>
      </c>
      <c r="N46" s="76">
        <f t="shared" si="9"/>
        <v>5.8490566037735849</v>
      </c>
      <c r="O46" s="69">
        <v>5</v>
      </c>
      <c r="P46" s="75">
        <v>20</v>
      </c>
      <c r="Q46" s="76">
        <f t="shared" si="10"/>
        <v>0.94339622641509435</v>
      </c>
      <c r="R46" s="69">
        <v>5</v>
      </c>
      <c r="S46" s="75">
        <v>20</v>
      </c>
      <c r="T46" s="76">
        <f t="shared" si="11"/>
        <v>0.94339622641509435</v>
      </c>
    </row>
    <row r="47" spans="1:20" x14ac:dyDescent="0.2">
      <c r="A47" s="152"/>
      <c r="B47" s="48" t="s">
        <v>8</v>
      </c>
      <c r="C47" s="69">
        <v>1</v>
      </c>
      <c r="D47" s="75">
        <v>2.17</v>
      </c>
      <c r="E47" s="76">
        <f t="shared" si="6"/>
        <v>1.1904761904761905</v>
      </c>
      <c r="F47" s="69">
        <v>2</v>
      </c>
      <c r="G47" s="75">
        <v>3.92</v>
      </c>
      <c r="H47" s="76">
        <f t="shared" si="7"/>
        <v>2.3809523809523809</v>
      </c>
      <c r="I47" s="69">
        <v>4</v>
      </c>
      <c r="J47" s="75">
        <v>4</v>
      </c>
      <c r="K47" s="76">
        <f t="shared" si="8"/>
        <v>4.7619047619047619</v>
      </c>
      <c r="L47" s="69">
        <v>1</v>
      </c>
      <c r="M47" s="75">
        <v>0.54</v>
      </c>
      <c r="N47" s="76">
        <f t="shared" si="9"/>
        <v>1.1904761904761905</v>
      </c>
      <c r="O47" s="69">
        <v>3</v>
      </c>
      <c r="P47" s="75">
        <v>12</v>
      </c>
      <c r="Q47" s="76">
        <f t="shared" si="10"/>
        <v>3.5714285714285712</v>
      </c>
      <c r="R47" s="69">
        <v>3</v>
      </c>
      <c r="S47" s="75">
        <v>12</v>
      </c>
      <c r="T47" s="76">
        <f t="shared" si="11"/>
        <v>3.5714285714285712</v>
      </c>
    </row>
    <row r="48" spans="1:20" x14ac:dyDescent="0.2">
      <c r="A48" s="152"/>
      <c r="B48" s="48" t="s">
        <v>105</v>
      </c>
      <c r="C48" s="69">
        <v>26</v>
      </c>
      <c r="D48" s="75">
        <v>56.52</v>
      </c>
      <c r="E48" s="76">
        <f t="shared" si="6"/>
        <v>7.3033707865168536</v>
      </c>
      <c r="F48" s="69">
        <v>9</v>
      </c>
      <c r="G48" s="75">
        <v>17.649999999999999</v>
      </c>
      <c r="H48" s="76">
        <f t="shared" si="7"/>
        <v>2.5280898876404492</v>
      </c>
      <c r="I48" s="69">
        <v>21</v>
      </c>
      <c r="J48" s="75">
        <v>21</v>
      </c>
      <c r="K48" s="76">
        <f t="shared" si="8"/>
        <v>5.8988764044943816</v>
      </c>
      <c r="L48" s="69">
        <v>35</v>
      </c>
      <c r="M48" s="75">
        <v>18.920000000000002</v>
      </c>
      <c r="N48" s="76">
        <f t="shared" si="9"/>
        <v>9.8314606741573041</v>
      </c>
      <c r="O48" s="69">
        <v>2</v>
      </c>
      <c r="P48" s="75">
        <v>8</v>
      </c>
      <c r="Q48" s="76">
        <f t="shared" si="10"/>
        <v>0.5617977528089888</v>
      </c>
      <c r="R48" s="69">
        <v>2</v>
      </c>
      <c r="S48" s="75">
        <v>8</v>
      </c>
      <c r="T48" s="76">
        <f t="shared" si="11"/>
        <v>0.5617977528089888</v>
      </c>
    </row>
    <row r="49" spans="1:20" x14ac:dyDescent="0.2">
      <c r="A49" s="152"/>
      <c r="B49" s="48" t="s">
        <v>106</v>
      </c>
      <c r="C49" s="69">
        <v>0</v>
      </c>
      <c r="D49" s="75">
        <v>0</v>
      </c>
      <c r="E49" s="76">
        <f t="shared" si="6"/>
        <v>0</v>
      </c>
      <c r="F49" s="69">
        <v>1</v>
      </c>
      <c r="G49" s="75">
        <v>1.96</v>
      </c>
      <c r="H49" s="76">
        <f t="shared" si="7"/>
        <v>0.52910052910052907</v>
      </c>
      <c r="I49" s="69">
        <v>7</v>
      </c>
      <c r="J49" s="75">
        <v>7</v>
      </c>
      <c r="K49" s="76">
        <f t="shared" si="8"/>
        <v>3.7037037037037033</v>
      </c>
      <c r="L49" s="69">
        <v>22</v>
      </c>
      <c r="M49" s="75">
        <v>11.89</v>
      </c>
      <c r="N49" s="76">
        <f t="shared" si="9"/>
        <v>11.640211640211639</v>
      </c>
      <c r="O49" s="69">
        <v>3</v>
      </c>
      <c r="P49" s="75">
        <v>12</v>
      </c>
      <c r="Q49" s="76">
        <f t="shared" si="10"/>
        <v>1.5873015873015872</v>
      </c>
      <c r="R49" s="69">
        <v>3</v>
      </c>
      <c r="S49" s="75">
        <v>12</v>
      </c>
      <c r="T49" s="76">
        <f t="shared" si="11"/>
        <v>1.5873015873015872</v>
      </c>
    </row>
    <row r="50" spans="1:20" x14ac:dyDescent="0.2">
      <c r="A50" s="152"/>
      <c r="B50" s="48" t="s">
        <v>107</v>
      </c>
      <c r="C50" s="69">
        <v>0</v>
      </c>
      <c r="D50" s="75">
        <v>0</v>
      </c>
      <c r="E50" s="76">
        <f t="shared" si="6"/>
        <v>0</v>
      </c>
      <c r="F50" s="69">
        <v>7</v>
      </c>
      <c r="G50" s="75">
        <v>13.73</v>
      </c>
      <c r="H50" s="76">
        <f t="shared" si="7"/>
        <v>6.4220183486238538</v>
      </c>
      <c r="I50" s="69">
        <v>8</v>
      </c>
      <c r="J50" s="75">
        <v>8</v>
      </c>
      <c r="K50" s="76">
        <f t="shared" si="8"/>
        <v>7.3394495412844041</v>
      </c>
      <c r="L50" s="69">
        <v>13</v>
      </c>
      <c r="M50" s="75">
        <v>7.03</v>
      </c>
      <c r="N50" s="76">
        <f t="shared" si="9"/>
        <v>11.926605504587156</v>
      </c>
      <c r="O50" s="69">
        <v>1</v>
      </c>
      <c r="P50" s="75">
        <v>4</v>
      </c>
      <c r="Q50" s="76">
        <f t="shared" si="10"/>
        <v>0.91743119266055051</v>
      </c>
      <c r="R50" s="69">
        <v>1</v>
      </c>
      <c r="S50" s="75">
        <v>4</v>
      </c>
      <c r="T50" s="76">
        <f t="shared" si="11"/>
        <v>0.91743119266055051</v>
      </c>
    </row>
    <row r="51" spans="1:20" x14ac:dyDescent="0.2">
      <c r="A51" s="152"/>
      <c r="B51" s="48" t="s">
        <v>108</v>
      </c>
      <c r="C51" s="69">
        <v>0</v>
      </c>
      <c r="D51" s="75">
        <v>0</v>
      </c>
      <c r="E51" s="76">
        <f t="shared" si="6"/>
        <v>0</v>
      </c>
      <c r="F51" s="69">
        <v>0</v>
      </c>
      <c r="G51" s="75">
        <v>0</v>
      </c>
      <c r="H51" s="76">
        <f t="shared" si="7"/>
        <v>0</v>
      </c>
      <c r="I51" s="69">
        <v>1</v>
      </c>
      <c r="J51" s="75">
        <v>1</v>
      </c>
      <c r="K51" s="76">
        <f t="shared" si="8"/>
        <v>1.3157894736842104</v>
      </c>
      <c r="L51" s="69">
        <v>11</v>
      </c>
      <c r="M51" s="75">
        <v>5.95</v>
      </c>
      <c r="N51" s="76">
        <f t="shared" si="9"/>
        <v>14.473684210526317</v>
      </c>
      <c r="O51" s="69">
        <v>1</v>
      </c>
      <c r="P51" s="75">
        <v>4</v>
      </c>
      <c r="Q51" s="76">
        <f t="shared" si="10"/>
        <v>1.3157894736842104</v>
      </c>
      <c r="R51" s="69">
        <v>1</v>
      </c>
      <c r="S51" s="75">
        <v>4</v>
      </c>
      <c r="T51" s="76">
        <f t="shared" si="11"/>
        <v>1.3157894736842104</v>
      </c>
    </row>
    <row r="52" spans="1:20" x14ac:dyDescent="0.2">
      <c r="A52" s="152"/>
      <c r="B52" s="48" t="s">
        <v>166</v>
      </c>
      <c r="C52" s="69">
        <v>0</v>
      </c>
      <c r="D52" s="75">
        <v>0</v>
      </c>
      <c r="E52" s="76">
        <f t="shared" si="6"/>
        <v>0</v>
      </c>
      <c r="F52" s="69">
        <v>1</v>
      </c>
      <c r="G52" s="75">
        <v>1.96</v>
      </c>
      <c r="H52" s="76">
        <f t="shared" si="7"/>
        <v>1.0416666666666665</v>
      </c>
      <c r="I52" s="69">
        <v>0</v>
      </c>
      <c r="J52" s="75">
        <v>0</v>
      </c>
      <c r="K52" s="76">
        <f t="shared" si="8"/>
        <v>0</v>
      </c>
      <c r="L52" s="69">
        <v>4</v>
      </c>
      <c r="M52" s="75">
        <v>2.16</v>
      </c>
      <c r="N52" s="76">
        <f t="shared" si="9"/>
        <v>4.1666666666666661</v>
      </c>
      <c r="O52" s="69">
        <v>0</v>
      </c>
      <c r="P52" s="75">
        <v>0</v>
      </c>
      <c r="Q52" s="76">
        <f t="shared" si="10"/>
        <v>0</v>
      </c>
      <c r="R52" s="69">
        <v>0</v>
      </c>
      <c r="S52" s="75">
        <v>0</v>
      </c>
      <c r="T52" s="76">
        <f t="shared" si="11"/>
        <v>0</v>
      </c>
    </row>
    <row r="53" spans="1:20" x14ac:dyDescent="0.2">
      <c r="A53" s="152"/>
      <c r="B53" s="48" t="s">
        <v>109</v>
      </c>
      <c r="C53" s="69">
        <v>0</v>
      </c>
      <c r="D53" s="75">
        <v>0</v>
      </c>
      <c r="E53" s="76">
        <f t="shared" si="6"/>
        <v>0</v>
      </c>
      <c r="F53" s="69">
        <v>1</v>
      </c>
      <c r="G53" s="75">
        <v>1.96</v>
      </c>
      <c r="H53" s="76">
        <f t="shared" si="7"/>
        <v>1.8867924528301887</v>
      </c>
      <c r="I53" s="69">
        <v>1</v>
      </c>
      <c r="J53" s="75">
        <v>1</v>
      </c>
      <c r="K53" s="76">
        <f t="shared" si="8"/>
        <v>1.8867924528301887</v>
      </c>
      <c r="L53" s="69">
        <v>1</v>
      </c>
      <c r="M53" s="75">
        <v>0.54</v>
      </c>
      <c r="N53" s="76">
        <f t="shared" si="9"/>
        <v>1.8867924528301887</v>
      </c>
      <c r="O53" s="69">
        <v>0</v>
      </c>
      <c r="P53" s="75">
        <v>0</v>
      </c>
      <c r="Q53" s="76">
        <f t="shared" si="10"/>
        <v>0</v>
      </c>
      <c r="R53" s="69">
        <v>0</v>
      </c>
      <c r="S53" s="75">
        <v>0</v>
      </c>
      <c r="T53" s="76">
        <f t="shared" si="11"/>
        <v>0</v>
      </c>
    </row>
    <row r="54" spans="1:20" x14ac:dyDescent="0.2">
      <c r="A54" s="152"/>
      <c r="B54" s="48" t="s">
        <v>110</v>
      </c>
      <c r="C54" s="69">
        <v>0</v>
      </c>
      <c r="D54" s="75">
        <v>0</v>
      </c>
      <c r="E54" s="76">
        <f t="shared" si="6"/>
        <v>0</v>
      </c>
      <c r="F54" s="69">
        <v>0</v>
      </c>
      <c r="G54" s="75">
        <v>0</v>
      </c>
      <c r="H54" s="76">
        <f t="shared" si="7"/>
        <v>0</v>
      </c>
      <c r="I54" s="69">
        <v>0</v>
      </c>
      <c r="J54" s="75">
        <v>0</v>
      </c>
      <c r="K54" s="76">
        <f t="shared" si="8"/>
        <v>0</v>
      </c>
      <c r="L54" s="69">
        <v>0</v>
      </c>
      <c r="M54" s="75">
        <v>0</v>
      </c>
      <c r="N54" s="76">
        <f t="shared" si="9"/>
        <v>0</v>
      </c>
      <c r="O54" s="69">
        <v>0</v>
      </c>
      <c r="P54" s="75">
        <v>0</v>
      </c>
      <c r="Q54" s="76">
        <f t="shared" si="10"/>
        <v>0</v>
      </c>
      <c r="R54" s="69">
        <v>0</v>
      </c>
      <c r="S54" s="75">
        <v>0</v>
      </c>
      <c r="T54" s="76">
        <f t="shared" si="11"/>
        <v>0</v>
      </c>
    </row>
    <row r="55" spans="1:20" x14ac:dyDescent="0.2">
      <c r="A55" s="152"/>
      <c r="B55" s="48" t="s">
        <v>111</v>
      </c>
      <c r="C55" s="69">
        <v>1</v>
      </c>
      <c r="D55" s="75">
        <v>2.17</v>
      </c>
      <c r="E55" s="76">
        <f t="shared" si="6"/>
        <v>3.125</v>
      </c>
      <c r="F55" s="69">
        <v>2</v>
      </c>
      <c r="G55" s="75">
        <v>3.92</v>
      </c>
      <c r="H55" s="76">
        <f t="shared" si="7"/>
        <v>6.25</v>
      </c>
      <c r="I55" s="69">
        <v>2</v>
      </c>
      <c r="J55" s="75">
        <v>2</v>
      </c>
      <c r="K55" s="76">
        <f t="shared" si="8"/>
        <v>6.25</v>
      </c>
      <c r="L55" s="69">
        <v>1</v>
      </c>
      <c r="M55" s="75">
        <v>0.54</v>
      </c>
      <c r="N55" s="76">
        <f t="shared" si="9"/>
        <v>3.125</v>
      </c>
      <c r="O55" s="69">
        <v>1</v>
      </c>
      <c r="P55" s="75">
        <v>4</v>
      </c>
      <c r="Q55" s="76">
        <f t="shared" si="10"/>
        <v>3.125</v>
      </c>
      <c r="R55" s="69">
        <v>1</v>
      </c>
      <c r="S55" s="75">
        <v>4</v>
      </c>
      <c r="T55" s="76">
        <f t="shared" si="11"/>
        <v>3.125</v>
      </c>
    </row>
    <row r="56" spans="1:20" x14ac:dyDescent="0.2">
      <c r="A56" s="152"/>
      <c r="B56" s="48" t="s">
        <v>112</v>
      </c>
      <c r="C56" s="69">
        <v>0</v>
      </c>
      <c r="D56" s="75">
        <v>0</v>
      </c>
      <c r="E56" s="76">
        <f t="shared" si="6"/>
        <v>0</v>
      </c>
      <c r="F56" s="69">
        <v>0</v>
      </c>
      <c r="G56" s="75">
        <v>0</v>
      </c>
      <c r="H56" s="76">
        <f t="shared" si="7"/>
        <v>0</v>
      </c>
      <c r="I56" s="69">
        <v>1</v>
      </c>
      <c r="J56" s="75">
        <v>1</v>
      </c>
      <c r="K56" s="76">
        <f t="shared" si="8"/>
        <v>6.666666666666667</v>
      </c>
      <c r="L56" s="69">
        <v>1</v>
      </c>
      <c r="M56" s="75">
        <v>0.54</v>
      </c>
      <c r="N56" s="76">
        <f t="shared" si="9"/>
        <v>6.666666666666667</v>
      </c>
      <c r="O56" s="69">
        <v>0</v>
      </c>
      <c r="P56" s="75">
        <v>0</v>
      </c>
      <c r="Q56" s="76">
        <f t="shared" si="10"/>
        <v>0</v>
      </c>
      <c r="R56" s="69">
        <v>0</v>
      </c>
      <c r="S56" s="75">
        <v>0</v>
      </c>
      <c r="T56" s="76">
        <f t="shared" si="11"/>
        <v>0</v>
      </c>
    </row>
    <row r="57" spans="1:20" x14ac:dyDescent="0.2">
      <c r="A57" s="152"/>
      <c r="B57" s="48" t="s">
        <v>167</v>
      </c>
      <c r="C57" s="69">
        <v>1</v>
      </c>
      <c r="D57" s="75">
        <v>2.17</v>
      </c>
      <c r="E57" s="76">
        <f t="shared" si="6"/>
        <v>1.7543859649122806</v>
      </c>
      <c r="F57" s="69">
        <v>1</v>
      </c>
      <c r="G57" s="75">
        <v>1.96</v>
      </c>
      <c r="H57" s="76">
        <f t="shared" si="7"/>
        <v>1.7543859649122806</v>
      </c>
      <c r="I57" s="69">
        <v>4</v>
      </c>
      <c r="J57" s="75">
        <v>4</v>
      </c>
      <c r="K57" s="76">
        <f t="shared" si="8"/>
        <v>7.0175438596491224</v>
      </c>
      <c r="L57" s="69">
        <v>3</v>
      </c>
      <c r="M57" s="75">
        <v>1.62</v>
      </c>
      <c r="N57" s="76">
        <f t="shared" si="9"/>
        <v>5.2631578947368416</v>
      </c>
      <c r="O57" s="69">
        <v>0</v>
      </c>
      <c r="P57" s="75">
        <v>0</v>
      </c>
      <c r="Q57" s="76">
        <f t="shared" si="10"/>
        <v>0</v>
      </c>
      <c r="R57" s="69">
        <v>0</v>
      </c>
      <c r="S57" s="75">
        <v>0</v>
      </c>
      <c r="T57" s="76">
        <f t="shared" si="11"/>
        <v>0</v>
      </c>
    </row>
    <row r="58" spans="1:20" x14ac:dyDescent="0.2">
      <c r="A58" s="152"/>
      <c r="B58" s="48" t="s">
        <v>113</v>
      </c>
      <c r="C58" s="69">
        <v>4</v>
      </c>
      <c r="D58" s="75">
        <v>8.6999999999999993</v>
      </c>
      <c r="E58" s="76">
        <f t="shared" si="6"/>
        <v>1.1235955056179776</v>
      </c>
      <c r="F58" s="69">
        <v>7</v>
      </c>
      <c r="G58" s="75">
        <v>13.73</v>
      </c>
      <c r="H58" s="76">
        <f t="shared" si="7"/>
        <v>1.9662921348314606</v>
      </c>
      <c r="I58" s="69">
        <v>19</v>
      </c>
      <c r="J58" s="75">
        <v>19</v>
      </c>
      <c r="K58" s="76">
        <f t="shared" si="8"/>
        <v>5.3370786516853927</v>
      </c>
      <c r="L58" s="69">
        <v>17</v>
      </c>
      <c r="M58" s="75">
        <v>9.19</v>
      </c>
      <c r="N58" s="76">
        <f t="shared" si="9"/>
        <v>4.7752808988764039</v>
      </c>
      <c r="O58" s="69">
        <v>2</v>
      </c>
      <c r="P58" s="75">
        <v>8</v>
      </c>
      <c r="Q58" s="76">
        <f t="shared" si="10"/>
        <v>0.5617977528089888</v>
      </c>
      <c r="R58" s="69">
        <v>2</v>
      </c>
      <c r="S58" s="75">
        <v>8</v>
      </c>
      <c r="T58" s="76">
        <f t="shared" si="11"/>
        <v>0.5617977528089888</v>
      </c>
    </row>
    <row r="59" spans="1:20" ht="16" thickBot="1" x14ac:dyDescent="0.25">
      <c r="A59" s="153"/>
      <c r="B59" s="49" t="s">
        <v>35</v>
      </c>
      <c r="C59" s="88">
        <v>46</v>
      </c>
      <c r="D59" s="86">
        <v>100</v>
      </c>
      <c r="E59" s="78">
        <f t="shared" si="6"/>
        <v>1.8511066398390341</v>
      </c>
      <c r="F59" s="88">
        <v>51</v>
      </c>
      <c r="G59" s="86">
        <v>100</v>
      </c>
      <c r="H59" s="78">
        <f t="shared" si="7"/>
        <v>2.0523138832997985</v>
      </c>
      <c r="I59" s="88">
        <v>100</v>
      </c>
      <c r="J59" s="86">
        <v>100</v>
      </c>
      <c r="K59" s="78">
        <f t="shared" si="8"/>
        <v>4.0241448692152915</v>
      </c>
      <c r="L59" s="88">
        <v>185</v>
      </c>
      <c r="M59" s="86">
        <v>100</v>
      </c>
      <c r="N59" s="78">
        <f t="shared" si="9"/>
        <v>7.4446680080482901</v>
      </c>
      <c r="O59" s="88">
        <v>25</v>
      </c>
      <c r="P59" s="86">
        <v>100</v>
      </c>
      <c r="Q59" s="78">
        <f t="shared" si="10"/>
        <v>1.0060362173038229</v>
      </c>
      <c r="R59" s="88">
        <v>25</v>
      </c>
      <c r="S59" s="86">
        <v>100</v>
      </c>
      <c r="T59" s="78">
        <f t="shared" si="11"/>
        <v>1.0060362173038229</v>
      </c>
    </row>
    <row r="60" spans="1:20" ht="16" thickBot="1" x14ac:dyDescent="0.25">
      <c r="B60" s="38"/>
      <c r="C60" s="42"/>
      <c r="D60" s="39"/>
      <c r="E60" s="39"/>
      <c r="F60" s="38"/>
      <c r="G60" s="39"/>
      <c r="H60" s="39"/>
      <c r="I60" s="38"/>
      <c r="J60" s="39"/>
      <c r="K60" s="39"/>
      <c r="L60" s="38"/>
      <c r="M60" s="39"/>
      <c r="N60" s="39"/>
      <c r="O60" s="38"/>
      <c r="P60" s="39"/>
      <c r="Q60" s="39"/>
      <c r="R60" s="38"/>
      <c r="S60" s="39"/>
      <c r="T60" s="39"/>
    </row>
    <row r="61" spans="1:20" ht="16" thickBot="1" x14ac:dyDescent="0.25">
      <c r="A61" s="106" t="s">
        <v>171</v>
      </c>
      <c r="B61" s="107"/>
      <c r="C61" s="130" t="s">
        <v>39</v>
      </c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2"/>
    </row>
    <row r="62" spans="1:20" ht="15" customHeight="1" thickBot="1" x14ac:dyDescent="0.25">
      <c r="A62" s="108"/>
      <c r="B62" s="109"/>
      <c r="C62" s="154" t="s">
        <v>48</v>
      </c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6"/>
    </row>
    <row r="63" spans="1:20" ht="33" customHeight="1" thickBot="1" x14ac:dyDescent="0.25">
      <c r="A63" s="108"/>
      <c r="B63" s="109"/>
      <c r="C63" s="147" t="s">
        <v>27</v>
      </c>
      <c r="D63" s="148"/>
      <c r="E63" s="150"/>
      <c r="F63" s="147" t="s">
        <v>28</v>
      </c>
      <c r="G63" s="148"/>
      <c r="H63" s="150"/>
      <c r="I63" s="147" t="s">
        <v>29</v>
      </c>
      <c r="J63" s="148"/>
      <c r="K63" s="150"/>
      <c r="L63" s="147" t="s">
        <v>30</v>
      </c>
      <c r="M63" s="148"/>
      <c r="N63" s="150"/>
      <c r="O63" s="147" t="s">
        <v>31</v>
      </c>
      <c r="P63" s="148"/>
      <c r="Q63" s="150"/>
      <c r="R63" s="147" t="s">
        <v>35</v>
      </c>
      <c r="S63" s="148"/>
      <c r="T63" s="149"/>
    </row>
    <row r="64" spans="1:20" ht="16" thickBot="1" x14ac:dyDescent="0.25">
      <c r="A64" s="108"/>
      <c r="B64" s="109"/>
      <c r="C64" s="29" t="s">
        <v>99</v>
      </c>
      <c r="D64" s="14" t="s">
        <v>100</v>
      </c>
      <c r="E64" s="14" t="s">
        <v>101</v>
      </c>
      <c r="F64" s="29" t="s">
        <v>99</v>
      </c>
      <c r="G64" s="14" t="s">
        <v>100</v>
      </c>
      <c r="H64" s="14" t="s">
        <v>101</v>
      </c>
      <c r="I64" s="29" t="s">
        <v>99</v>
      </c>
      <c r="J64" s="14" t="s">
        <v>100</v>
      </c>
      <c r="K64" s="14" t="s">
        <v>101</v>
      </c>
      <c r="L64" s="29" t="s">
        <v>99</v>
      </c>
      <c r="M64" s="14" t="s">
        <v>100</v>
      </c>
      <c r="N64" s="14" t="s">
        <v>101</v>
      </c>
      <c r="O64" s="29" t="s">
        <v>99</v>
      </c>
      <c r="P64" s="14" t="s">
        <v>100</v>
      </c>
      <c r="Q64" s="14" t="s">
        <v>101</v>
      </c>
      <c r="R64" s="29" t="s">
        <v>99</v>
      </c>
      <c r="S64" s="14" t="s">
        <v>100</v>
      </c>
      <c r="T64" s="17" t="s">
        <v>101</v>
      </c>
    </row>
    <row r="65" spans="1:20" x14ac:dyDescent="0.2">
      <c r="A65" s="157" t="s">
        <v>40</v>
      </c>
      <c r="B65" s="44" t="s">
        <v>41</v>
      </c>
      <c r="C65" s="57">
        <v>24</v>
      </c>
      <c r="D65" s="73">
        <v>50</v>
      </c>
      <c r="E65" s="74">
        <f t="shared" ref="E65:E88" si="12">C65/$R65*100</f>
        <v>1.8633540372670807</v>
      </c>
      <c r="F65" s="68">
        <v>50</v>
      </c>
      <c r="G65" s="73">
        <v>58.82</v>
      </c>
      <c r="H65" s="74">
        <f t="shared" ref="H65:H88" si="13">F65/$R65*100</f>
        <v>3.8819875776397512</v>
      </c>
      <c r="I65" s="57">
        <v>9</v>
      </c>
      <c r="J65" s="73">
        <v>45</v>
      </c>
      <c r="K65" s="74">
        <f t="shared" ref="K65:K88" si="14">I65/$R65*100</f>
        <v>0.69875776397515532</v>
      </c>
      <c r="L65" s="57">
        <v>15</v>
      </c>
      <c r="M65" s="73">
        <v>75</v>
      </c>
      <c r="N65" s="74">
        <f t="shared" ref="N65:N88" si="15">L65/$R65*100</f>
        <v>1.1645962732919255</v>
      </c>
      <c r="O65" s="57">
        <v>0</v>
      </c>
      <c r="P65" s="73">
        <v>0</v>
      </c>
      <c r="Q65" s="74">
        <f t="shared" ref="Q65:Q88" si="16">O65/$R65*100</f>
        <v>0</v>
      </c>
      <c r="R65" s="82">
        <v>1288</v>
      </c>
      <c r="S65" s="80">
        <v>51.91</v>
      </c>
      <c r="T65" s="84">
        <f>SUM(Q65,N65,K65,E65,T36,Q36,N36,K36,E36,H36,T7,Q7,N7,K7,H7,E7,H65)</f>
        <v>100</v>
      </c>
    </row>
    <row r="66" spans="1:20" x14ac:dyDescent="0.2">
      <c r="A66" s="158"/>
      <c r="B66" s="45" t="s">
        <v>42</v>
      </c>
      <c r="C66" s="59">
        <v>15</v>
      </c>
      <c r="D66" s="75">
        <v>31.25</v>
      </c>
      <c r="E66" s="76">
        <f t="shared" si="12"/>
        <v>2.2189349112426036</v>
      </c>
      <c r="F66" s="69">
        <v>23</v>
      </c>
      <c r="G66" s="75">
        <v>27.06</v>
      </c>
      <c r="H66" s="76">
        <f t="shared" si="13"/>
        <v>3.4023668639053253</v>
      </c>
      <c r="I66" s="59">
        <v>7</v>
      </c>
      <c r="J66" s="75">
        <v>35</v>
      </c>
      <c r="K66" s="76">
        <f t="shared" si="14"/>
        <v>1.0355029585798818</v>
      </c>
      <c r="L66" s="59">
        <v>1</v>
      </c>
      <c r="M66" s="75">
        <v>5</v>
      </c>
      <c r="N66" s="76">
        <f t="shared" si="15"/>
        <v>0.14792899408284024</v>
      </c>
      <c r="O66" s="59">
        <v>1</v>
      </c>
      <c r="P66" s="75">
        <v>100</v>
      </c>
      <c r="Q66" s="76">
        <f t="shared" si="16"/>
        <v>0.14792899408284024</v>
      </c>
      <c r="R66" s="83">
        <v>676</v>
      </c>
      <c r="S66" s="81">
        <v>27.25</v>
      </c>
      <c r="T66" s="79">
        <f>SUM(Q66,N66,K66,E66,T37,Q37,N37,K37,E37,H37,T8,Q8,N8,K8,H8,E8,H66)</f>
        <v>100.00000000000001</v>
      </c>
    </row>
    <row r="67" spans="1:20" x14ac:dyDescent="0.2">
      <c r="A67" s="158"/>
      <c r="B67" s="45" t="s">
        <v>43</v>
      </c>
      <c r="C67" s="59">
        <v>6</v>
      </c>
      <c r="D67" s="75">
        <v>12.5</v>
      </c>
      <c r="E67" s="76">
        <f t="shared" si="12"/>
        <v>1.8126888217522661</v>
      </c>
      <c r="F67" s="69">
        <v>9</v>
      </c>
      <c r="G67" s="75">
        <v>10.59</v>
      </c>
      <c r="H67" s="76">
        <f t="shared" si="13"/>
        <v>2.7190332326283988</v>
      </c>
      <c r="I67" s="59">
        <v>4</v>
      </c>
      <c r="J67" s="75">
        <v>20</v>
      </c>
      <c r="K67" s="76">
        <f t="shared" si="14"/>
        <v>1.2084592145015105</v>
      </c>
      <c r="L67" s="59">
        <v>3</v>
      </c>
      <c r="M67" s="75">
        <v>15</v>
      </c>
      <c r="N67" s="76">
        <f t="shared" si="15"/>
        <v>0.90634441087613304</v>
      </c>
      <c r="O67" s="59">
        <v>0</v>
      </c>
      <c r="P67" s="75">
        <v>0</v>
      </c>
      <c r="Q67" s="76">
        <f t="shared" si="16"/>
        <v>0</v>
      </c>
      <c r="R67" s="83">
        <v>331</v>
      </c>
      <c r="S67" s="81">
        <v>13.34</v>
      </c>
      <c r="T67" s="79">
        <f>SUM(Q67,N67,K67,E67,T38,Q38,N38,K38,E38,H38,T9,Q9,N9,K9,H9,E9,H67)</f>
        <v>100.00000000000001</v>
      </c>
    </row>
    <row r="68" spans="1:20" x14ac:dyDescent="0.2">
      <c r="A68" s="158"/>
      <c r="B68" s="45" t="s">
        <v>44</v>
      </c>
      <c r="C68" s="59">
        <v>3</v>
      </c>
      <c r="D68" s="75">
        <v>6.25</v>
      </c>
      <c r="E68" s="76">
        <f t="shared" si="12"/>
        <v>1.6129032258064515</v>
      </c>
      <c r="F68" s="69">
        <v>3</v>
      </c>
      <c r="G68" s="75">
        <v>3.53</v>
      </c>
      <c r="H68" s="76">
        <f t="shared" si="13"/>
        <v>1.6129032258064515</v>
      </c>
      <c r="I68" s="59">
        <v>0</v>
      </c>
      <c r="J68" s="75">
        <v>0</v>
      </c>
      <c r="K68" s="76">
        <f t="shared" si="14"/>
        <v>0</v>
      </c>
      <c r="L68" s="59">
        <v>1</v>
      </c>
      <c r="M68" s="75">
        <v>5</v>
      </c>
      <c r="N68" s="76">
        <f t="shared" si="15"/>
        <v>0.53763440860215062</v>
      </c>
      <c r="O68" s="59">
        <v>0</v>
      </c>
      <c r="P68" s="75">
        <v>0</v>
      </c>
      <c r="Q68" s="76">
        <f t="shared" si="16"/>
        <v>0</v>
      </c>
      <c r="R68" s="83">
        <v>186</v>
      </c>
      <c r="S68" s="81">
        <v>7.5</v>
      </c>
      <c r="T68" s="79">
        <f>SUM(Q68,N68,K68,E68,T39,Q39,N39,K39,E39,H39,T10,Q10,N10,K10,H10,E10,H68)</f>
        <v>100</v>
      </c>
    </row>
    <row r="69" spans="1:20" ht="16" thickBot="1" x14ac:dyDescent="0.25">
      <c r="A69" s="159"/>
      <c r="B69" s="46" t="s">
        <v>35</v>
      </c>
      <c r="C69" s="83">
        <v>48</v>
      </c>
      <c r="D69" s="81">
        <v>100</v>
      </c>
      <c r="E69" s="79">
        <f t="shared" si="12"/>
        <v>1.9347037484885126</v>
      </c>
      <c r="F69" s="70">
        <v>85</v>
      </c>
      <c r="G69" s="77">
        <v>100</v>
      </c>
      <c r="H69" s="78">
        <f t="shared" si="13"/>
        <v>3.4260378879484077</v>
      </c>
      <c r="I69" s="83">
        <v>20</v>
      </c>
      <c r="J69" s="81">
        <v>100</v>
      </c>
      <c r="K69" s="79">
        <f t="shared" si="14"/>
        <v>0.80612656187021359</v>
      </c>
      <c r="L69" s="83">
        <v>20</v>
      </c>
      <c r="M69" s="81">
        <v>100</v>
      </c>
      <c r="N69" s="79">
        <f t="shared" si="15"/>
        <v>0.80612656187021359</v>
      </c>
      <c r="O69" s="83">
        <v>1</v>
      </c>
      <c r="P69" s="81">
        <v>100</v>
      </c>
      <c r="Q69" s="79">
        <f t="shared" si="16"/>
        <v>4.0306328093510681E-2</v>
      </c>
      <c r="R69" s="83">
        <v>2481</v>
      </c>
      <c r="S69" s="81">
        <v>100</v>
      </c>
      <c r="T69" s="79">
        <f>SUM(Q69,N69,K69,E69,T40,Q40,N40,K40,E40,H40,T11,Q11,N11,K11,H11,E11,H69)</f>
        <v>100</v>
      </c>
    </row>
    <row r="70" spans="1:20" x14ac:dyDescent="0.2">
      <c r="A70" s="151" t="s">
        <v>45</v>
      </c>
      <c r="B70" s="47" t="s">
        <v>163</v>
      </c>
      <c r="C70" s="68">
        <v>1</v>
      </c>
      <c r="D70" s="73">
        <v>2.08</v>
      </c>
      <c r="E70" s="74">
        <f t="shared" si="12"/>
        <v>5.8823529411764701</v>
      </c>
      <c r="F70" s="68">
        <v>3</v>
      </c>
      <c r="G70" s="73">
        <v>3.53</v>
      </c>
      <c r="H70" s="74">
        <f t="shared" si="13"/>
        <v>17.647058823529413</v>
      </c>
      <c r="I70" s="68">
        <v>0</v>
      </c>
      <c r="J70" s="73">
        <v>0</v>
      </c>
      <c r="K70" s="74">
        <f t="shared" si="14"/>
        <v>0</v>
      </c>
      <c r="L70" s="68">
        <v>0</v>
      </c>
      <c r="M70" s="73">
        <v>0</v>
      </c>
      <c r="N70" s="74">
        <f t="shared" si="15"/>
        <v>0</v>
      </c>
      <c r="O70" s="68">
        <v>0</v>
      </c>
      <c r="P70" s="73">
        <v>0</v>
      </c>
      <c r="Q70" s="73">
        <f t="shared" si="16"/>
        <v>0</v>
      </c>
      <c r="R70" s="90">
        <f t="shared" ref="R70:R87" si="17">SUM(C12,F12,I12,L12,O12,R12,C41,F41,I41,L41,O41,R41,C70,F70,I70,L70)</f>
        <v>17</v>
      </c>
      <c r="S70" s="80">
        <v>0.73</v>
      </c>
      <c r="T70" s="84">
        <f t="shared" ref="T70:T88" si="18">SUM(E12,H12,K12,N12,Q12,T12,E41,H41,K41,N41,Q41,T41,E70,H70,K70,N70)</f>
        <v>100</v>
      </c>
    </row>
    <row r="71" spans="1:20" x14ac:dyDescent="0.2">
      <c r="A71" s="152"/>
      <c r="B71" s="48" t="s">
        <v>103</v>
      </c>
      <c r="C71" s="69">
        <v>4</v>
      </c>
      <c r="D71" s="75">
        <v>8.33</v>
      </c>
      <c r="E71" s="76">
        <f t="shared" si="12"/>
        <v>1.5267175572519083</v>
      </c>
      <c r="F71" s="69">
        <v>6</v>
      </c>
      <c r="G71" s="75">
        <v>7.06</v>
      </c>
      <c r="H71" s="76">
        <f t="shared" si="13"/>
        <v>2.2900763358778624</v>
      </c>
      <c r="I71" s="69">
        <v>0</v>
      </c>
      <c r="J71" s="75">
        <v>0</v>
      </c>
      <c r="K71" s="76">
        <f t="shared" si="14"/>
        <v>0</v>
      </c>
      <c r="L71" s="69">
        <v>2</v>
      </c>
      <c r="M71" s="75">
        <v>10</v>
      </c>
      <c r="N71" s="76">
        <f t="shared" si="15"/>
        <v>0.76335877862595414</v>
      </c>
      <c r="O71" s="69">
        <v>0</v>
      </c>
      <c r="P71" s="75">
        <v>0</v>
      </c>
      <c r="Q71" s="75">
        <f t="shared" si="16"/>
        <v>0</v>
      </c>
      <c r="R71" s="87">
        <f t="shared" si="17"/>
        <v>262</v>
      </c>
      <c r="S71" s="81">
        <v>10.52</v>
      </c>
      <c r="T71" s="79">
        <f t="shared" si="18"/>
        <v>100.00000000000001</v>
      </c>
    </row>
    <row r="72" spans="1:20" x14ac:dyDescent="0.2">
      <c r="A72" s="152"/>
      <c r="B72" s="48" t="s">
        <v>164</v>
      </c>
      <c r="C72" s="69">
        <v>1</v>
      </c>
      <c r="D72" s="75">
        <v>2.08</v>
      </c>
      <c r="E72" s="76">
        <f t="shared" si="12"/>
        <v>3.3333333333333335</v>
      </c>
      <c r="F72" s="69">
        <v>3</v>
      </c>
      <c r="G72" s="75">
        <v>3.53</v>
      </c>
      <c r="H72" s="76">
        <f t="shared" si="13"/>
        <v>10</v>
      </c>
      <c r="I72" s="69">
        <v>0</v>
      </c>
      <c r="J72" s="75">
        <v>0</v>
      </c>
      <c r="K72" s="76">
        <f t="shared" si="14"/>
        <v>0</v>
      </c>
      <c r="L72" s="69">
        <v>0</v>
      </c>
      <c r="M72" s="75">
        <v>0</v>
      </c>
      <c r="N72" s="76">
        <f t="shared" si="15"/>
        <v>0</v>
      </c>
      <c r="O72" s="69">
        <v>0</v>
      </c>
      <c r="P72" s="75">
        <v>0</v>
      </c>
      <c r="Q72" s="75">
        <f t="shared" si="16"/>
        <v>0</v>
      </c>
      <c r="R72" s="87">
        <f t="shared" si="17"/>
        <v>30</v>
      </c>
      <c r="S72" s="81">
        <v>1.17</v>
      </c>
      <c r="T72" s="79">
        <f t="shared" si="18"/>
        <v>99.999999999999986</v>
      </c>
    </row>
    <row r="73" spans="1:20" x14ac:dyDescent="0.2">
      <c r="A73" s="152"/>
      <c r="B73" s="48" t="s">
        <v>165</v>
      </c>
      <c r="C73" s="69">
        <v>0</v>
      </c>
      <c r="D73" s="75">
        <v>0</v>
      </c>
      <c r="E73" s="76">
        <f t="shared" si="12"/>
        <v>0</v>
      </c>
      <c r="F73" s="69">
        <v>0</v>
      </c>
      <c r="G73" s="75">
        <v>0</v>
      </c>
      <c r="H73" s="76">
        <f t="shared" si="13"/>
        <v>0</v>
      </c>
      <c r="I73" s="69">
        <v>0</v>
      </c>
      <c r="J73" s="75">
        <v>0</v>
      </c>
      <c r="K73" s="76">
        <f t="shared" si="14"/>
        <v>0</v>
      </c>
      <c r="L73" s="69">
        <v>0</v>
      </c>
      <c r="M73" s="75">
        <v>0</v>
      </c>
      <c r="N73" s="76">
        <f t="shared" si="15"/>
        <v>0</v>
      </c>
      <c r="O73" s="69">
        <v>0</v>
      </c>
      <c r="P73" s="75">
        <v>0</v>
      </c>
      <c r="Q73" s="75">
        <f t="shared" si="16"/>
        <v>0</v>
      </c>
      <c r="R73" s="87">
        <f t="shared" si="17"/>
        <v>5</v>
      </c>
      <c r="S73" s="81">
        <v>0.2</v>
      </c>
      <c r="T73" s="79">
        <f t="shared" si="18"/>
        <v>100</v>
      </c>
    </row>
    <row r="74" spans="1:20" x14ac:dyDescent="0.2">
      <c r="A74" s="152"/>
      <c r="B74" s="48" t="s">
        <v>5</v>
      </c>
      <c r="C74" s="69">
        <v>7</v>
      </c>
      <c r="D74" s="75">
        <v>14.58</v>
      </c>
      <c r="E74" s="76">
        <f t="shared" si="12"/>
        <v>3.225806451612903</v>
      </c>
      <c r="F74" s="69">
        <v>9</v>
      </c>
      <c r="G74" s="75">
        <v>10.59</v>
      </c>
      <c r="H74" s="76">
        <f t="shared" si="13"/>
        <v>4.1474654377880187</v>
      </c>
      <c r="I74" s="69">
        <v>3</v>
      </c>
      <c r="J74" s="75">
        <v>15</v>
      </c>
      <c r="K74" s="76">
        <f t="shared" si="14"/>
        <v>1.3824884792626728</v>
      </c>
      <c r="L74" s="69">
        <v>1</v>
      </c>
      <c r="M74" s="75">
        <v>5</v>
      </c>
      <c r="N74" s="76">
        <f t="shared" si="15"/>
        <v>0.46082949308755761</v>
      </c>
      <c r="O74" s="69">
        <v>0</v>
      </c>
      <c r="P74" s="75">
        <v>0</v>
      </c>
      <c r="Q74" s="75">
        <f t="shared" si="16"/>
        <v>0</v>
      </c>
      <c r="R74" s="87">
        <f t="shared" si="17"/>
        <v>217</v>
      </c>
      <c r="S74" s="81">
        <v>8.6300000000000008</v>
      </c>
      <c r="T74" s="79">
        <f t="shared" si="18"/>
        <v>100.00000000000001</v>
      </c>
    </row>
    <row r="75" spans="1:20" x14ac:dyDescent="0.2">
      <c r="A75" s="152"/>
      <c r="B75" s="48" t="s">
        <v>104</v>
      </c>
      <c r="C75" s="69">
        <v>9</v>
      </c>
      <c r="D75" s="75">
        <v>18.75</v>
      </c>
      <c r="E75" s="76">
        <f t="shared" si="12"/>
        <v>1.6981132075471699</v>
      </c>
      <c r="F75" s="69">
        <v>24</v>
      </c>
      <c r="G75" s="75">
        <v>28.24</v>
      </c>
      <c r="H75" s="76">
        <f t="shared" si="13"/>
        <v>4.5283018867924527</v>
      </c>
      <c r="I75" s="69">
        <v>4</v>
      </c>
      <c r="J75" s="75">
        <v>20</v>
      </c>
      <c r="K75" s="76">
        <f t="shared" si="14"/>
        <v>0.75471698113207553</v>
      </c>
      <c r="L75" s="69">
        <v>9</v>
      </c>
      <c r="M75" s="75">
        <v>45</v>
      </c>
      <c r="N75" s="76">
        <f t="shared" si="15"/>
        <v>1.6981132075471699</v>
      </c>
      <c r="O75" s="69">
        <v>1</v>
      </c>
      <c r="P75" s="75">
        <v>100</v>
      </c>
      <c r="Q75" s="75">
        <f t="shared" si="16"/>
        <v>0.18867924528301888</v>
      </c>
      <c r="R75" s="87">
        <f t="shared" si="17"/>
        <v>530</v>
      </c>
      <c r="S75" s="81">
        <v>21.52</v>
      </c>
      <c r="T75" s="79">
        <f t="shared" si="18"/>
        <v>99.999999999999986</v>
      </c>
    </row>
    <row r="76" spans="1:20" x14ac:dyDescent="0.2">
      <c r="A76" s="152"/>
      <c r="B76" s="48" t="s">
        <v>8</v>
      </c>
      <c r="C76" s="69">
        <v>0</v>
      </c>
      <c r="D76" s="75">
        <v>0</v>
      </c>
      <c r="E76" s="76">
        <f t="shared" si="12"/>
        <v>0</v>
      </c>
      <c r="F76" s="69">
        <v>3</v>
      </c>
      <c r="G76" s="75">
        <v>3.53</v>
      </c>
      <c r="H76" s="76">
        <f t="shared" si="13"/>
        <v>3.5714285714285712</v>
      </c>
      <c r="I76" s="69">
        <v>1</v>
      </c>
      <c r="J76" s="75">
        <v>5</v>
      </c>
      <c r="K76" s="76">
        <f t="shared" si="14"/>
        <v>1.1904761904761905</v>
      </c>
      <c r="L76" s="69">
        <v>0</v>
      </c>
      <c r="M76" s="75">
        <v>0</v>
      </c>
      <c r="N76" s="76">
        <f t="shared" si="15"/>
        <v>0</v>
      </c>
      <c r="O76" s="69">
        <v>0</v>
      </c>
      <c r="P76" s="75">
        <v>0</v>
      </c>
      <c r="Q76" s="75">
        <f t="shared" si="16"/>
        <v>0</v>
      </c>
      <c r="R76" s="87">
        <f t="shared" si="17"/>
        <v>84</v>
      </c>
      <c r="S76" s="81">
        <v>3.31</v>
      </c>
      <c r="T76" s="79">
        <f t="shared" si="18"/>
        <v>100</v>
      </c>
    </row>
    <row r="77" spans="1:20" x14ac:dyDescent="0.2">
      <c r="A77" s="152"/>
      <c r="B77" s="48" t="s">
        <v>105</v>
      </c>
      <c r="C77" s="69">
        <v>7</v>
      </c>
      <c r="D77" s="75">
        <v>14.58</v>
      </c>
      <c r="E77" s="76">
        <f t="shared" si="12"/>
        <v>1.9662921348314606</v>
      </c>
      <c r="F77" s="69">
        <v>16</v>
      </c>
      <c r="G77" s="75">
        <v>18.82</v>
      </c>
      <c r="H77" s="76">
        <f t="shared" si="13"/>
        <v>4.4943820224719104</v>
      </c>
      <c r="I77" s="69">
        <v>3</v>
      </c>
      <c r="J77" s="75">
        <v>15</v>
      </c>
      <c r="K77" s="76">
        <f t="shared" si="14"/>
        <v>0.84269662921348309</v>
      </c>
      <c r="L77" s="69">
        <v>4</v>
      </c>
      <c r="M77" s="75">
        <v>20</v>
      </c>
      <c r="N77" s="76">
        <f t="shared" si="15"/>
        <v>1.1235955056179776</v>
      </c>
      <c r="O77" s="69">
        <v>0</v>
      </c>
      <c r="P77" s="75">
        <v>0</v>
      </c>
      <c r="Q77" s="75">
        <f t="shared" si="16"/>
        <v>0</v>
      </c>
      <c r="R77" s="87">
        <f t="shared" si="17"/>
        <v>356</v>
      </c>
      <c r="S77" s="81">
        <v>14.35</v>
      </c>
      <c r="T77" s="79">
        <f t="shared" si="18"/>
        <v>100</v>
      </c>
    </row>
    <row r="78" spans="1:20" x14ac:dyDescent="0.2">
      <c r="A78" s="152"/>
      <c r="B78" s="48" t="s">
        <v>106</v>
      </c>
      <c r="C78" s="69">
        <v>6</v>
      </c>
      <c r="D78" s="75">
        <v>12.5</v>
      </c>
      <c r="E78" s="76">
        <f t="shared" si="12"/>
        <v>3.1746031746031744</v>
      </c>
      <c r="F78" s="69">
        <v>4</v>
      </c>
      <c r="G78" s="75">
        <v>4.71</v>
      </c>
      <c r="H78" s="76">
        <f t="shared" si="13"/>
        <v>2.1164021164021163</v>
      </c>
      <c r="I78" s="69">
        <v>0</v>
      </c>
      <c r="J78" s="75">
        <v>0</v>
      </c>
      <c r="K78" s="76">
        <f t="shared" si="14"/>
        <v>0</v>
      </c>
      <c r="L78" s="69">
        <v>1</v>
      </c>
      <c r="M78" s="75">
        <v>5</v>
      </c>
      <c r="N78" s="76">
        <f t="shared" si="15"/>
        <v>0.52910052910052907</v>
      </c>
      <c r="O78" s="69">
        <v>0</v>
      </c>
      <c r="P78" s="75">
        <v>0</v>
      </c>
      <c r="Q78" s="75">
        <f t="shared" si="16"/>
        <v>0</v>
      </c>
      <c r="R78" s="87">
        <f t="shared" si="17"/>
        <v>189</v>
      </c>
      <c r="S78" s="81">
        <v>7.62</v>
      </c>
      <c r="T78" s="79">
        <f t="shared" si="18"/>
        <v>100</v>
      </c>
    </row>
    <row r="79" spans="1:20" x14ac:dyDescent="0.2">
      <c r="A79" s="152"/>
      <c r="B79" s="48" t="s">
        <v>107</v>
      </c>
      <c r="C79" s="69">
        <v>2</v>
      </c>
      <c r="D79" s="75">
        <v>4.17</v>
      </c>
      <c r="E79" s="76">
        <f t="shared" si="12"/>
        <v>1.834862385321101</v>
      </c>
      <c r="F79" s="69">
        <v>3</v>
      </c>
      <c r="G79" s="75">
        <v>3.53</v>
      </c>
      <c r="H79" s="76">
        <f t="shared" si="13"/>
        <v>2.7522935779816518</v>
      </c>
      <c r="I79" s="69">
        <v>1</v>
      </c>
      <c r="J79" s="75">
        <v>5</v>
      </c>
      <c r="K79" s="76">
        <f t="shared" si="14"/>
        <v>0.91743119266055051</v>
      </c>
      <c r="L79" s="69">
        <v>1</v>
      </c>
      <c r="M79" s="75">
        <v>5</v>
      </c>
      <c r="N79" s="76">
        <f t="shared" si="15"/>
        <v>0.91743119266055051</v>
      </c>
      <c r="O79" s="69">
        <v>0</v>
      </c>
      <c r="P79" s="75">
        <v>0</v>
      </c>
      <c r="Q79" s="75">
        <f t="shared" si="16"/>
        <v>0</v>
      </c>
      <c r="R79" s="87">
        <f t="shared" si="17"/>
        <v>109</v>
      </c>
      <c r="S79" s="81">
        <v>4.3899999999999997</v>
      </c>
      <c r="T79" s="79">
        <f t="shared" si="18"/>
        <v>99.999999999999986</v>
      </c>
    </row>
    <row r="80" spans="1:20" x14ac:dyDescent="0.2">
      <c r="A80" s="152"/>
      <c r="B80" s="48" t="s">
        <v>108</v>
      </c>
      <c r="C80" s="69">
        <v>0</v>
      </c>
      <c r="D80" s="75">
        <v>0</v>
      </c>
      <c r="E80" s="76">
        <f t="shared" si="12"/>
        <v>0</v>
      </c>
      <c r="F80" s="69">
        <v>0</v>
      </c>
      <c r="G80" s="75">
        <v>0</v>
      </c>
      <c r="H80" s="76">
        <f t="shared" si="13"/>
        <v>0</v>
      </c>
      <c r="I80" s="69">
        <v>0</v>
      </c>
      <c r="J80" s="75">
        <v>0</v>
      </c>
      <c r="K80" s="76">
        <f t="shared" si="14"/>
        <v>0</v>
      </c>
      <c r="L80" s="69">
        <v>0</v>
      </c>
      <c r="M80" s="75">
        <v>0</v>
      </c>
      <c r="N80" s="76">
        <f t="shared" si="15"/>
        <v>0</v>
      </c>
      <c r="O80" s="69">
        <v>0</v>
      </c>
      <c r="P80" s="75">
        <v>0</v>
      </c>
      <c r="Q80" s="75">
        <f t="shared" si="16"/>
        <v>0</v>
      </c>
      <c r="R80" s="87">
        <f t="shared" si="17"/>
        <v>76</v>
      </c>
      <c r="S80" s="81">
        <v>3.02</v>
      </c>
      <c r="T80" s="79">
        <f t="shared" si="18"/>
        <v>99.999999999999972</v>
      </c>
    </row>
    <row r="81" spans="1:20" x14ac:dyDescent="0.2">
      <c r="A81" s="152"/>
      <c r="B81" s="48" t="s">
        <v>166</v>
      </c>
      <c r="C81" s="69">
        <v>0</v>
      </c>
      <c r="D81" s="75">
        <v>0</v>
      </c>
      <c r="E81" s="76">
        <f t="shared" si="12"/>
        <v>0</v>
      </c>
      <c r="F81" s="69">
        <v>0</v>
      </c>
      <c r="G81" s="75">
        <v>0</v>
      </c>
      <c r="H81" s="76">
        <f t="shared" si="13"/>
        <v>0</v>
      </c>
      <c r="I81" s="69">
        <v>0</v>
      </c>
      <c r="J81" s="75">
        <v>0</v>
      </c>
      <c r="K81" s="76">
        <f t="shared" si="14"/>
        <v>0</v>
      </c>
      <c r="L81" s="69">
        <v>0</v>
      </c>
      <c r="M81" s="75">
        <v>0</v>
      </c>
      <c r="N81" s="76">
        <f t="shared" si="15"/>
        <v>0</v>
      </c>
      <c r="O81" s="69">
        <v>0</v>
      </c>
      <c r="P81" s="75">
        <v>0</v>
      </c>
      <c r="Q81" s="75">
        <f t="shared" si="16"/>
        <v>0</v>
      </c>
      <c r="R81" s="87">
        <f t="shared" si="17"/>
        <v>96</v>
      </c>
      <c r="S81" s="81">
        <v>3.91</v>
      </c>
      <c r="T81" s="79">
        <f t="shared" si="18"/>
        <v>100.00000000000001</v>
      </c>
    </row>
    <row r="82" spans="1:20" x14ac:dyDescent="0.2">
      <c r="A82" s="152"/>
      <c r="B82" s="48" t="s">
        <v>109</v>
      </c>
      <c r="C82" s="69">
        <v>0</v>
      </c>
      <c r="D82" s="75">
        <v>0</v>
      </c>
      <c r="E82" s="76">
        <f t="shared" si="12"/>
        <v>0</v>
      </c>
      <c r="F82" s="69">
        <v>2</v>
      </c>
      <c r="G82" s="75">
        <v>2.35</v>
      </c>
      <c r="H82" s="76">
        <f t="shared" si="13"/>
        <v>3.7735849056603774</v>
      </c>
      <c r="I82" s="69">
        <v>0</v>
      </c>
      <c r="J82" s="75">
        <v>0</v>
      </c>
      <c r="K82" s="76">
        <f t="shared" si="14"/>
        <v>0</v>
      </c>
      <c r="L82" s="69">
        <v>0</v>
      </c>
      <c r="M82" s="75">
        <v>0</v>
      </c>
      <c r="N82" s="76">
        <f t="shared" si="15"/>
        <v>0</v>
      </c>
      <c r="O82" s="69">
        <v>0</v>
      </c>
      <c r="P82" s="75">
        <v>0</v>
      </c>
      <c r="Q82" s="75">
        <f t="shared" si="16"/>
        <v>0</v>
      </c>
      <c r="R82" s="87">
        <f t="shared" si="17"/>
        <v>53</v>
      </c>
      <c r="S82" s="81">
        <v>2.14</v>
      </c>
      <c r="T82" s="79">
        <f t="shared" si="18"/>
        <v>100.00000000000001</v>
      </c>
    </row>
    <row r="83" spans="1:20" x14ac:dyDescent="0.2">
      <c r="A83" s="152"/>
      <c r="B83" s="48" t="s">
        <v>110</v>
      </c>
      <c r="C83" s="69">
        <v>0</v>
      </c>
      <c r="D83" s="75">
        <v>0</v>
      </c>
      <c r="E83" s="76">
        <f t="shared" si="12"/>
        <v>0</v>
      </c>
      <c r="F83" s="69">
        <v>0</v>
      </c>
      <c r="G83" s="75">
        <v>0</v>
      </c>
      <c r="H83" s="76">
        <f t="shared" si="13"/>
        <v>0</v>
      </c>
      <c r="I83" s="69">
        <v>0</v>
      </c>
      <c r="J83" s="75">
        <v>0</v>
      </c>
      <c r="K83" s="76">
        <f t="shared" si="14"/>
        <v>0</v>
      </c>
      <c r="L83" s="69">
        <v>0</v>
      </c>
      <c r="M83" s="75">
        <v>0</v>
      </c>
      <c r="N83" s="76">
        <f t="shared" si="15"/>
        <v>0</v>
      </c>
      <c r="O83" s="69">
        <v>0</v>
      </c>
      <c r="P83" s="75">
        <v>0</v>
      </c>
      <c r="Q83" s="75">
        <f t="shared" si="16"/>
        <v>0</v>
      </c>
      <c r="R83" s="87">
        <f t="shared" si="17"/>
        <v>1</v>
      </c>
      <c r="S83" s="81">
        <v>0.04</v>
      </c>
      <c r="T83" s="79">
        <f t="shared" si="18"/>
        <v>100</v>
      </c>
    </row>
    <row r="84" spans="1:20" x14ac:dyDescent="0.2">
      <c r="A84" s="152"/>
      <c r="B84" s="48" t="s">
        <v>111</v>
      </c>
      <c r="C84" s="69">
        <v>1</v>
      </c>
      <c r="D84" s="75">
        <v>2.08</v>
      </c>
      <c r="E84" s="76">
        <f t="shared" si="12"/>
        <v>3.125</v>
      </c>
      <c r="F84" s="69">
        <v>1</v>
      </c>
      <c r="G84" s="75">
        <v>1.18</v>
      </c>
      <c r="H84" s="76">
        <f t="shared" si="13"/>
        <v>3.125</v>
      </c>
      <c r="I84" s="69">
        <v>0</v>
      </c>
      <c r="J84" s="75">
        <v>0</v>
      </c>
      <c r="K84" s="76">
        <f t="shared" si="14"/>
        <v>0</v>
      </c>
      <c r="L84" s="69">
        <v>1</v>
      </c>
      <c r="M84" s="75">
        <v>5</v>
      </c>
      <c r="N84" s="76">
        <f t="shared" si="15"/>
        <v>3.125</v>
      </c>
      <c r="O84" s="69">
        <v>0</v>
      </c>
      <c r="P84" s="75">
        <v>0</v>
      </c>
      <c r="Q84" s="75">
        <f t="shared" si="16"/>
        <v>0</v>
      </c>
      <c r="R84" s="87">
        <f t="shared" si="17"/>
        <v>32</v>
      </c>
      <c r="S84" s="81">
        <v>1.25</v>
      </c>
      <c r="T84" s="79">
        <f t="shared" si="18"/>
        <v>100</v>
      </c>
    </row>
    <row r="85" spans="1:20" x14ac:dyDescent="0.2">
      <c r="A85" s="152"/>
      <c r="B85" s="48" t="s">
        <v>112</v>
      </c>
      <c r="C85" s="69">
        <v>0</v>
      </c>
      <c r="D85" s="75">
        <v>0</v>
      </c>
      <c r="E85" s="76">
        <f t="shared" si="12"/>
        <v>0</v>
      </c>
      <c r="F85" s="69">
        <v>0</v>
      </c>
      <c r="G85" s="75">
        <v>0</v>
      </c>
      <c r="H85" s="76">
        <f t="shared" si="13"/>
        <v>0</v>
      </c>
      <c r="I85" s="69">
        <v>0</v>
      </c>
      <c r="J85" s="75">
        <v>0</v>
      </c>
      <c r="K85" s="76">
        <f t="shared" si="14"/>
        <v>0</v>
      </c>
      <c r="L85" s="69">
        <v>0</v>
      </c>
      <c r="M85" s="75">
        <v>0</v>
      </c>
      <c r="N85" s="76">
        <f t="shared" si="15"/>
        <v>0</v>
      </c>
      <c r="O85" s="69">
        <v>0</v>
      </c>
      <c r="P85" s="75">
        <v>0</v>
      </c>
      <c r="Q85" s="75">
        <f t="shared" si="16"/>
        <v>0</v>
      </c>
      <c r="R85" s="87">
        <f t="shared" si="17"/>
        <v>15</v>
      </c>
      <c r="S85" s="81">
        <v>0.6</v>
      </c>
      <c r="T85" s="79">
        <f t="shared" si="18"/>
        <v>100.00000000000001</v>
      </c>
    </row>
    <row r="86" spans="1:20" x14ac:dyDescent="0.2">
      <c r="A86" s="152"/>
      <c r="B86" s="48" t="s">
        <v>167</v>
      </c>
      <c r="C86" s="69">
        <v>2</v>
      </c>
      <c r="D86" s="75">
        <v>4.17</v>
      </c>
      <c r="E86" s="76">
        <f t="shared" si="12"/>
        <v>3.5087719298245612</v>
      </c>
      <c r="F86" s="69">
        <v>0</v>
      </c>
      <c r="G86" s="75">
        <v>0</v>
      </c>
      <c r="H86" s="76">
        <f t="shared" si="13"/>
        <v>0</v>
      </c>
      <c r="I86" s="69">
        <v>1</v>
      </c>
      <c r="J86" s="75">
        <v>5</v>
      </c>
      <c r="K86" s="76">
        <f t="shared" si="14"/>
        <v>1.7543859649122806</v>
      </c>
      <c r="L86" s="69">
        <v>0</v>
      </c>
      <c r="M86" s="75">
        <v>0</v>
      </c>
      <c r="N86" s="76">
        <f t="shared" si="15"/>
        <v>0</v>
      </c>
      <c r="O86" s="69">
        <v>0</v>
      </c>
      <c r="P86" s="75">
        <v>0</v>
      </c>
      <c r="Q86" s="75">
        <f t="shared" si="16"/>
        <v>0</v>
      </c>
      <c r="R86" s="87">
        <f t="shared" si="17"/>
        <v>57</v>
      </c>
      <c r="S86" s="81">
        <v>2.2999999999999998</v>
      </c>
      <c r="T86" s="79">
        <f t="shared" si="18"/>
        <v>99.999999999999957</v>
      </c>
    </row>
    <row r="87" spans="1:20" x14ac:dyDescent="0.2">
      <c r="A87" s="152"/>
      <c r="B87" s="48" t="s">
        <v>113</v>
      </c>
      <c r="C87" s="69">
        <v>8</v>
      </c>
      <c r="D87" s="75">
        <v>16.670000000000002</v>
      </c>
      <c r="E87" s="76">
        <f t="shared" si="12"/>
        <v>2.2471910112359552</v>
      </c>
      <c r="F87" s="69">
        <v>11</v>
      </c>
      <c r="G87" s="75">
        <v>12.94</v>
      </c>
      <c r="H87" s="76">
        <f t="shared" si="13"/>
        <v>3.089887640449438</v>
      </c>
      <c r="I87" s="69">
        <v>7</v>
      </c>
      <c r="J87" s="75">
        <v>35</v>
      </c>
      <c r="K87" s="76">
        <f t="shared" si="14"/>
        <v>1.9662921348314606</v>
      </c>
      <c r="L87" s="69">
        <v>1</v>
      </c>
      <c r="M87" s="75">
        <v>5</v>
      </c>
      <c r="N87" s="76">
        <f t="shared" si="15"/>
        <v>0.2808988764044944</v>
      </c>
      <c r="O87" s="69">
        <v>0</v>
      </c>
      <c r="P87" s="75">
        <v>0</v>
      </c>
      <c r="Q87" s="75">
        <f t="shared" si="16"/>
        <v>0</v>
      </c>
      <c r="R87" s="87">
        <f t="shared" si="17"/>
        <v>356</v>
      </c>
      <c r="S87" s="81">
        <v>14.31</v>
      </c>
      <c r="T87" s="79">
        <f t="shared" si="18"/>
        <v>99.999999999999972</v>
      </c>
    </row>
    <row r="88" spans="1:20" ht="16" thickBot="1" x14ac:dyDescent="0.25">
      <c r="A88" s="153"/>
      <c r="B88" s="49" t="s">
        <v>35</v>
      </c>
      <c r="C88" s="88">
        <v>48</v>
      </c>
      <c r="D88" s="86">
        <v>100</v>
      </c>
      <c r="E88" s="78">
        <f t="shared" si="12"/>
        <v>1.93158953722334</v>
      </c>
      <c r="F88" s="88">
        <v>85</v>
      </c>
      <c r="G88" s="86">
        <v>100</v>
      </c>
      <c r="H88" s="78">
        <f t="shared" si="13"/>
        <v>3.4205231388329982</v>
      </c>
      <c r="I88" s="88">
        <v>20</v>
      </c>
      <c r="J88" s="86">
        <v>100</v>
      </c>
      <c r="K88" s="78">
        <f t="shared" si="14"/>
        <v>0.8048289738430584</v>
      </c>
      <c r="L88" s="88">
        <v>20</v>
      </c>
      <c r="M88" s="86">
        <v>100</v>
      </c>
      <c r="N88" s="78">
        <f t="shared" si="15"/>
        <v>0.8048289738430584</v>
      </c>
      <c r="O88" s="88">
        <v>1</v>
      </c>
      <c r="P88" s="77">
        <v>100</v>
      </c>
      <c r="Q88" s="77">
        <f t="shared" si="16"/>
        <v>4.0241448692152917E-2</v>
      </c>
      <c r="R88" s="70">
        <f>SUM(R70:R87)</f>
        <v>2485</v>
      </c>
      <c r="S88" s="77">
        <v>100</v>
      </c>
      <c r="T88" s="78">
        <f t="shared" si="18"/>
        <v>100.00000000000003</v>
      </c>
    </row>
    <row r="89" spans="1:20" ht="15" customHeight="1" x14ac:dyDescent="0.2">
      <c r="A89" s="160" t="s">
        <v>168</v>
      </c>
      <c r="B89" s="160"/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160"/>
      <c r="T89" s="160"/>
    </row>
    <row r="90" spans="1:20" ht="15" customHeight="1" x14ac:dyDescent="0.2">
      <c r="A90" s="65" t="s">
        <v>122</v>
      </c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35"/>
      <c r="T90" s="35"/>
    </row>
    <row r="91" spans="1:20" x14ac:dyDescent="0.2">
      <c r="A91" s="38" t="s">
        <v>124</v>
      </c>
      <c r="B91" s="38"/>
      <c r="C91" s="42"/>
      <c r="D91" s="39"/>
      <c r="E91" s="39"/>
      <c r="F91" s="42"/>
      <c r="G91" s="39"/>
      <c r="H91" s="39"/>
      <c r="I91" s="42"/>
      <c r="J91" s="39"/>
      <c r="K91" s="39"/>
      <c r="L91" s="42"/>
      <c r="M91" s="39"/>
      <c r="N91" s="39"/>
      <c r="O91" s="42"/>
      <c r="P91" s="39"/>
      <c r="Q91" s="43"/>
      <c r="R91" s="43"/>
      <c r="S91" s="35"/>
      <c r="T91" s="35"/>
    </row>
  </sheetData>
  <mergeCells count="34">
    <mergeCell ref="A89:T89"/>
    <mergeCell ref="A3:B6"/>
    <mergeCell ref="C5:E5"/>
    <mergeCell ref="O34:Q34"/>
    <mergeCell ref="C63:E63"/>
    <mergeCell ref="I63:K63"/>
    <mergeCell ref="L63:N63"/>
    <mergeCell ref="O5:Q5"/>
    <mergeCell ref="F63:H63"/>
    <mergeCell ref="A7:A11"/>
    <mergeCell ref="A12:A30"/>
    <mergeCell ref="R5:T5"/>
    <mergeCell ref="C34:E34"/>
    <mergeCell ref="F5:H5"/>
    <mergeCell ref="I5:K5"/>
    <mergeCell ref="L5:N5"/>
    <mergeCell ref="C3:T3"/>
    <mergeCell ref="C4:T4"/>
    <mergeCell ref="C32:T32"/>
    <mergeCell ref="C33:T33"/>
    <mergeCell ref="C61:T61"/>
    <mergeCell ref="R34:T34"/>
    <mergeCell ref="R63:T63"/>
    <mergeCell ref="F34:H34"/>
    <mergeCell ref="I34:K34"/>
    <mergeCell ref="L34:N34"/>
    <mergeCell ref="A70:A88"/>
    <mergeCell ref="C62:T62"/>
    <mergeCell ref="A32:B35"/>
    <mergeCell ref="A36:A40"/>
    <mergeCell ref="A41:A59"/>
    <mergeCell ref="A61:B64"/>
    <mergeCell ref="A65:A69"/>
    <mergeCell ref="O63:Q63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BD7B1-9D54-478F-B334-58DDB80742C4}">
  <dimension ref="A1:T51"/>
  <sheetViews>
    <sheetView zoomScale="70" zoomScaleNormal="70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72.5" customWidth="1"/>
    <col min="3" max="3" width="9.5" style="11" customWidth="1"/>
    <col min="4" max="5" width="9.5" style="13" customWidth="1"/>
    <col min="6" max="6" width="9.5" style="11" customWidth="1"/>
    <col min="7" max="8" width="9.5" style="13" customWidth="1"/>
    <col min="9" max="9" width="9.5" style="11" customWidth="1"/>
    <col min="10" max="11" width="9.5" style="13" customWidth="1"/>
    <col min="12" max="12" width="9.5" style="11" customWidth="1"/>
    <col min="13" max="14" width="9.5" style="13" customWidth="1"/>
    <col min="15" max="15" width="9.5" style="11" customWidth="1"/>
    <col min="16" max="17" width="9.5" style="13" customWidth="1"/>
    <col min="18" max="18" width="9.5" style="11" customWidth="1"/>
    <col min="19" max="19" width="9.5" style="15" customWidth="1"/>
    <col min="20" max="20" width="9.5" style="13" customWidth="1"/>
  </cols>
  <sheetData>
    <row r="1" spans="1:20" x14ac:dyDescent="0.2">
      <c r="A1" s="1" t="s">
        <v>126</v>
      </c>
    </row>
    <row r="2" spans="1:20" ht="16" thickBot="1" x14ac:dyDescent="0.25">
      <c r="A2" s="97" t="s">
        <v>130</v>
      </c>
      <c r="B2" s="1"/>
    </row>
    <row r="3" spans="1:20" ht="15" customHeight="1" thickBot="1" x14ac:dyDescent="0.25">
      <c r="A3" s="106" t="s">
        <v>171</v>
      </c>
      <c r="B3" s="107"/>
      <c r="C3" s="162" t="s">
        <v>39</v>
      </c>
      <c r="D3" s="162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4"/>
    </row>
    <row r="4" spans="1:20" ht="15" customHeight="1" thickBot="1" x14ac:dyDescent="0.25">
      <c r="A4" s="108"/>
      <c r="B4" s="109"/>
      <c r="C4" s="165" t="s">
        <v>138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6"/>
    </row>
    <row r="5" spans="1:20" ht="15" customHeight="1" thickBot="1" x14ac:dyDescent="0.25">
      <c r="A5" s="108"/>
      <c r="B5" s="109"/>
      <c r="C5" s="121" t="s">
        <v>95</v>
      </c>
      <c r="D5" s="121"/>
      <c r="E5" s="167"/>
      <c r="F5" s="120" t="s">
        <v>96</v>
      </c>
      <c r="G5" s="121"/>
      <c r="H5" s="167"/>
      <c r="I5" s="120" t="s">
        <v>97</v>
      </c>
      <c r="J5" s="121"/>
      <c r="K5" s="167"/>
      <c r="L5" s="120" t="s">
        <v>98</v>
      </c>
      <c r="M5" s="121"/>
      <c r="N5" s="167"/>
      <c r="O5" s="120" t="s">
        <v>102</v>
      </c>
      <c r="P5" s="121"/>
      <c r="Q5" s="167"/>
      <c r="R5" s="120" t="s">
        <v>35</v>
      </c>
      <c r="S5" s="121"/>
      <c r="T5" s="122"/>
    </row>
    <row r="6" spans="1:20" ht="15" customHeight="1" thickBot="1" x14ac:dyDescent="0.25">
      <c r="A6" s="128"/>
      <c r="B6" s="129"/>
      <c r="C6" s="31" t="s">
        <v>99</v>
      </c>
      <c r="D6" s="23" t="s">
        <v>100</v>
      </c>
      <c r="E6" s="23" t="s">
        <v>101</v>
      </c>
      <c r="F6" s="31" t="s">
        <v>99</v>
      </c>
      <c r="G6" s="23" t="s">
        <v>100</v>
      </c>
      <c r="H6" s="23" t="s">
        <v>101</v>
      </c>
      <c r="I6" s="31" t="s">
        <v>99</v>
      </c>
      <c r="J6" s="23" t="s">
        <v>100</v>
      </c>
      <c r="K6" s="23" t="s">
        <v>101</v>
      </c>
      <c r="L6" s="31" t="s">
        <v>99</v>
      </c>
      <c r="M6" s="23" t="s">
        <v>100</v>
      </c>
      <c r="N6" s="23" t="s">
        <v>101</v>
      </c>
      <c r="O6" s="31" t="s">
        <v>99</v>
      </c>
      <c r="P6" s="23" t="s">
        <v>100</v>
      </c>
      <c r="Q6" s="23" t="s">
        <v>101</v>
      </c>
      <c r="R6" s="31" t="s">
        <v>99</v>
      </c>
      <c r="S6" s="23" t="s">
        <v>100</v>
      </c>
      <c r="T6" s="24" t="s">
        <v>101</v>
      </c>
    </row>
    <row r="7" spans="1:20" ht="15" customHeight="1" x14ac:dyDescent="0.2">
      <c r="A7" s="100" t="s">
        <v>40</v>
      </c>
      <c r="B7" s="44" t="s">
        <v>41</v>
      </c>
      <c r="C7" s="68">
        <v>894</v>
      </c>
      <c r="D7" s="73">
        <v>63.58</v>
      </c>
      <c r="E7" s="74">
        <f>C7/$R7*100</f>
        <v>69.409937888198755</v>
      </c>
      <c r="F7" s="57">
        <v>204</v>
      </c>
      <c r="G7" s="73">
        <v>45.23</v>
      </c>
      <c r="H7" s="74">
        <f>F7/$R7*100</f>
        <v>15.838509316770185</v>
      </c>
      <c r="I7" s="57">
        <v>95</v>
      </c>
      <c r="J7" s="73">
        <v>40.950000000000003</v>
      </c>
      <c r="K7" s="74">
        <f>I7/$R7*100</f>
        <v>7.3757763975155282</v>
      </c>
      <c r="L7" s="57">
        <v>82</v>
      </c>
      <c r="M7" s="73">
        <v>26.97</v>
      </c>
      <c r="N7" s="74">
        <f>L7/$R7*100</f>
        <v>6.366459627329192</v>
      </c>
      <c r="O7" s="57">
        <v>13</v>
      </c>
      <c r="P7" s="73">
        <v>14.77</v>
      </c>
      <c r="Q7" s="74">
        <f>O7/$R7*100</f>
        <v>1.0093167701863355</v>
      </c>
      <c r="R7" s="82">
        <v>1288</v>
      </c>
      <c r="S7" s="80">
        <v>51.91</v>
      </c>
      <c r="T7" s="84">
        <f>SUM(Q7,N7,K7,H7,E7)</f>
        <v>100</v>
      </c>
    </row>
    <row r="8" spans="1:20" ht="15" customHeight="1" x14ac:dyDescent="0.2">
      <c r="A8" s="101"/>
      <c r="B8" s="45" t="s">
        <v>42</v>
      </c>
      <c r="C8" s="69">
        <v>314</v>
      </c>
      <c r="D8" s="75">
        <v>22.33</v>
      </c>
      <c r="E8" s="76">
        <f t="shared" ref="E8:E48" si="0">C8/$R8*100</f>
        <v>46.449704142011832</v>
      </c>
      <c r="F8" s="59">
        <v>145</v>
      </c>
      <c r="G8" s="75">
        <v>32.15</v>
      </c>
      <c r="H8" s="76">
        <f t="shared" ref="H8:H48" si="1">F8/$R8*100</f>
        <v>21.449704142011836</v>
      </c>
      <c r="I8" s="59">
        <v>76</v>
      </c>
      <c r="J8" s="75">
        <v>32.76</v>
      </c>
      <c r="K8" s="76">
        <f t="shared" ref="K8:K48" si="2">I8/$R8*100</f>
        <v>11.242603550295858</v>
      </c>
      <c r="L8" s="59">
        <v>113</v>
      </c>
      <c r="M8" s="75">
        <v>37.17</v>
      </c>
      <c r="N8" s="76">
        <f t="shared" ref="N8:N48" si="3">L8/$R8*100</f>
        <v>16.715976331360945</v>
      </c>
      <c r="O8" s="59">
        <v>28</v>
      </c>
      <c r="P8" s="75">
        <v>31.82</v>
      </c>
      <c r="Q8" s="76">
        <f t="shared" ref="Q8:Q48" si="4">O8/$R8*100</f>
        <v>4.1420118343195274</v>
      </c>
      <c r="R8" s="83">
        <v>676</v>
      </c>
      <c r="S8" s="81">
        <v>27.25</v>
      </c>
      <c r="T8" s="79">
        <f t="shared" ref="T8:T48" si="5">SUM(Q8,N8,K8,H8,E8)</f>
        <v>100</v>
      </c>
    </row>
    <row r="9" spans="1:20" ht="15" customHeight="1" x14ac:dyDescent="0.2">
      <c r="A9" s="101"/>
      <c r="B9" s="45" t="s">
        <v>43</v>
      </c>
      <c r="C9" s="69">
        <v>128</v>
      </c>
      <c r="D9" s="75">
        <v>9.1</v>
      </c>
      <c r="E9" s="76">
        <f t="shared" si="0"/>
        <v>38.670694864048336</v>
      </c>
      <c r="F9" s="59">
        <v>65</v>
      </c>
      <c r="G9" s="75">
        <v>14.41</v>
      </c>
      <c r="H9" s="76">
        <f t="shared" si="1"/>
        <v>19.637462235649547</v>
      </c>
      <c r="I9" s="59">
        <v>41</v>
      </c>
      <c r="J9" s="75">
        <v>17.670000000000002</v>
      </c>
      <c r="K9" s="76">
        <f t="shared" si="2"/>
        <v>12.386706948640484</v>
      </c>
      <c r="L9" s="59">
        <v>69</v>
      </c>
      <c r="M9" s="75">
        <v>22.7</v>
      </c>
      <c r="N9" s="76">
        <f t="shared" si="3"/>
        <v>20.84592145015106</v>
      </c>
      <c r="O9" s="59">
        <v>28</v>
      </c>
      <c r="P9" s="75">
        <v>31.82</v>
      </c>
      <c r="Q9" s="76">
        <f t="shared" si="4"/>
        <v>8.4592145015105746</v>
      </c>
      <c r="R9" s="83">
        <v>331</v>
      </c>
      <c r="S9" s="81">
        <v>13.34</v>
      </c>
      <c r="T9" s="79">
        <f t="shared" si="5"/>
        <v>100</v>
      </c>
    </row>
    <row r="10" spans="1:20" ht="15" customHeight="1" x14ac:dyDescent="0.2">
      <c r="A10" s="101"/>
      <c r="B10" s="45" t="s">
        <v>44</v>
      </c>
      <c r="C10" s="69">
        <v>70</v>
      </c>
      <c r="D10" s="75">
        <v>4.9800000000000004</v>
      </c>
      <c r="E10" s="76">
        <f t="shared" si="0"/>
        <v>37.634408602150536</v>
      </c>
      <c r="F10" s="59">
        <v>37</v>
      </c>
      <c r="G10" s="75">
        <v>8.1999999999999993</v>
      </c>
      <c r="H10" s="76">
        <f t="shared" si="1"/>
        <v>19.892473118279568</v>
      </c>
      <c r="I10" s="59">
        <v>20</v>
      </c>
      <c r="J10" s="75">
        <v>8.6199999999999992</v>
      </c>
      <c r="K10" s="76">
        <f t="shared" si="2"/>
        <v>10.75268817204301</v>
      </c>
      <c r="L10" s="59">
        <v>40</v>
      </c>
      <c r="M10" s="75">
        <v>13.16</v>
      </c>
      <c r="N10" s="76">
        <f t="shared" si="3"/>
        <v>21.50537634408602</v>
      </c>
      <c r="O10" s="59">
        <v>19</v>
      </c>
      <c r="P10" s="75">
        <v>21.59</v>
      </c>
      <c r="Q10" s="76">
        <f t="shared" si="4"/>
        <v>10.21505376344086</v>
      </c>
      <c r="R10" s="83">
        <v>186</v>
      </c>
      <c r="S10" s="81">
        <v>7.5</v>
      </c>
      <c r="T10" s="79">
        <f t="shared" si="5"/>
        <v>100</v>
      </c>
    </row>
    <row r="11" spans="1:20" s="5" customFormat="1" ht="15" customHeight="1" thickBot="1" x14ac:dyDescent="0.25">
      <c r="A11" s="102"/>
      <c r="B11" s="54" t="s">
        <v>35</v>
      </c>
      <c r="C11" s="87">
        <v>1406</v>
      </c>
      <c r="D11" s="81">
        <v>100</v>
      </c>
      <c r="E11" s="79">
        <f t="shared" si="0"/>
        <v>56.670697299476011</v>
      </c>
      <c r="F11" s="83">
        <v>451</v>
      </c>
      <c r="G11" s="81">
        <v>100</v>
      </c>
      <c r="H11" s="79">
        <f t="shared" si="1"/>
        <v>18.178153970173316</v>
      </c>
      <c r="I11" s="83">
        <v>232</v>
      </c>
      <c r="J11" s="81">
        <v>100</v>
      </c>
      <c r="K11" s="79">
        <f t="shared" si="2"/>
        <v>9.3510681176944779</v>
      </c>
      <c r="L11" s="83">
        <v>304</v>
      </c>
      <c r="M11" s="81">
        <v>100</v>
      </c>
      <c r="N11" s="79">
        <f t="shared" si="3"/>
        <v>12.253123740427247</v>
      </c>
      <c r="O11" s="83">
        <v>88</v>
      </c>
      <c r="P11" s="81">
        <v>100</v>
      </c>
      <c r="Q11" s="79">
        <f t="shared" si="4"/>
        <v>3.5469568722289404</v>
      </c>
      <c r="R11" s="83">
        <v>2481</v>
      </c>
      <c r="S11" s="81">
        <v>100</v>
      </c>
      <c r="T11" s="79">
        <f t="shared" si="5"/>
        <v>100</v>
      </c>
    </row>
    <row r="12" spans="1:20" ht="15" customHeight="1" x14ac:dyDescent="0.2">
      <c r="A12" s="103" t="s">
        <v>45</v>
      </c>
      <c r="B12" s="44" t="s">
        <v>163</v>
      </c>
      <c r="C12" s="57">
        <v>7</v>
      </c>
      <c r="D12" s="73">
        <v>0.5</v>
      </c>
      <c r="E12" s="74">
        <f t="shared" si="0"/>
        <v>38.888888888888893</v>
      </c>
      <c r="F12" s="57">
        <v>4</v>
      </c>
      <c r="G12" s="73">
        <v>0.89</v>
      </c>
      <c r="H12" s="74">
        <f t="shared" si="1"/>
        <v>22.222222222222221</v>
      </c>
      <c r="I12" s="57">
        <v>1</v>
      </c>
      <c r="J12" s="73">
        <v>0.43</v>
      </c>
      <c r="K12" s="74">
        <f t="shared" si="2"/>
        <v>5.5555555555555554</v>
      </c>
      <c r="L12" s="57">
        <v>5</v>
      </c>
      <c r="M12" s="73">
        <v>1.64</v>
      </c>
      <c r="N12" s="74">
        <f t="shared" si="3"/>
        <v>27.777777777777779</v>
      </c>
      <c r="O12" s="57">
        <v>1</v>
      </c>
      <c r="P12" s="73">
        <v>1.1399999999999999</v>
      </c>
      <c r="Q12" s="74">
        <f t="shared" si="4"/>
        <v>5.5555555555555554</v>
      </c>
      <c r="R12" s="82">
        <v>18</v>
      </c>
      <c r="S12" s="80">
        <v>0.73</v>
      </c>
      <c r="T12" s="84">
        <f t="shared" si="5"/>
        <v>100</v>
      </c>
    </row>
    <row r="13" spans="1:20" ht="15" customHeight="1" x14ac:dyDescent="0.2">
      <c r="A13" s="104"/>
      <c r="B13" s="45" t="s">
        <v>103</v>
      </c>
      <c r="C13" s="59">
        <v>114</v>
      </c>
      <c r="D13" s="75">
        <v>8.11</v>
      </c>
      <c r="E13" s="76">
        <f t="shared" si="0"/>
        <v>43.678160919540232</v>
      </c>
      <c r="F13" s="59">
        <v>44</v>
      </c>
      <c r="G13" s="75">
        <v>9.76</v>
      </c>
      <c r="H13" s="76">
        <f t="shared" si="1"/>
        <v>16.85823754789272</v>
      </c>
      <c r="I13" s="59">
        <v>23</v>
      </c>
      <c r="J13" s="75">
        <v>9.91</v>
      </c>
      <c r="K13" s="76">
        <f t="shared" si="2"/>
        <v>8.8122605363984672</v>
      </c>
      <c r="L13" s="59">
        <v>53</v>
      </c>
      <c r="M13" s="75">
        <v>17.43</v>
      </c>
      <c r="N13" s="76">
        <f t="shared" si="3"/>
        <v>20.306513409961685</v>
      </c>
      <c r="O13" s="59">
        <v>27</v>
      </c>
      <c r="P13" s="75">
        <v>30.68</v>
      </c>
      <c r="Q13" s="76">
        <f t="shared" si="4"/>
        <v>10.344827586206897</v>
      </c>
      <c r="R13" s="83">
        <v>261</v>
      </c>
      <c r="S13" s="81">
        <v>10.52</v>
      </c>
      <c r="T13" s="79">
        <f t="shared" si="5"/>
        <v>100</v>
      </c>
    </row>
    <row r="14" spans="1:20" ht="15" customHeight="1" x14ac:dyDescent="0.2">
      <c r="A14" s="104"/>
      <c r="B14" s="45" t="s">
        <v>164</v>
      </c>
      <c r="C14" s="59">
        <v>15</v>
      </c>
      <c r="D14" s="75">
        <v>1.07</v>
      </c>
      <c r="E14" s="76">
        <f t="shared" si="0"/>
        <v>51.724137931034484</v>
      </c>
      <c r="F14" s="59">
        <v>8</v>
      </c>
      <c r="G14" s="75">
        <v>1.77</v>
      </c>
      <c r="H14" s="76">
        <f t="shared" si="1"/>
        <v>27.586206896551722</v>
      </c>
      <c r="I14" s="59">
        <v>5</v>
      </c>
      <c r="J14" s="75">
        <v>2.16</v>
      </c>
      <c r="K14" s="76">
        <f t="shared" si="2"/>
        <v>17.241379310344829</v>
      </c>
      <c r="L14" s="59">
        <v>1</v>
      </c>
      <c r="M14" s="75">
        <v>0.33</v>
      </c>
      <c r="N14" s="76">
        <f t="shared" si="3"/>
        <v>3.4482758620689653</v>
      </c>
      <c r="O14" s="59">
        <v>0</v>
      </c>
      <c r="P14" s="75">
        <v>0</v>
      </c>
      <c r="Q14" s="76">
        <f t="shared" si="4"/>
        <v>0</v>
      </c>
      <c r="R14" s="83">
        <v>29</v>
      </c>
      <c r="S14" s="81">
        <v>1.17</v>
      </c>
      <c r="T14" s="79">
        <f t="shared" si="5"/>
        <v>100</v>
      </c>
    </row>
    <row r="15" spans="1:20" ht="15" customHeight="1" x14ac:dyDescent="0.2">
      <c r="A15" s="104"/>
      <c r="B15" s="45" t="s">
        <v>165</v>
      </c>
      <c r="C15" s="59">
        <v>1</v>
      </c>
      <c r="D15" s="75">
        <v>7.0000000000000007E-2</v>
      </c>
      <c r="E15" s="76">
        <f t="shared" si="0"/>
        <v>20</v>
      </c>
      <c r="F15" s="59">
        <v>1</v>
      </c>
      <c r="G15" s="75">
        <v>0.22</v>
      </c>
      <c r="H15" s="76">
        <f t="shared" si="1"/>
        <v>20</v>
      </c>
      <c r="I15" s="59">
        <v>0</v>
      </c>
      <c r="J15" s="75">
        <v>0</v>
      </c>
      <c r="K15" s="76">
        <f t="shared" si="2"/>
        <v>0</v>
      </c>
      <c r="L15" s="59">
        <v>3</v>
      </c>
      <c r="M15" s="75">
        <v>0.99</v>
      </c>
      <c r="N15" s="76">
        <f t="shared" si="3"/>
        <v>60</v>
      </c>
      <c r="O15" s="59">
        <v>0</v>
      </c>
      <c r="P15" s="75">
        <v>0</v>
      </c>
      <c r="Q15" s="76">
        <f t="shared" si="4"/>
        <v>0</v>
      </c>
      <c r="R15" s="83">
        <v>5</v>
      </c>
      <c r="S15" s="81">
        <v>0.2</v>
      </c>
      <c r="T15" s="79">
        <f t="shared" si="5"/>
        <v>100</v>
      </c>
    </row>
    <row r="16" spans="1:20" ht="15" customHeight="1" x14ac:dyDescent="0.2">
      <c r="A16" s="104"/>
      <c r="B16" s="45" t="s">
        <v>5</v>
      </c>
      <c r="C16" s="59">
        <v>143</v>
      </c>
      <c r="D16" s="75">
        <v>10.17</v>
      </c>
      <c r="E16" s="76">
        <f t="shared" si="0"/>
        <v>66.822429906542055</v>
      </c>
      <c r="F16" s="59">
        <v>35</v>
      </c>
      <c r="G16" s="75">
        <v>7.76</v>
      </c>
      <c r="H16" s="76">
        <f t="shared" si="1"/>
        <v>16.355140186915886</v>
      </c>
      <c r="I16" s="59">
        <v>13</v>
      </c>
      <c r="J16" s="75">
        <v>5.6</v>
      </c>
      <c r="K16" s="76">
        <f t="shared" si="2"/>
        <v>6.0747663551401869</v>
      </c>
      <c r="L16" s="59">
        <v>20</v>
      </c>
      <c r="M16" s="75">
        <v>6.58</v>
      </c>
      <c r="N16" s="76">
        <f t="shared" si="3"/>
        <v>9.3457943925233646</v>
      </c>
      <c r="O16" s="59">
        <v>3</v>
      </c>
      <c r="P16" s="75">
        <v>3.41</v>
      </c>
      <c r="Q16" s="76">
        <f t="shared" si="4"/>
        <v>1.4018691588785046</v>
      </c>
      <c r="R16" s="83">
        <v>214</v>
      </c>
      <c r="S16" s="81">
        <v>8.6300000000000008</v>
      </c>
      <c r="T16" s="79">
        <f t="shared" si="5"/>
        <v>100</v>
      </c>
    </row>
    <row r="17" spans="1:20" ht="15" customHeight="1" x14ac:dyDescent="0.2">
      <c r="A17" s="104"/>
      <c r="B17" s="45" t="s">
        <v>104</v>
      </c>
      <c r="C17" s="59">
        <v>284</v>
      </c>
      <c r="D17" s="75">
        <v>20.2</v>
      </c>
      <c r="E17" s="76">
        <f t="shared" si="0"/>
        <v>53.183520599250933</v>
      </c>
      <c r="F17" s="59">
        <v>99</v>
      </c>
      <c r="G17" s="75">
        <v>21.95</v>
      </c>
      <c r="H17" s="76">
        <f t="shared" si="1"/>
        <v>18.539325842696631</v>
      </c>
      <c r="I17" s="59">
        <v>59</v>
      </c>
      <c r="J17" s="75">
        <v>25.43</v>
      </c>
      <c r="K17" s="76">
        <f t="shared" si="2"/>
        <v>11.04868913857678</v>
      </c>
      <c r="L17" s="59">
        <v>73</v>
      </c>
      <c r="M17" s="75">
        <v>24.01</v>
      </c>
      <c r="N17" s="76">
        <f t="shared" si="3"/>
        <v>13.670411985018728</v>
      </c>
      <c r="O17" s="59">
        <v>19</v>
      </c>
      <c r="P17" s="75">
        <v>21.59</v>
      </c>
      <c r="Q17" s="76">
        <f t="shared" si="4"/>
        <v>3.5580524344569286</v>
      </c>
      <c r="R17" s="83">
        <v>534</v>
      </c>
      <c r="S17" s="81">
        <v>21.52</v>
      </c>
      <c r="T17" s="79">
        <f t="shared" si="5"/>
        <v>100</v>
      </c>
    </row>
    <row r="18" spans="1:20" ht="15" customHeight="1" x14ac:dyDescent="0.2">
      <c r="A18" s="104"/>
      <c r="B18" s="45" t="s">
        <v>8</v>
      </c>
      <c r="C18" s="59">
        <v>43</v>
      </c>
      <c r="D18" s="75">
        <v>3.06</v>
      </c>
      <c r="E18" s="76">
        <f t="shared" si="0"/>
        <v>52.439024390243901</v>
      </c>
      <c r="F18" s="59">
        <v>21</v>
      </c>
      <c r="G18" s="75">
        <v>4.66</v>
      </c>
      <c r="H18" s="76">
        <f t="shared" si="1"/>
        <v>25.609756097560975</v>
      </c>
      <c r="I18" s="59">
        <v>6</v>
      </c>
      <c r="J18" s="75">
        <v>2.59</v>
      </c>
      <c r="K18" s="76">
        <f t="shared" si="2"/>
        <v>7.3170731707317067</v>
      </c>
      <c r="L18" s="59">
        <v>11</v>
      </c>
      <c r="M18" s="75">
        <v>3.62</v>
      </c>
      <c r="N18" s="76">
        <f t="shared" si="3"/>
        <v>13.414634146341465</v>
      </c>
      <c r="O18" s="59">
        <v>1</v>
      </c>
      <c r="P18" s="75">
        <v>1.1399999999999999</v>
      </c>
      <c r="Q18" s="76">
        <f t="shared" si="4"/>
        <v>1.2195121951219512</v>
      </c>
      <c r="R18" s="83">
        <v>82</v>
      </c>
      <c r="S18" s="81">
        <v>3.31</v>
      </c>
      <c r="T18" s="79">
        <f t="shared" si="5"/>
        <v>100</v>
      </c>
    </row>
    <row r="19" spans="1:20" ht="15" customHeight="1" x14ac:dyDescent="0.2">
      <c r="A19" s="104"/>
      <c r="B19" s="45" t="s">
        <v>105</v>
      </c>
      <c r="C19" s="59">
        <v>250</v>
      </c>
      <c r="D19" s="75">
        <v>17.78</v>
      </c>
      <c r="E19" s="76">
        <f t="shared" si="0"/>
        <v>70.224719101123597</v>
      </c>
      <c r="F19" s="59">
        <v>51</v>
      </c>
      <c r="G19" s="75">
        <v>11.31</v>
      </c>
      <c r="H19" s="76">
        <f t="shared" si="1"/>
        <v>14.325842696629213</v>
      </c>
      <c r="I19" s="59">
        <v>21</v>
      </c>
      <c r="J19" s="75">
        <v>9.0500000000000007</v>
      </c>
      <c r="K19" s="76">
        <f t="shared" si="2"/>
        <v>5.8988764044943816</v>
      </c>
      <c r="L19" s="59">
        <v>28</v>
      </c>
      <c r="M19" s="75">
        <v>9.2100000000000009</v>
      </c>
      <c r="N19" s="76">
        <f t="shared" si="3"/>
        <v>7.8651685393258424</v>
      </c>
      <c r="O19" s="59">
        <v>6</v>
      </c>
      <c r="P19" s="75">
        <v>6.82</v>
      </c>
      <c r="Q19" s="76">
        <f t="shared" si="4"/>
        <v>1.6853932584269662</v>
      </c>
      <c r="R19" s="83">
        <v>356</v>
      </c>
      <c r="S19" s="81">
        <v>14.35</v>
      </c>
      <c r="T19" s="79">
        <f t="shared" si="5"/>
        <v>100</v>
      </c>
    </row>
    <row r="20" spans="1:20" ht="15" customHeight="1" x14ac:dyDescent="0.2">
      <c r="A20" s="104"/>
      <c r="B20" s="45" t="s">
        <v>106</v>
      </c>
      <c r="C20" s="59">
        <v>110</v>
      </c>
      <c r="D20" s="75">
        <v>7.82</v>
      </c>
      <c r="E20" s="76">
        <f t="shared" si="0"/>
        <v>58.201058201058196</v>
      </c>
      <c r="F20" s="59">
        <v>37</v>
      </c>
      <c r="G20" s="75">
        <v>8.1999999999999993</v>
      </c>
      <c r="H20" s="76">
        <f t="shared" si="1"/>
        <v>19.576719576719576</v>
      </c>
      <c r="I20" s="59">
        <v>21</v>
      </c>
      <c r="J20" s="75">
        <v>9.0500000000000007</v>
      </c>
      <c r="K20" s="76">
        <f t="shared" si="2"/>
        <v>11.111111111111111</v>
      </c>
      <c r="L20" s="59">
        <v>19</v>
      </c>
      <c r="M20" s="75">
        <v>6.25</v>
      </c>
      <c r="N20" s="76">
        <f t="shared" si="3"/>
        <v>10.052910052910052</v>
      </c>
      <c r="O20" s="59">
        <v>2</v>
      </c>
      <c r="P20" s="75">
        <v>2.27</v>
      </c>
      <c r="Q20" s="76">
        <f t="shared" si="4"/>
        <v>1.0582010582010581</v>
      </c>
      <c r="R20" s="83">
        <v>189</v>
      </c>
      <c r="S20" s="81">
        <v>7.62</v>
      </c>
      <c r="T20" s="79">
        <f t="shared" si="5"/>
        <v>100</v>
      </c>
    </row>
    <row r="21" spans="1:20" ht="15" customHeight="1" x14ac:dyDescent="0.2">
      <c r="A21" s="104"/>
      <c r="B21" s="45" t="s">
        <v>107</v>
      </c>
      <c r="C21" s="59">
        <v>62</v>
      </c>
      <c r="D21" s="75">
        <v>4.41</v>
      </c>
      <c r="E21" s="76">
        <f t="shared" si="0"/>
        <v>56.88073394495413</v>
      </c>
      <c r="F21" s="59">
        <v>14</v>
      </c>
      <c r="G21" s="75">
        <v>3.1</v>
      </c>
      <c r="H21" s="76">
        <f t="shared" si="1"/>
        <v>12.844036697247708</v>
      </c>
      <c r="I21" s="59">
        <v>12</v>
      </c>
      <c r="J21" s="75">
        <v>5.17</v>
      </c>
      <c r="K21" s="76">
        <f t="shared" si="2"/>
        <v>11.009174311926607</v>
      </c>
      <c r="L21" s="59">
        <v>14</v>
      </c>
      <c r="M21" s="75">
        <v>4.6100000000000003</v>
      </c>
      <c r="N21" s="76">
        <f t="shared" si="3"/>
        <v>12.844036697247708</v>
      </c>
      <c r="O21" s="59">
        <v>7</v>
      </c>
      <c r="P21" s="75">
        <v>7.95</v>
      </c>
      <c r="Q21" s="76">
        <f t="shared" si="4"/>
        <v>6.4220183486238538</v>
      </c>
      <c r="R21" s="83">
        <v>109</v>
      </c>
      <c r="S21" s="81">
        <v>4.3899999999999997</v>
      </c>
      <c r="T21" s="79">
        <f t="shared" si="5"/>
        <v>100</v>
      </c>
    </row>
    <row r="22" spans="1:20" ht="15" customHeight="1" x14ac:dyDescent="0.2">
      <c r="A22" s="104"/>
      <c r="B22" s="45" t="s">
        <v>108</v>
      </c>
      <c r="C22" s="59">
        <v>28</v>
      </c>
      <c r="D22" s="75">
        <v>1.99</v>
      </c>
      <c r="E22" s="76">
        <f t="shared" si="0"/>
        <v>37.333333333333336</v>
      </c>
      <c r="F22" s="59">
        <v>14</v>
      </c>
      <c r="G22" s="75">
        <v>3.1</v>
      </c>
      <c r="H22" s="76">
        <f t="shared" si="1"/>
        <v>18.666666666666668</v>
      </c>
      <c r="I22" s="59">
        <v>12</v>
      </c>
      <c r="J22" s="75">
        <v>5.17</v>
      </c>
      <c r="K22" s="76">
        <f t="shared" si="2"/>
        <v>16</v>
      </c>
      <c r="L22" s="59">
        <v>15</v>
      </c>
      <c r="M22" s="75">
        <v>4.93</v>
      </c>
      <c r="N22" s="76">
        <f t="shared" si="3"/>
        <v>20</v>
      </c>
      <c r="O22" s="59">
        <v>6</v>
      </c>
      <c r="P22" s="75">
        <v>6.82</v>
      </c>
      <c r="Q22" s="76">
        <f t="shared" si="4"/>
        <v>8</v>
      </c>
      <c r="R22" s="83">
        <v>75</v>
      </c>
      <c r="S22" s="81">
        <v>3.02</v>
      </c>
      <c r="T22" s="79">
        <f t="shared" si="5"/>
        <v>100</v>
      </c>
    </row>
    <row r="23" spans="1:20" ht="15" customHeight="1" x14ac:dyDescent="0.2">
      <c r="A23" s="104"/>
      <c r="B23" s="45" t="s">
        <v>166</v>
      </c>
      <c r="C23" s="59">
        <v>54</v>
      </c>
      <c r="D23" s="75">
        <v>3.84</v>
      </c>
      <c r="E23" s="76">
        <f t="shared" si="0"/>
        <v>55.670103092783506</v>
      </c>
      <c r="F23" s="59">
        <v>25</v>
      </c>
      <c r="G23" s="75">
        <v>5.54</v>
      </c>
      <c r="H23" s="76">
        <f t="shared" si="1"/>
        <v>25.773195876288657</v>
      </c>
      <c r="I23" s="59">
        <v>8</v>
      </c>
      <c r="J23" s="75">
        <v>3.45</v>
      </c>
      <c r="K23" s="76">
        <f t="shared" si="2"/>
        <v>8.2474226804123703</v>
      </c>
      <c r="L23" s="59">
        <v>9</v>
      </c>
      <c r="M23" s="75">
        <v>2.96</v>
      </c>
      <c r="N23" s="76">
        <f t="shared" si="3"/>
        <v>9.2783505154639183</v>
      </c>
      <c r="O23" s="59">
        <v>1</v>
      </c>
      <c r="P23" s="75">
        <v>1.1399999999999999</v>
      </c>
      <c r="Q23" s="76">
        <f t="shared" si="4"/>
        <v>1.0309278350515463</v>
      </c>
      <c r="R23" s="83">
        <v>97</v>
      </c>
      <c r="S23" s="81">
        <v>3.91</v>
      </c>
      <c r="T23" s="79">
        <f t="shared" si="5"/>
        <v>100</v>
      </c>
    </row>
    <row r="24" spans="1:20" ht="15" customHeight="1" x14ac:dyDescent="0.2">
      <c r="A24" s="104"/>
      <c r="B24" s="45" t="s">
        <v>109</v>
      </c>
      <c r="C24" s="59">
        <v>25</v>
      </c>
      <c r="D24" s="75">
        <v>1.78</v>
      </c>
      <c r="E24" s="76">
        <f t="shared" si="0"/>
        <v>47.169811320754718</v>
      </c>
      <c r="F24" s="59">
        <v>8</v>
      </c>
      <c r="G24" s="75">
        <v>1.77</v>
      </c>
      <c r="H24" s="76">
        <f t="shared" si="1"/>
        <v>15.09433962264151</v>
      </c>
      <c r="I24" s="59">
        <v>6</v>
      </c>
      <c r="J24" s="75">
        <v>2.59</v>
      </c>
      <c r="K24" s="76">
        <f t="shared" si="2"/>
        <v>11.320754716981133</v>
      </c>
      <c r="L24" s="59">
        <v>12</v>
      </c>
      <c r="M24" s="75">
        <v>3.95</v>
      </c>
      <c r="N24" s="76">
        <f t="shared" si="3"/>
        <v>22.641509433962266</v>
      </c>
      <c r="O24" s="59">
        <v>2</v>
      </c>
      <c r="P24" s="75">
        <v>2.27</v>
      </c>
      <c r="Q24" s="76">
        <f t="shared" si="4"/>
        <v>3.7735849056603774</v>
      </c>
      <c r="R24" s="83">
        <v>53</v>
      </c>
      <c r="S24" s="81">
        <v>2.14</v>
      </c>
      <c r="T24" s="79">
        <f t="shared" si="5"/>
        <v>100</v>
      </c>
    </row>
    <row r="25" spans="1:20" ht="15" customHeight="1" x14ac:dyDescent="0.2">
      <c r="A25" s="104"/>
      <c r="B25" s="45" t="s">
        <v>110</v>
      </c>
      <c r="C25" s="59">
        <v>0</v>
      </c>
      <c r="D25" s="75">
        <v>0</v>
      </c>
      <c r="E25" s="76">
        <f t="shared" si="0"/>
        <v>0</v>
      </c>
      <c r="F25" s="59">
        <v>0</v>
      </c>
      <c r="G25" s="75">
        <v>0</v>
      </c>
      <c r="H25" s="76">
        <f t="shared" si="1"/>
        <v>0</v>
      </c>
      <c r="I25" s="59">
        <v>0</v>
      </c>
      <c r="J25" s="75">
        <v>0</v>
      </c>
      <c r="K25" s="76">
        <f t="shared" si="2"/>
        <v>0</v>
      </c>
      <c r="L25" s="59">
        <v>0</v>
      </c>
      <c r="M25" s="75">
        <v>0</v>
      </c>
      <c r="N25" s="76">
        <f t="shared" si="3"/>
        <v>0</v>
      </c>
      <c r="O25" s="59">
        <v>1</v>
      </c>
      <c r="P25" s="75">
        <v>1.1399999999999999</v>
      </c>
      <c r="Q25" s="76">
        <f t="shared" si="4"/>
        <v>100</v>
      </c>
      <c r="R25" s="83">
        <v>1</v>
      </c>
      <c r="S25" s="81">
        <v>0.04</v>
      </c>
      <c r="T25" s="79">
        <f t="shared" si="5"/>
        <v>100</v>
      </c>
    </row>
    <row r="26" spans="1:20" ht="15" customHeight="1" x14ac:dyDescent="0.2">
      <c r="A26" s="104"/>
      <c r="B26" s="45" t="s">
        <v>111</v>
      </c>
      <c r="C26" s="59">
        <v>14</v>
      </c>
      <c r="D26" s="75">
        <v>1</v>
      </c>
      <c r="E26" s="76">
        <f t="shared" si="0"/>
        <v>45.161290322580641</v>
      </c>
      <c r="F26" s="59">
        <v>7</v>
      </c>
      <c r="G26" s="75">
        <v>1.55</v>
      </c>
      <c r="H26" s="76">
        <f t="shared" si="1"/>
        <v>22.58064516129032</v>
      </c>
      <c r="I26" s="59">
        <v>3</v>
      </c>
      <c r="J26" s="75">
        <v>1.29</v>
      </c>
      <c r="K26" s="76">
        <f t="shared" si="2"/>
        <v>9.67741935483871</v>
      </c>
      <c r="L26" s="59">
        <v>5</v>
      </c>
      <c r="M26" s="75">
        <v>1.64</v>
      </c>
      <c r="N26" s="76">
        <f t="shared" si="3"/>
        <v>16.129032258064516</v>
      </c>
      <c r="O26" s="59">
        <v>2</v>
      </c>
      <c r="P26" s="75">
        <v>2.27</v>
      </c>
      <c r="Q26" s="76">
        <f t="shared" si="4"/>
        <v>6.4516129032258061</v>
      </c>
      <c r="R26" s="83">
        <v>31</v>
      </c>
      <c r="S26" s="81">
        <v>1.25</v>
      </c>
      <c r="T26" s="79">
        <f t="shared" si="5"/>
        <v>100</v>
      </c>
    </row>
    <row r="27" spans="1:20" ht="15" customHeight="1" x14ac:dyDescent="0.2">
      <c r="A27" s="104"/>
      <c r="B27" s="45" t="s">
        <v>112</v>
      </c>
      <c r="C27" s="59">
        <v>9</v>
      </c>
      <c r="D27" s="75">
        <v>0.64</v>
      </c>
      <c r="E27" s="76">
        <f t="shared" si="0"/>
        <v>60</v>
      </c>
      <c r="F27" s="59">
        <v>3</v>
      </c>
      <c r="G27" s="75">
        <v>0.67</v>
      </c>
      <c r="H27" s="76">
        <f t="shared" si="1"/>
        <v>20</v>
      </c>
      <c r="I27" s="59">
        <v>1</v>
      </c>
      <c r="J27" s="75">
        <v>0.43</v>
      </c>
      <c r="K27" s="76">
        <f t="shared" si="2"/>
        <v>6.666666666666667</v>
      </c>
      <c r="L27" s="59">
        <v>2</v>
      </c>
      <c r="M27" s="75">
        <v>0.66</v>
      </c>
      <c r="N27" s="76">
        <f t="shared" si="3"/>
        <v>13.333333333333334</v>
      </c>
      <c r="O27" s="59">
        <v>0</v>
      </c>
      <c r="P27" s="75">
        <v>0</v>
      </c>
      <c r="Q27" s="76">
        <f t="shared" si="4"/>
        <v>0</v>
      </c>
      <c r="R27" s="83">
        <v>15</v>
      </c>
      <c r="S27" s="81">
        <v>0.6</v>
      </c>
      <c r="T27" s="79">
        <f t="shared" si="5"/>
        <v>100</v>
      </c>
    </row>
    <row r="28" spans="1:20" ht="15" customHeight="1" x14ac:dyDescent="0.2">
      <c r="A28" s="104"/>
      <c r="B28" s="45" t="s">
        <v>167</v>
      </c>
      <c r="C28" s="59">
        <v>32</v>
      </c>
      <c r="D28" s="75">
        <v>2.2799999999999998</v>
      </c>
      <c r="E28" s="76">
        <f t="shared" si="0"/>
        <v>56.140350877192979</v>
      </c>
      <c r="F28" s="59">
        <v>12</v>
      </c>
      <c r="G28" s="75">
        <v>2.66</v>
      </c>
      <c r="H28" s="76">
        <f t="shared" si="1"/>
        <v>21.052631578947366</v>
      </c>
      <c r="I28" s="59">
        <v>8</v>
      </c>
      <c r="J28" s="75">
        <v>3.45</v>
      </c>
      <c r="K28" s="76">
        <f t="shared" si="2"/>
        <v>14.035087719298245</v>
      </c>
      <c r="L28" s="59">
        <v>5</v>
      </c>
      <c r="M28" s="75">
        <v>1.64</v>
      </c>
      <c r="N28" s="76">
        <f t="shared" si="3"/>
        <v>8.7719298245614024</v>
      </c>
      <c r="O28" s="59">
        <v>0</v>
      </c>
      <c r="P28" s="75">
        <v>0</v>
      </c>
      <c r="Q28" s="76">
        <f t="shared" si="4"/>
        <v>0</v>
      </c>
      <c r="R28" s="83">
        <v>57</v>
      </c>
      <c r="S28" s="81">
        <v>2.2999999999999998</v>
      </c>
      <c r="T28" s="79">
        <f t="shared" si="5"/>
        <v>100</v>
      </c>
    </row>
    <row r="29" spans="1:20" ht="15" customHeight="1" x14ac:dyDescent="0.2">
      <c r="A29" s="104"/>
      <c r="B29" s="45" t="s">
        <v>113</v>
      </c>
      <c r="C29" s="59">
        <v>215</v>
      </c>
      <c r="D29" s="75">
        <v>15.29</v>
      </c>
      <c r="E29" s="76">
        <f t="shared" si="0"/>
        <v>60.563380281690137</v>
      </c>
      <c r="F29" s="59">
        <v>68</v>
      </c>
      <c r="G29" s="75">
        <v>15.08</v>
      </c>
      <c r="H29" s="76">
        <f t="shared" si="1"/>
        <v>19.154929577464788</v>
      </c>
      <c r="I29" s="59">
        <v>33</v>
      </c>
      <c r="J29" s="75">
        <v>14.22</v>
      </c>
      <c r="K29" s="76">
        <f t="shared" si="2"/>
        <v>9.295774647887324</v>
      </c>
      <c r="L29" s="59">
        <v>29</v>
      </c>
      <c r="M29" s="75">
        <v>9.5399999999999991</v>
      </c>
      <c r="N29" s="76">
        <f t="shared" si="3"/>
        <v>8.169014084507042</v>
      </c>
      <c r="O29" s="59">
        <v>10</v>
      </c>
      <c r="P29" s="75">
        <v>11.36</v>
      </c>
      <c r="Q29" s="76">
        <f t="shared" si="4"/>
        <v>2.8169014084507045</v>
      </c>
      <c r="R29" s="83">
        <v>355</v>
      </c>
      <c r="S29" s="81">
        <v>14.31</v>
      </c>
      <c r="T29" s="79">
        <f t="shared" si="5"/>
        <v>100</v>
      </c>
    </row>
    <row r="30" spans="1:20" s="5" customFormat="1" ht="15" customHeight="1" thickBot="1" x14ac:dyDescent="0.25">
      <c r="A30" s="105"/>
      <c r="B30" s="46" t="s">
        <v>35</v>
      </c>
      <c r="C30" s="89">
        <v>1406</v>
      </c>
      <c r="D30" s="86">
        <v>100</v>
      </c>
      <c r="E30" s="78">
        <f t="shared" si="0"/>
        <v>56.670697299476011</v>
      </c>
      <c r="F30" s="89">
        <v>451</v>
      </c>
      <c r="G30" s="86">
        <v>100</v>
      </c>
      <c r="H30" s="78">
        <f t="shared" si="1"/>
        <v>18.178153970173316</v>
      </c>
      <c r="I30" s="89">
        <v>232</v>
      </c>
      <c r="J30" s="86">
        <v>100</v>
      </c>
      <c r="K30" s="78">
        <f t="shared" si="2"/>
        <v>9.3510681176944779</v>
      </c>
      <c r="L30" s="89">
        <v>304</v>
      </c>
      <c r="M30" s="86">
        <v>100</v>
      </c>
      <c r="N30" s="78">
        <f t="shared" si="3"/>
        <v>12.253123740427247</v>
      </c>
      <c r="O30" s="89">
        <v>88</v>
      </c>
      <c r="P30" s="86">
        <v>100</v>
      </c>
      <c r="Q30" s="78">
        <f t="shared" si="4"/>
        <v>3.5469568722289404</v>
      </c>
      <c r="R30" s="61">
        <v>2481</v>
      </c>
      <c r="S30" s="77">
        <v>100</v>
      </c>
      <c r="T30" s="78">
        <f t="shared" si="5"/>
        <v>100</v>
      </c>
    </row>
    <row r="31" spans="1:20" ht="15" customHeight="1" x14ac:dyDescent="0.2">
      <c r="A31" s="104" t="s">
        <v>46</v>
      </c>
      <c r="B31" s="45" t="s">
        <v>15</v>
      </c>
      <c r="C31" s="69">
        <v>652</v>
      </c>
      <c r="D31" s="75">
        <v>46.37</v>
      </c>
      <c r="E31" s="76">
        <f t="shared" si="0"/>
        <v>52.965069049553207</v>
      </c>
      <c r="F31" s="59">
        <v>229</v>
      </c>
      <c r="G31" s="75">
        <v>50.78</v>
      </c>
      <c r="H31" s="76">
        <f t="shared" si="1"/>
        <v>18.602761982128353</v>
      </c>
      <c r="I31" s="59">
        <v>125</v>
      </c>
      <c r="J31" s="75">
        <v>53.88</v>
      </c>
      <c r="K31" s="76">
        <f t="shared" si="2"/>
        <v>10.154346060113728</v>
      </c>
      <c r="L31" s="59">
        <v>168</v>
      </c>
      <c r="M31" s="75">
        <v>55.26</v>
      </c>
      <c r="N31" s="76">
        <f t="shared" si="3"/>
        <v>13.647441104792851</v>
      </c>
      <c r="O31" s="59">
        <v>57</v>
      </c>
      <c r="P31" s="75">
        <v>64.77</v>
      </c>
      <c r="Q31" s="76">
        <f t="shared" si="4"/>
        <v>4.6303818034118605</v>
      </c>
      <c r="R31" s="83">
        <v>1231</v>
      </c>
      <c r="S31" s="81">
        <v>49.62</v>
      </c>
      <c r="T31" s="79">
        <f t="shared" si="5"/>
        <v>100</v>
      </c>
    </row>
    <row r="32" spans="1:20" ht="15" customHeight="1" x14ac:dyDescent="0.2">
      <c r="A32" s="104"/>
      <c r="B32" s="45" t="s">
        <v>16</v>
      </c>
      <c r="C32" s="69">
        <v>17</v>
      </c>
      <c r="D32" s="75">
        <v>1.21</v>
      </c>
      <c r="E32" s="76">
        <f t="shared" si="0"/>
        <v>73.91304347826086</v>
      </c>
      <c r="F32" s="59">
        <v>3</v>
      </c>
      <c r="G32" s="75">
        <v>0.67</v>
      </c>
      <c r="H32" s="76">
        <f t="shared" si="1"/>
        <v>13.043478260869565</v>
      </c>
      <c r="I32" s="59">
        <v>2</v>
      </c>
      <c r="J32" s="75">
        <v>0.86</v>
      </c>
      <c r="K32" s="76">
        <f t="shared" si="2"/>
        <v>8.695652173913043</v>
      </c>
      <c r="L32" s="59">
        <v>1</v>
      </c>
      <c r="M32" s="75">
        <v>0.33</v>
      </c>
      <c r="N32" s="76">
        <f t="shared" si="3"/>
        <v>4.3478260869565215</v>
      </c>
      <c r="O32" s="59">
        <v>0</v>
      </c>
      <c r="P32" s="75">
        <v>0</v>
      </c>
      <c r="Q32" s="76">
        <f t="shared" si="4"/>
        <v>0</v>
      </c>
      <c r="R32" s="83">
        <v>23</v>
      </c>
      <c r="S32" s="81">
        <v>0.93</v>
      </c>
      <c r="T32" s="79">
        <f t="shared" si="5"/>
        <v>99.999999999999986</v>
      </c>
    </row>
    <row r="33" spans="1:20" ht="15" customHeight="1" x14ac:dyDescent="0.2">
      <c r="A33" s="104"/>
      <c r="B33" s="45" t="s">
        <v>17</v>
      </c>
      <c r="C33" s="69">
        <v>17</v>
      </c>
      <c r="D33" s="75">
        <v>1.21</v>
      </c>
      <c r="E33" s="76">
        <f t="shared" si="0"/>
        <v>65.384615384615387</v>
      </c>
      <c r="F33" s="59">
        <v>4</v>
      </c>
      <c r="G33" s="75">
        <v>0.89</v>
      </c>
      <c r="H33" s="76">
        <f t="shared" si="1"/>
        <v>15.384615384615385</v>
      </c>
      <c r="I33" s="59">
        <v>3</v>
      </c>
      <c r="J33" s="75">
        <v>1.29</v>
      </c>
      <c r="K33" s="76">
        <f t="shared" si="2"/>
        <v>11.538461538461538</v>
      </c>
      <c r="L33" s="59">
        <v>2</v>
      </c>
      <c r="M33" s="75">
        <v>0.66</v>
      </c>
      <c r="N33" s="76">
        <f t="shared" si="3"/>
        <v>7.6923076923076925</v>
      </c>
      <c r="O33" s="59">
        <v>0</v>
      </c>
      <c r="P33" s="75">
        <v>0</v>
      </c>
      <c r="Q33" s="76">
        <f t="shared" si="4"/>
        <v>0</v>
      </c>
      <c r="R33" s="83">
        <v>26</v>
      </c>
      <c r="S33" s="81">
        <v>1.05</v>
      </c>
      <c r="T33" s="79">
        <f t="shared" si="5"/>
        <v>100</v>
      </c>
    </row>
    <row r="34" spans="1:20" ht="15" customHeight="1" x14ac:dyDescent="0.2">
      <c r="A34" s="104"/>
      <c r="B34" s="45" t="s">
        <v>18</v>
      </c>
      <c r="C34" s="69">
        <v>10</v>
      </c>
      <c r="D34" s="75">
        <v>0.71</v>
      </c>
      <c r="E34" s="76">
        <f t="shared" si="0"/>
        <v>43.478260869565219</v>
      </c>
      <c r="F34" s="59">
        <v>8</v>
      </c>
      <c r="G34" s="75">
        <v>1.77</v>
      </c>
      <c r="H34" s="76">
        <f t="shared" si="1"/>
        <v>34.782608695652172</v>
      </c>
      <c r="I34" s="59">
        <v>2</v>
      </c>
      <c r="J34" s="75">
        <v>0.86</v>
      </c>
      <c r="K34" s="76">
        <f t="shared" si="2"/>
        <v>8.695652173913043</v>
      </c>
      <c r="L34" s="59">
        <v>2</v>
      </c>
      <c r="M34" s="75">
        <v>0.66</v>
      </c>
      <c r="N34" s="76">
        <f t="shared" si="3"/>
        <v>8.695652173913043</v>
      </c>
      <c r="O34" s="59">
        <v>1</v>
      </c>
      <c r="P34" s="75">
        <v>1.1399999999999999</v>
      </c>
      <c r="Q34" s="76">
        <f t="shared" si="4"/>
        <v>4.3478260869565215</v>
      </c>
      <c r="R34" s="83">
        <v>23</v>
      </c>
      <c r="S34" s="81">
        <v>0.93</v>
      </c>
      <c r="T34" s="79">
        <f t="shared" si="5"/>
        <v>100</v>
      </c>
    </row>
    <row r="35" spans="1:20" ht="15" customHeight="1" x14ac:dyDescent="0.2">
      <c r="A35" s="104"/>
      <c r="B35" s="45" t="s">
        <v>19</v>
      </c>
      <c r="C35" s="69">
        <v>146</v>
      </c>
      <c r="D35" s="75">
        <v>10.38</v>
      </c>
      <c r="E35" s="76">
        <f t="shared" si="0"/>
        <v>63.478260869565219</v>
      </c>
      <c r="F35" s="59">
        <v>40</v>
      </c>
      <c r="G35" s="75">
        <v>8.8699999999999992</v>
      </c>
      <c r="H35" s="76">
        <f t="shared" si="1"/>
        <v>17.391304347826086</v>
      </c>
      <c r="I35" s="59">
        <v>15</v>
      </c>
      <c r="J35" s="75">
        <v>6.47</v>
      </c>
      <c r="K35" s="76">
        <f t="shared" si="2"/>
        <v>6.5217391304347823</v>
      </c>
      <c r="L35" s="59">
        <v>22</v>
      </c>
      <c r="M35" s="75">
        <v>7.24</v>
      </c>
      <c r="N35" s="76">
        <f t="shared" si="3"/>
        <v>9.5652173913043477</v>
      </c>
      <c r="O35" s="59">
        <v>7</v>
      </c>
      <c r="P35" s="75">
        <v>7.95</v>
      </c>
      <c r="Q35" s="76">
        <f t="shared" si="4"/>
        <v>3.0434782608695654</v>
      </c>
      <c r="R35" s="83">
        <v>230</v>
      </c>
      <c r="S35" s="81">
        <v>9.27</v>
      </c>
      <c r="T35" s="79">
        <f t="shared" si="5"/>
        <v>100</v>
      </c>
    </row>
    <row r="36" spans="1:20" ht="15" customHeight="1" x14ac:dyDescent="0.2">
      <c r="A36" s="104"/>
      <c r="B36" s="45" t="s">
        <v>20</v>
      </c>
      <c r="C36" s="69">
        <v>211</v>
      </c>
      <c r="D36" s="75">
        <v>15.01</v>
      </c>
      <c r="E36" s="76">
        <f t="shared" si="0"/>
        <v>60.80691642651297</v>
      </c>
      <c r="F36" s="59">
        <v>50</v>
      </c>
      <c r="G36" s="75">
        <v>11.09</v>
      </c>
      <c r="H36" s="76">
        <f t="shared" si="1"/>
        <v>14.409221902017292</v>
      </c>
      <c r="I36" s="59">
        <v>27</v>
      </c>
      <c r="J36" s="75">
        <v>11.64</v>
      </c>
      <c r="K36" s="76">
        <f t="shared" si="2"/>
        <v>7.7809798270893378</v>
      </c>
      <c r="L36" s="59">
        <v>52</v>
      </c>
      <c r="M36" s="75">
        <v>17.11</v>
      </c>
      <c r="N36" s="76">
        <f t="shared" si="3"/>
        <v>14.985590778097983</v>
      </c>
      <c r="O36" s="59">
        <v>7</v>
      </c>
      <c r="P36" s="75">
        <v>7.95</v>
      </c>
      <c r="Q36" s="76">
        <f t="shared" si="4"/>
        <v>2.0172910662824206</v>
      </c>
      <c r="R36" s="83">
        <v>347</v>
      </c>
      <c r="S36" s="81">
        <v>13.99</v>
      </c>
      <c r="T36" s="79">
        <f t="shared" si="5"/>
        <v>100</v>
      </c>
    </row>
    <row r="37" spans="1:20" ht="15" customHeight="1" x14ac:dyDescent="0.2">
      <c r="A37" s="104"/>
      <c r="B37" s="45" t="s">
        <v>21</v>
      </c>
      <c r="C37" s="69">
        <v>32</v>
      </c>
      <c r="D37" s="75">
        <v>2.2799999999999998</v>
      </c>
      <c r="E37" s="76">
        <f t="shared" si="0"/>
        <v>69.565217391304344</v>
      </c>
      <c r="F37" s="59">
        <v>5</v>
      </c>
      <c r="G37" s="75">
        <v>1.1100000000000001</v>
      </c>
      <c r="H37" s="76">
        <f t="shared" si="1"/>
        <v>10.869565217391305</v>
      </c>
      <c r="I37" s="59">
        <v>3</v>
      </c>
      <c r="J37" s="75">
        <v>1.29</v>
      </c>
      <c r="K37" s="76">
        <f t="shared" si="2"/>
        <v>6.5217391304347823</v>
      </c>
      <c r="L37" s="59">
        <v>6</v>
      </c>
      <c r="M37" s="75">
        <v>1.97</v>
      </c>
      <c r="N37" s="76">
        <f t="shared" si="3"/>
        <v>13.043478260869565</v>
      </c>
      <c r="O37" s="59">
        <v>0</v>
      </c>
      <c r="P37" s="75">
        <v>0</v>
      </c>
      <c r="Q37" s="76">
        <f t="shared" si="4"/>
        <v>0</v>
      </c>
      <c r="R37" s="83">
        <v>46</v>
      </c>
      <c r="S37" s="81">
        <v>1.85</v>
      </c>
      <c r="T37" s="79">
        <f t="shared" si="5"/>
        <v>100</v>
      </c>
    </row>
    <row r="38" spans="1:20" ht="15" customHeight="1" x14ac:dyDescent="0.2">
      <c r="A38" s="104"/>
      <c r="B38" s="45" t="s">
        <v>22</v>
      </c>
      <c r="C38" s="69">
        <v>33</v>
      </c>
      <c r="D38" s="75">
        <v>2.35</v>
      </c>
      <c r="E38" s="76">
        <f t="shared" si="0"/>
        <v>64.705882352941174</v>
      </c>
      <c r="F38" s="59">
        <v>13</v>
      </c>
      <c r="G38" s="75">
        <v>2.88</v>
      </c>
      <c r="H38" s="76">
        <f t="shared" si="1"/>
        <v>25.490196078431371</v>
      </c>
      <c r="I38" s="59">
        <v>2</v>
      </c>
      <c r="J38" s="75">
        <v>0.86</v>
      </c>
      <c r="K38" s="76">
        <f t="shared" si="2"/>
        <v>3.9215686274509802</v>
      </c>
      <c r="L38" s="59">
        <v>1</v>
      </c>
      <c r="M38" s="75">
        <v>0.33</v>
      </c>
      <c r="N38" s="76">
        <f t="shared" si="3"/>
        <v>1.9607843137254901</v>
      </c>
      <c r="O38" s="59">
        <v>2</v>
      </c>
      <c r="P38" s="75">
        <v>2.27</v>
      </c>
      <c r="Q38" s="76">
        <f t="shared" si="4"/>
        <v>3.9215686274509802</v>
      </c>
      <c r="R38" s="83">
        <v>51</v>
      </c>
      <c r="S38" s="81">
        <v>2.06</v>
      </c>
      <c r="T38" s="79">
        <f t="shared" si="5"/>
        <v>100</v>
      </c>
    </row>
    <row r="39" spans="1:20" ht="15" customHeight="1" x14ac:dyDescent="0.2">
      <c r="A39" s="104"/>
      <c r="B39" s="45" t="s">
        <v>23</v>
      </c>
      <c r="C39" s="69">
        <v>70</v>
      </c>
      <c r="D39" s="75">
        <v>4.9800000000000004</v>
      </c>
      <c r="E39" s="76">
        <f t="shared" si="0"/>
        <v>70</v>
      </c>
      <c r="F39" s="59">
        <v>12</v>
      </c>
      <c r="G39" s="75">
        <v>2.66</v>
      </c>
      <c r="H39" s="76">
        <f t="shared" si="1"/>
        <v>12</v>
      </c>
      <c r="I39" s="59">
        <v>9</v>
      </c>
      <c r="J39" s="75">
        <v>3.88</v>
      </c>
      <c r="K39" s="76">
        <f t="shared" si="2"/>
        <v>9</v>
      </c>
      <c r="L39" s="59">
        <v>7</v>
      </c>
      <c r="M39" s="75">
        <v>2.2999999999999998</v>
      </c>
      <c r="N39" s="76">
        <f t="shared" si="3"/>
        <v>7.0000000000000009</v>
      </c>
      <c r="O39" s="59">
        <v>2</v>
      </c>
      <c r="P39" s="75">
        <v>2.27</v>
      </c>
      <c r="Q39" s="76">
        <f t="shared" si="4"/>
        <v>2</v>
      </c>
      <c r="R39" s="83">
        <v>100</v>
      </c>
      <c r="S39" s="81">
        <v>4.03</v>
      </c>
      <c r="T39" s="79">
        <f t="shared" si="5"/>
        <v>100</v>
      </c>
    </row>
    <row r="40" spans="1:20" ht="15" customHeight="1" x14ac:dyDescent="0.2">
      <c r="A40" s="104"/>
      <c r="B40" s="45" t="s">
        <v>24</v>
      </c>
      <c r="C40" s="69">
        <v>90</v>
      </c>
      <c r="D40" s="75">
        <v>6.4</v>
      </c>
      <c r="E40" s="76">
        <f t="shared" si="0"/>
        <v>48.648648648648653</v>
      </c>
      <c r="F40" s="59">
        <v>45</v>
      </c>
      <c r="G40" s="75">
        <v>9.98</v>
      </c>
      <c r="H40" s="76">
        <f t="shared" si="1"/>
        <v>24.324324324324326</v>
      </c>
      <c r="I40" s="59">
        <v>24</v>
      </c>
      <c r="J40" s="75">
        <v>10.34</v>
      </c>
      <c r="K40" s="76">
        <f t="shared" si="2"/>
        <v>12.972972972972974</v>
      </c>
      <c r="L40" s="59">
        <v>19</v>
      </c>
      <c r="M40" s="75">
        <v>6.25</v>
      </c>
      <c r="N40" s="76">
        <f t="shared" si="3"/>
        <v>10.27027027027027</v>
      </c>
      <c r="O40" s="59">
        <v>7</v>
      </c>
      <c r="P40" s="75">
        <v>7.95</v>
      </c>
      <c r="Q40" s="76">
        <f t="shared" si="4"/>
        <v>3.7837837837837842</v>
      </c>
      <c r="R40" s="83">
        <v>185</v>
      </c>
      <c r="S40" s="81">
        <v>7.46</v>
      </c>
      <c r="T40" s="79">
        <f t="shared" si="5"/>
        <v>100</v>
      </c>
    </row>
    <row r="41" spans="1:20" ht="15" customHeight="1" x14ac:dyDescent="0.2">
      <c r="A41" s="104"/>
      <c r="B41" s="45" t="s">
        <v>25</v>
      </c>
      <c r="C41" s="69">
        <v>11</v>
      </c>
      <c r="D41" s="75">
        <v>0.78</v>
      </c>
      <c r="E41" s="76">
        <f t="shared" si="0"/>
        <v>44</v>
      </c>
      <c r="F41" s="59">
        <v>7</v>
      </c>
      <c r="G41" s="75">
        <v>1.55</v>
      </c>
      <c r="H41" s="76">
        <f t="shared" si="1"/>
        <v>28.000000000000004</v>
      </c>
      <c r="I41" s="59">
        <v>4</v>
      </c>
      <c r="J41" s="75">
        <v>1.72</v>
      </c>
      <c r="K41" s="76">
        <f t="shared" si="2"/>
        <v>16</v>
      </c>
      <c r="L41" s="59">
        <v>2</v>
      </c>
      <c r="M41" s="75">
        <v>0.66</v>
      </c>
      <c r="N41" s="76">
        <f t="shared" si="3"/>
        <v>8</v>
      </c>
      <c r="O41" s="59">
        <v>1</v>
      </c>
      <c r="P41" s="75">
        <v>1.1399999999999999</v>
      </c>
      <c r="Q41" s="76">
        <f t="shared" si="4"/>
        <v>4</v>
      </c>
      <c r="R41" s="83">
        <v>25</v>
      </c>
      <c r="S41" s="81">
        <v>1.01</v>
      </c>
      <c r="T41" s="79">
        <f t="shared" si="5"/>
        <v>100</v>
      </c>
    </row>
    <row r="42" spans="1:20" ht="15" customHeight="1" x14ac:dyDescent="0.2">
      <c r="A42" s="104"/>
      <c r="B42" s="45" t="s">
        <v>26</v>
      </c>
      <c r="C42" s="69">
        <v>10</v>
      </c>
      <c r="D42" s="75">
        <v>0.71</v>
      </c>
      <c r="E42" s="76">
        <f t="shared" si="0"/>
        <v>50</v>
      </c>
      <c r="F42" s="59">
        <v>6</v>
      </c>
      <c r="G42" s="75">
        <v>1.33</v>
      </c>
      <c r="H42" s="76">
        <f t="shared" si="1"/>
        <v>30</v>
      </c>
      <c r="I42" s="59">
        <v>0</v>
      </c>
      <c r="J42" s="75">
        <v>0</v>
      </c>
      <c r="K42" s="76">
        <f t="shared" si="2"/>
        <v>0</v>
      </c>
      <c r="L42" s="59">
        <v>4</v>
      </c>
      <c r="M42" s="75">
        <v>1.32</v>
      </c>
      <c r="N42" s="76">
        <f t="shared" si="3"/>
        <v>20</v>
      </c>
      <c r="O42" s="59">
        <v>0</v>
      </c>
      <c r="P42" s="75">
        <v>0</v>
      </c>
      <c r="Q42" s="76">
        <f t="shared" si="4"/>
        <v>0</v>
      </c>
      <c r="R42" s="83">
        <v>20</v>
      </c>
      <c r="S42" s="81">
        <v>0.81</v>
      </c>
      <c r="T42" s="79">
        <f t="shared" si="5"/>
        <v>100</v>
      </c>
    </row>
    <row r="43" spans="1:20" ht="15" customHeight="1" x14ac:dyDescent="0.2">
      <c r="A43" s="104"/>
      <c r="B43" s="45" t="s">
        <v>27</v>
      </c>
      <c r="C43" s="69">
        <v>26</v>
      </c>
      <c r="D43" s="75">
        <v>1.85</v>
      </c>
      <c r="E43" s="76">
        <f t="shared" si="0"/>
        <v>54.166666666666664</v>
      </c>
      <c r="F43" s="59">
        <v>12</v>
      </c>
      <c r="G43" s="75">
        <v>2.66</v>
      </c>
      <c r="H43" s="76">
        <f t="shared" si="1"/>
        <v>25</v>
      </c>
      <c r="I43" s="59">
        <v>3</v>
      </c>
      <c r="J43" s="75">
        <v>1.29</v>
      </c>
      <c r="K43" s="76">
        <f t="shared" si="2"/>
        <v>6.25</v>
      </c>
      <c r="L43" s="59">
        <v>4</v>
      </c>
      <c r="M43" s="75">
        <v>1.32</v>
      </c>
      <c r="N43" s="76">
        <f t="shared" si="3"/>
        <v>8.3333333333333321</v>
      </c>
      <c r="O43" s="59">
        <v>3</v>
      </c>
      <c r="P43" s="75">
        <v>3.41</v>
      </c>
      <c r="Q43" s="76">
        <f t="shared" si="4"/>
        <v>6.25</v>
      </c>
      <c r="R43" s="83">
        <v>48</v>
      </c>
      <c r="S43" s="81">
        <v>1.93</v>
      </c>
      <c r="T43" s="79">
        <f t="shared" si="5"/>
        <v>100</v>
      </c>
    </row>
    <row r="44" spans="1:20" ht="15" customHeight="1" x14ac:dyDescent="0.2">
      <c r="A44" s="104"/>
      <c r="B44" s="45" t="s">
        <v>28</v>
      </c>
      <c r="C44" s="69">
        <v>51</v>
      </c>
      <c r="D44" s="75">
        <v>3.63</v>
      </c>
      <c r="E44" s="76">
        <f t="shared" si="0"/>
        <v>60</v>
      </c>
      <c r="F44" s="59">
        <v>12</v>
      </c>
      <c r="G44" s="75">
        <v>2.66</v>
      </c>
      <c r="H44" s="76">
        <f t="shared" si="1"/>
        <v>14.117647058823529</v>
      </c>
      <c r="I44" s="59">
        <v>11</v>
      </c>
      <c r="J44" s="75">
        <v>4.74</v>
      </c>
      <c r="K44" s="76">
        <f t="shared" si="2"/>
        <v>12.941176470588237</v>
      </c>
      <c r="L44" s="59">
        <v>10</v>
      </c>
      <c r="M44" s="75">
        <v>3.29</v>
      </c>
      <c r="N44" s="76">
        <f t="shared" si="3"/>
        <v>11.76470588235294</v>
      </c>
      <c r="O44" s="59">
        <v>1</v>
      </c>
      <c r="P44" s="75">
        <v>1.1399999999999999</v>
      </c>
      <c r="Q44" s="76">
        <f t="shared" si="4"/>
        <v>1.1764705882352942</v>
      </c>
      <c r="R44" s="83">
        <v>85</v>
      </c>
      <c r="S44" s="81">
        <v>3.43</v>
      </c>
      <c r="T44" s="79">
        <f t="shared" si="5"/>
        <v>100</v>
      </c>
    </row>
    <row r="45" spans="1:20" ht="15" customHeight="1" x14ac:dyDescent="0.2">
      <c r="A45" s="104"/>
      <c r="B45" s="45" t="s">
        <v>29</v>
      </c>
      <c r="C45" s="69">
        <v>12</v>
      </c>
      <c r="D45" s="75">
        <v>0.85</v>
      </c>
      <c r="E45" s="76">
        <f t="shared" si="0"/>
        <v>60</v>
      </c>
      <c r="F45" s="59">
        <v>3</v>
      </c>
      <c r="G45" s="75">
        <v>0.67</v>
      </c>
      <c r="H45" s="76">
        <f t="shared" si="1"/>
        <v>15</v>
      </c>
      <c r="I45" s="59">
        <v>1</v>
      </c>
      <c r="J45" s="75">
        <v>0.43</v>
      </c>
      <c r="K45" s="76">
        <f t="shared" si="2"/>
        <v>5</v>
      </c>
      <c r="L45" s="59">
        <v>4</v>
      </c>
      <c r="M45" s="75">
        <v>1.32</v>
      </c>
      <c r="N45" s="76">
        <f t="shared" si="3"/>
        <v>20</v>
      </c>
      <c r="O45" s="59">
        <v>0</v>
      </c>
      <c r="P45" s="75">
        <v>0</v>
      </c>
      <c r="Q45" s="76">
        <f t="shared" si="4"/>
        <v>0</v>
      </c>
      <c r="R45" s="83">
        <v>20</v>
      </c>
      <c r="S45" s="81">
        <v>0.81</v>
      </c>
      <c r="T45" s="79">
        <f t="shared" si="5"/>
        <v>100</v>
      </c>
    </row>
    <row r="46" spans="1:20" ht="15" customHeight="1" x14ac:dyDescent="0.2">
      <c r="A46" s="104"/>
      <c r="B46" s="45" t="s">
        <v>30</v>
      </c>
      <c r="C46" s="69">
        <v>17</v>
      </c>
      <c r="D46" s="75">
        <v>1.21</v>
      </c>
      <c r="E46" s="76">
        <f t="shared" si="0"/>
        <v>85</v>
      </c>
      <c r="F46" s="59">
        <v>2</v>
      </c>
      <c r="G46" s="75">
        <v>0.44</v>
      </c>
      <c r="H46" s="76">
        <f t="shared" si="1"/>
        <v>10</v>
      </c>
      <c r="I46" s="59">
        <v>1</v>
      </c>
      <c r="J46" s="75">
        <v>0.43</v>
      </c>
      <c r="K46" s="76">
        <f t="shared" si="2"/>
        <v>5</v>
      </c>
      <c r="L46" s="59">
        <v>0</v>
      </c>
      <c r="M46" s="75">
        <v>0</v>
      </c>
      <c r="N46" s="76">
        <f t="shared" si="3"/>
        <v>0</v>
      </c>
      <c r="O46" s="59">
        <v>0</v>
      </c>
      <c r="P46" s="75">
        <v>0</v>
      </c>
      <c r="Q46" s="76">
        <f t="shared" si="4"/>
        <v>0</v>
      </c>
      <c r="R46" s="83">
        <v>20</v>
      </c>
      <c r="S46" s="81">
        <v>0.81</v>
      </c>
      <c r="T46" s="79">
        <f t="shared" si="5"/>
        <v>100</v>
      </c>
    </row>
    <row r="47" spans="1:20" ht="15" customHeight="1" x14ac:dyDescent="0.2">
      <c r="A47" s="104"/>
      <c r="B47" s="45" t="s">
        <v>31</v>
      </c>
      <c r="C47" s="69">
        <v>1</v>
      </c>
      <c r="D47" s="75">
        <v>7.0000000000000007E-2</v>
      </c>
      <c r="E47" s="76">
        <f t="shared" si="0"/>
        <v>100</v>
      </c>
      <c r="F47" s="59">
        <v>0</v>
      </c>
      <c r="G47" s="75">
        <v>0</v>
      </c>
      <c r="H47" s="76">
        <f t="shared" si="1"/>
        <v>0</v>
      </c>
      <c r="I47" s="59">
        <v>0</v>
      </c>
      <c r="J47" s="75">
        <v>0</v>
      </c>
      <c r="K47" s="76">
        <f t="shared" si="2"/>
        <v>0</v>
      </c>
      <c r="L47" s="59">
        <v>0</v>
      </c>
      <c r="M47" s="75">
        <v>0</v>
      </c>
      <c r="N47" s="76">
        <f t="shared" si="3"/>
        <v>0</v>
      </c>
      <c r="O47" s="59">
        <v>0</v>
      </c>
      <c r="P47" s="75">
        <v>0</v>
      </c>
      <c r="Q47" s="76">
        <f t="shared" si="4"/>
        <v>0</v>
      </c>
      <c r="R47" s="83">
        <v>1</v>
      </c>
      <c r="S47" s="81">
        <v>0.04</v>
      </c>
      <c r="T47" s="79">
        <f t="shared" si="5"/>
        <v>100</v>
      </c>
    </row>
    <row r="48" spans="1:20" s="5" customFormat="1" ht="15" customHeight="1" thickBot="1" x14ac:dyDescent="0.25">
      <c r="A48" s="105"/>
      <c r="B48" s="46" t="s">
        <v>35</v>
      </c>
      <c r="C48" s="70">
        <v>1406</v>
      </c>
      <c r="D48" s="77">
        <v>100</v>
      </c>
      <c r="E48" s="78">
        <f t="shared" si="0"/>
        <v>56.670697299476011</v>
      </c>
      <c r="F48" s="61">
        <v>451</v>
      </c>
      <c r="G48" s="77">
        <v>100</v>
      </c>
      <c r="H48" s="78">
        <f t="shared" si="1"/>
        <v>18.178153970173316</v>
      </c>
      <c r="I48" s="61">
        <v>232</v>
      </c>
      <c r="J48" s="77">
        <v>100</v>
      </c>
      <c r="K48" s="78">
        <f t="shared" si="2"/>
        <v>9.3510681176944779</v>
      </c>
      <c r="L48" s="61">
        <v>304</v>
      </c>
      <c r="M48" s="77">
        <v>100</v>
      </c>
      <c r="N48" s="78">
        <f t="shared" si="3"/>
        <v>12.253123740427247</v>
      </c>
      <c r="O48" s="61">
        <v>88</v>
      </c>
      <c r="P48" s="77">
        <v>100</v>
      </c>
      <c r="Q48" s="78">
        <f t="shared" si="4"/>
        <v>3.5469568722289404</v>
      </c>
      <c r="R48" s="61">
        <v>2481</v>
      </c>
      <c r="S48" s="77">
        <v>100</v>
      </c>
      <c r="T48" s="78">
        <f t="shared" si="5"/>
        <v>100</v>
      </c>
    </row>
    <row r="49" spans="1:20" s="5" customFormat="1" ht="15" customHeight="1" x14ac:dyDescent="0.2">
      <c r="A49" s="161" t="s">
        <v>168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</row>
    <row r="50" spans="1:20" x14ac:dyDescent="0.2">
      <c r="A50" s="65" t="s">
        <v>122</v>
      </c>
      <c r="B50" s="38"/>
      <c r="C50" s="42"/>
      <c r="D50" s="39"/>
      <c r="E50" s="39"/>
      <c r="F50" s="42"/>
      <c r="G50" s="39"/>
      <c r="H50" s="39"/>
      <c r="I50" s="42"/>
      <c r="J50" s="39"/>
      <c r="K50" s="39"/>
      <c r="L50" s="42"/>
      <c r="M50" s="39"/>
      <c r="N50" s="39"/>
      <c r="O50" s="42"/>
      <c r="P50" s="39"/>
      <c r="Q50" s="39"/>
      <c r="R50" s="42"/>
      <c r="S50" s="35"/>
      <c r="T50" s="39"/>
    </row>
    <row r="51" spans="1:20" x14ac:dyDescent="0.2">
      <c r="A51" s="38" t="s">
        <v>124</v>
      </c>
      <c r="B51" s="38"/>
      <c r="C51" s="42"/>
      <c r="D51" s="39"/>
      <c r="E51" s="39"/>
      <c r="F51" s="42"/>
      <c r="G51" s="39"/>
      <c r="H51" s="39"/>
      <c r="I51" s="42"/>
      <c r="J51" s="39"/>
      <c r="K51" s="39"/>
      <c r="L51" s="42"/>
      <c r="M51" s="39"/>
      <c r="N51" s="39"/>
      <c r="O51" s="42"/>
      <c r="P51" s="39"/>
      <c r="Q51" s="39"/>
      <c r="R51" s="42"/>
      <c r="S51" s="35"/>
      <c r="T51" s="39"/>
    </row>
  </sheetData>
  <mergeCells count="13">
    <mergeCell ref="A49:T49"/>
    <mergeCell ref="A7:A11"/>
    <mergeCell ref="A12:A30"/>
    <mergeCell ref="A31:A48"/>
    <mergeCell ref="A3:B6"/>
    <mergeCell ref="C3:T3"/>
    <mergeCell ref="C4:T4"/>
    <mergeCell ref="C5:E5"/>
    <mergeCell ref="F5:H5"/>
    <mergeCell ref="I5:K5"/>
    <mergeCell ref="L5:N5"/>
    <mergeCell ref="R5:T5"/>
    <mergeCell ref="O5:Q5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A5789-1010-43CA-9BCB-1530118CF792}">
  <dimension ref="A1:L51"/>
  <sheetViews>
    <sheetView zoomScale="80" zoomScaleNormal="80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72.33203125" customWidth="1"/>
    <col min="3" max="4" width="11.1640625" style="13" customWidth="1"/>
    <col min="5" max="11" width="11.1640625" style="34" customWidth="1"/>
    <col min="12" max="12" width="11.1640625" style="13" customWidth="1"/>
  </cols>
  <sheetData>
    <row r="1" spans="1:12" x14ac:dyDescent="0.2">
      <c r="A1" s="1" t="s">
        <v>126</v>
      </c>
    </row>
    <row r="2" spans="1:12" ht="16" thickBot="1" x14ac:dyDescent="0.25">
      <c r="A2" s="97" t="s">
        <v>131</v>
      </c>
      <c r="B2" s="1"/>
    </row>
    <row r="3" spans="1:12" ht="16" thickBot="1" x14ac:dyDescent="0.25">
      <c r="A3" s="106" t="s">
        <v>171</v>
      </c>
      <c r="B3" s="107"/>
      <c r="C3" s="130" t="s">
        <v>39</v>
      </c>
      <c r="D3" s="131"/>
      <c r="E3" s="131"/>
      <c r="F3" s="131"/>
      <c r="G3" s="131"/>
      <c r="H3" s="131"/>
      <c r="I3" s="131"/>
      <c r="J3" s="131"/>
      <c r="K3" s="131"/>
      <c r="L3" s="132"/>
    </row>
    <row r="4" spans="1:12" ht="15" customHeight="1" thickBot="1" x14ac:dyDescent="0.25">
      <c r="A4" s="108"/>
      <c r="B4" s="109"/>
      <c r="C4" s="133" t="s">
        <v>139</v>
      </c>
      <c r="D4" s="134"/>
      <c r="E4" s="134"/>
      <c r="F4" s="134"/>
      <c r="G4" s="134"/>
      <c r="H4" s="134"/>
      <c r="I4" s="134"/>
      <c r="J4" s="134"/>
      <c r="K4" s="134"/>
      <c r="L4" s="135"/>
    </row>
    <row r="5" spans="1:12" ht="15" customHeight="1" thickBot="1" x14ac:dyDescent="0.25">
      <c r="A5" s="108"/>
      <c r="B5" s="109"/>
      <c r="C5" s="133" t="s">
        <v>115</v>
      </c>
      <c r="D5" s="134"/>
      <c r="E5" s="134"/>
      <c r="F5" s="134"/>
      <c r="G5" s="134"/>
      <c r="H5" s="133" t="s">
        <v>116</v>
      </c>
      <c r="I5" s="134"/>
      <c r="J5" s="134"/>
      <c r="K5" s="134"/>
      <c r="L5" s="135"/>
    </row>
    <row r="6" spans="1:12" ht="15" customHeight="1" thickBot="1" x14ac:dyDescent="0.25">
      <c r="A6" s="108"/>
      <c r="B6" s="109"/>
      <c r="C6" s="168" t="s">
        <v>117</v>
      </c>
      <c r="D6" s="170" t="s">
        <v>118</v>
      </c>
      <c r="E6" s="171"/>
      <c r="F6" s="119" t="s">
        <v>119</v>
      </c>
      <c r="G6" s="124"/>
      <c r="H6" s="172" t="s">
        <v>117</v>
      </c>
      <c r="I6" s="174" t="s">
        <v>118</v>
      </c>
      <c r="J6" s="175"/>
      <c r="K6" s="119" t="s">
        <v>119</v>
      </c>
      <c r="L6" s="124"/>
    </row>
    <row r="7" spans="1:12" ht="15" customHeight="1" thickBot="1" x14ac:dyDescent="0.25">
      <c r="A7" s="108"/>
      <c r="B7" s="109"/>
      <c r="C7" s="169"/>
      <c r="D7" s="14" t="s">
        <v>120</v>
      </c>
      <c r="E7" s="92" t="s">
        <v>121</v>
      </c>
      <c r="F7" s="92" t="s">
        <v>99</v>
      </c>
      <c r="G7" s="92" t="s">
        <v>34</v>
      </c>
      <c r="H7" s="173"/>
      <c r="I7" s="92" t="s">
        <v>120</v>
      </c>
      <c r="J7" s="92" t="s">
        <v>121</v>
      </c>
      <c r="K7" s="92" t="s">
        <v>99</v>
      </c>
      <c r="L7" s="17" t="s">
        <v>34</v>
      </c>
    </row>
    <row r="8" spans="1:12" s="38" customFormat="1" x14ac:dyDescent="0.2">
      <c r="A8" s="100" t="s">
        <v>40</v>
      </c>
      <c r="B8" s="44" t="s">
        <v>41</v>
      </c>
      <c r="C8" s="56">
        <v>16.2</v>
      </c>
      <c r="D8" s="57">
        <v>0</v>
      </c>
      <c r="E8" s="57">
        <v>6000</v>
      </c>
      <c r="F8" s="57">
        <v>1287</v>
      </c>
      <c r="G8" s="74">
        <f>F8/F$12*100</f>
        <v>51.895161290322577</v>
      </c>
      <c r="H8" s="73">
        <v>10.3</v>
      </c>
      <c r="I8" s="57">
        <v>0</v>
      </c>
      <c r="J8" s="57">
        <v>3000</v>
      </c>
      <c r="K8" s="57">
        <v>1288</v>
      </c>
      <c r="L8" s="74">
        <f>K8/K$12*100</f>
        <v>51.914550584441756</v>
      </c>
    </row>
    <row r="9" spans="1:12" s="38" customFormat="1" x14ac:dyDescent="0.2">
      <c r="A9" s="101"/>
      <c r="B9" s="45" t="s">
        <v>42</v>
      </c>
      <c r="C9" s="58">
        <v>28.7</v>
      </c>
      <c r="D9" s="59">
        <v>0</v>
      </c>
      <c r="E9" s="59">
        <v>1000</v>
      </c>
      <c r="F9" s="59">
        <v>676</v>
      </c>
      <c r="G9" s="76">
        <f t="shared" ref="G9:G11" si="0">F9/F$12*100</f>
        <v>27.258064516129032</v>
      </c>
      <c r="H9" s="75">
        <v>11.8</v>
      </c>
      <c r="I9" s="59">
        <v>0</v>
      </c>
      <c r="J9" s="59">
        <v>553</v>
      </c>
      <c r="K9" s="59">
        <v>676</v>
      </c>
      <c r="L9" s="76">
        <f t="shared" ref="L9:L11" si="1">K9/K$12*100</f>
        <v>27.247077791213218</v>
      </c>
    </row>
    <row r="10" spans="1:12" s="38" customFormat="1" x14ac:dyDescent="0.2">
      <c r="A10" s="101"/>
      <c r="B10" s="45" t="s">
        <v>43</v>
      </c>
      <c r="C10" s="58">
        <v>41.9</v>
      </c>
      <c r="D10" s="59">
        <v>0</v>
      </c>
      <c r="E10" s="59">
        <v>609</v>
      </c>
      <c r="F10" s="59">
        <v>331</v>
      </c>
      <c r="G10" s="76">
        <f t="shared" si="0"/>
        <v>13.346774193548386</v>
      </c>
      <c r="H10" s="75">
        <v>13.9</v>
      </c>
      <c r="I10" s="59">
        <v>0</v>
      </c>
      <c r="J10" s="59">
        <v>812</v>
      </c>
      <c r="K10" s="59">
        <v>331</v>
      </c>
      <c r="L10" s="76">
        <f t="shared" si="1"/>
        <v>13.341394598952036</v>
      </c>
    </row>
    <row r="11" spans="1:12" s="38" customFormat="1" x14ac:dyDescent="0.2">
      <c r="A11" s="101"/>
      <c r="B11" s="45" t="s">
        <v>44</v>
      </c>
      <c r="C11" s="58">
        <v>151.6</v>
      </c>
      <c r="D11" s="59">
        <v>0</v>
      </c>
      <c r="E11" s="59">
        <v>6625</v>
      </c>
      <c r="F11" s="59">
        <v>186</v>
      </c>
      <c r="G11" s="76">
        <f t="shared" si="0"/>
        <v>7.5</v>
      </c>
      <c r="H11" s="75">
        <v>30.6</v>
      </c>
      <c r="I11" s="59">
        <v>0</v>
      </c>
      <c r="J11" s="59">
        <v>1000</v>
      </c>
      <c r="K11" s="59">
        <v>186</v>
      </c>
      <c r="L11" s="76">
        <f t="shared" si="1"/>
        <v>7.4969770253929866</v>
      </c>
    </row>
    <row r="12" spans="1:12" s="38" customFormat="1" ht="16" thickBot="1" x14ac:dyDescent="0.25">
      <c r="A12" s="102"/>
      <c r="B12" s="46" t="s">
        <v>35</v>
      </c>
      <c r="C12" s="60">
        <v>33.200000000000003</v>
      </c>
      <c r="D12" s="61">
        <v>0</v>
      </c>
      <c r="E12" s="61">
        <v>6625</v>
      </c>
      <c r="F12" s="61">
        <v>2480</v>
      </c>
      <c r="G12" s="78">
        <f>SUM(G8:G11)</f>
        <v>100</v>
      </c>
      <c r="H12" s="77">
        <v>12.7</v>
      </c>
      <c r="I12" s="61">
        <v>0</v>
      </c>
      <c r="J12" s="61">
        <v>3000</v>
      </c>
      <c r="K12" s="61">
        <v>2481</v>
      </c>
      <c r="L12" s="78">
        <f>SUM(L8:L11)</f>
        <v>100</v>
      </c>
    </row>
    <row r="13" spans="1:12" s="38" customFormat="1" x14ac:dyDescent="0.2">
      <c r="A13" s="103" t="s">
        <v>45</v>
      </c>
      <c r="B13" s="94" t="s">
        <v>163</v>
      </c>
      <c r="C13" s="58">
        <v>18.399999999999999</v>
      </c>
      <c r="D13" s="59">
        <v>1</v>
      </c>
      <c r="E13" s="59">
        <v>73</v>
      </c>
      <c r="F13" s="59">
        <v>18</v>
      </c>
      <c r="G13" s="76">
        <f>F13/F$31*100</f>
        <v>0.72580645161290325</v>
      </c>
      <c r="H13" s="75">
        <v>3.3</v>
      </c>
      <c r="I13" s="59">
        <v>0</v>
      </c>
      <c r="J13" s="59">
        <v>18</v>
      </c>
      <c r="K13" s="59">
        <v>18</v>
      </c>
      <c r="L13" s="76">
        <f>K13/K$31*100</f>
        <v>0.7255139056831923</v>
      </c>
    </row>
    <row r="14" spans="1:12" s="38" customFormat="1" x14ac:dyDescent="0.2">
      <c r="A14" s="104"/>
      <c r="B14" s="95" t="s">
        <v>103</v>
      </c>
      <c r="C14" s="58">
        <v>40.9</v>
      </c>
      <c r="D14" s="59">
        <v>0</v>
      </c>
      <c r="E14" s="59">
        <v>1400</v>
      </c>
      <c r="F14" s="59">
        <v>261</v>
      </c>
      <c r="G14" s="76">
        <f t="shared" ref="G14:G30" si="2">F14/F$31*100</f>
        <v>10.524193548387096</v>
      </c>
      <c r="H14" s="75">
        <v>13.2</v>
      </c>
      <c r="I14" s="59">
        <v>0</v>
      </c>
      <c r="J14" s="59">
        <v>600</v>
      </c>
      <c r="K14" s="59">
        <v>261</v>
      </c>
      <c r="L14" s="76">
        <f t="shared" ref="L14:L30" si="3">K14/K$31*100</f>
        <v>10.519951632406288</v>
      </c>
    </row>
    <row r="15" spans="1:12" s="38" customFormat="1" x14ac:dyDescent="0.2">
      <c r="A15" s="104"/>
      <c r="B15" s="95" t="s">
        <v>164</v>
      </c>
      <c r="C15" s="58">
        <v>13.3</v>
      </c>
      <c r="D15" s="59">
        <v>1</v>
      </c>
      <c r="E15" s="59">
        <v>55</v>
      </c>
      <c r="F15" s="59">
        <v>29</v>
      </c>
      <c r="G15" s="76">
        <f t="shared" si="2"/>
        <v>1.1693548387096775</v>
      </c>
      <c r="H15" s="75">
        <v>1.6</v>
      </c>
      <c r="I15" s="59">
        <v>0</v>
      </c>
      <c r="J15" s="59">
        <v>15</v>
      </c>
      <c r="K15" s="59">
        <v>29</v>
      </c>
      <c r="L15" s="76">
        <f t="shared" si="3"/>
        <v>1.1688835147118097</v>
      </c>
    </row>
    <row r="16" spans="1:12" s="38" customFormat="1" x14ac:dyDescent="0.2">
      <c r="A16" s="104"/>
      <c r="B16" s="95" t="s">
        <v>165</v>
      </c>
      <c r="C16" s="58">
        <v>22.8</v>
      </c>
      <c r="D16" s="59">
        <v>5</v>
      </c>
      <c r="E16" s="59">
        <v>62</v>
      </c>
      <c r="F16" s="59">
        <v>5</v>
      </c>
      <c r="G16" s="76">
        <f t="shared" si="2"/>
        <v>0.20161290322580644</v>
      </c>
      <c r="H16" s="75">
        <v>6</v>
      </c>
      <c r="I16" s="59">
        <v>0</v>
      </c>
      <c r="J16" s="59">
        <v>20</v>
      </c>
      <c r="K16" s="59">
        <v>5</v>
      </c>
      <c r="L16" s="76">
        <f t="shared" si="3"/>
        <v>0.2015316404675534</v>
      </c>
    </row>
    <row r="17" spans="1:12" s="38" customFormat="1" x14ac:dyDescent="0.2">
      <c r="A17" s="104"/>
      <c r="B17" s="95" t="s">
        <v>5</v>
      </c>
      <c r="C17" s="58">
        <v>18.5</v>
      </c>
      <c r="D17" s="59">
        <v>0</v>
      </c>
      <c r="E17" s="59">
        <v>246</v>
      </c>
      <c r="F17" s="59">
        <v>214</v>
      </c>
      <c r="G17" s="76">
        <f t="shared" si="2"/>
        <v>8.629032258064516</v>
      </c>
      <c r="H17" s="75">
        <v>25.2</v>
      </c>
      <c r="I17" s="59">
        <v>0</v>
      </c>
      <c r="J17" s="59">
        <v>300</v>
      </c>
      <c r="K17" s="59">
        <v>214</v>
      </c>
      <c r="L17" s="76">
        <f t="shared" si="3"/>
        <v>8.625554212011286</v>
      </c>
    </row>
    <row r="18" spans="1:12" s="38" customFormat="1" x14ac:dyDescent="0.2">
      <c r="A18" s="104"/>
      <c r="B18" s="95" t="s">
        <v>104</v>
      </c>
      <c r="C18" s="58">
        <v>18</v>
      </c>
      <c r="D18" s="59">
        <v>0</v>
      </c>
      <c r="E18" s="59">
        <v>1262</v>
      </c>
      <c r="F18" s="59">
        <v>534</v>
      </c>
      <c r="G18" s="76">
        <f t="shared" si="2"/>
        <v>21.532258064516128</v>
      </c>
      <c r="H18" s="75">
        <v>3.7</v>
      </c>
      <c r="I18" s="59">
        <v>0</v>
      </c>
      <c r="J18" s="59">
        <v>300</v>
      </c>
      <c r="K18" s="59">
        <v>534</v>
      </c>
      <c r="L18" s="76">
        <f t="shared" si="3"/>
        <v>21.523579201934702</v>
      </c>
    </row>
    <row r="19" spans="1:12" s="38" customFormat="1" x14ac:dyDescent="0.2">
      <c r="A19" s="104"/>
      <c r="B19" s="95" t="s">
        <v>8</v>
      </c>
      <c r="C19" s="58">
        <v>28.5</v>
      </c>
      <c r="D19" s="59">
        <v>0</v>
      </c>
      <c r="E19" s="59">
        <v>800</v>
      </c>
      <c r="F19" s="59">
        <v>82</v>
      </c>
      <c r="G19" s="76">
        <f t="shared" si="2"/>
        <v>3.306451612903226</v>
      </c>
      <c r="H19" s="75">
        <v>11.9</v>
      </c>
      <c r="I19" s="59">
        <v>0</v>
      </c>
      <c r="J19" s="59">
        <v>281</v>
      </c>
      <c r="K19" s="59">
        <v>82</v>
      </c>
      <c r="L19" s="76">
        <f t="shared" si="3"/>
        <v>3.3051189036678759</v>
      </c>
    </row>
    <row r="20" spans="1:12" s="38" customFormat="1" x14ac:dyDescent="0.2">
      <c r="A20" s="104"/>
      <c r="B20" s="95" t="s">
        <v>105</v>
      </c>
      <c r="C20" s="58">
        <v>29.7</v>
      </c>
      <c r="D20" s="59">
        <v>0</v>
      </c>
      <c r="E20" s="59">
        <v>6000</v>
      </c>
      <c r="F20" s="59">
        <v>356</v>
      </c>
      <c r="G20" s="76">
        <f t="shared" si="2"/>
        <v>14.35483870967742</v>
      </c>
      <c r="H20" s="75">
        <v>12.5</v>
      </c>
      <c r="I20" s="59">
        <v>0</v>
      </c>
      <c r="J20" s="59">
        <v>3000</v>
      </c>
      <c r="K20" s="59">
        <v>356</v>
      </c>
      <c r="L20" s="76">
        <f t="shared" si="3"/>
        <v>14.349052801289803</v>
      </c>
    </row>
    <row r="21" spans="1:12" s="38" customFormat="1" x14ac:dyDescent="0.2">
      <c r="A21" s="104"/>
      <c r="B21" s="95" t="s">
        <v>106</v>
      </c>
      <c r="C21" s="58">
        <v>51.6</v>
      </c>
      <c r="D21" s="59">
        <v>0</v>
      </c>
      <c r="E21" s="59">
        <v>3000</v>
      </c>
      <c r="F21" s="59">
        <v>189</v>
      </c>
      <c r="G21" s="76">
        <f t="shared" si="2"/>
        <v>7.6209677419354831</v>
      </c>
      <c r="H21" s="75">
        <v>25.8</v>
      </c>
      <c r="I21" s="59">
        <v>0</v>
      </c>
      <c r="J21" s="59">
        <v>3000</v>
      </c>
      <c r="K21" s="59">
        <v>189</v>
      </c>
      <c r="L21" s="76">
        <f t="shared" si="3"/>
        <v>7.6178960096735189</v>
      </c>
    </row>
    <row r="22" spans="1:12" s="38" customFormat="1" x14ac:dyDescent="0.2">
      <c r="A22" s="104"/>
      <c r="B22" s="95" t="s">
        <v>107</v>
      </c>
      <c r="C22" s="58">
        <v>147.19999999999999</v>
      </c>
      <c r="D22" s="59">
        <v>0</v>
      </c>
      <c r="E22" s="59">
        <v>6625</v>
      </c>
      <c r="F22" s="59">
        <v>109</v>
      </c>
      <c r="G22" s="76">
        <f t="shared" si="2"/>
        <v>4.395161290322581</v>
      </c>
      <c r="H22" s="75">
        <v>15.1</v>
      </c>
      <c r="I22" s="59">
        <v>0</v>
      </c>
      <c r="J22" s="59">
        <v>1000</v>
      </c>
      <c r="K22" s="59">
        <v>109</v>
      </c>
      <c r="L22" s="76">
        <f t="shared" si="3"/>
        <v>4.3933897621926645</v>
      </c>
    </row>
    <row r="23" spans="1:12" s="38" customFormat="1" x14ac:dyDescent="0.2">
      <c r="A23" s="104"/>
      <c r="B23" s="95" t="s">
        <v>108</v>
      </c>
      <c r="C23" s="58">
        <v>7.1</v>
      </c>
      <c r="D23" s="59">
        <v>0</v>
      </c>
      <c r="E23" s="59">
        <v>43</v>
      </c>
      <c r="F23" s="59">
        <v>75</v>
      </c>
      <c r="G23" s="76">
        <f t="shared" si="2"/>
        <v>3.024193548387097</v>
      </c>
      <c r="H23" s="75">
        <v>2.2999999999999998</v>
      </c>
      <c r="I23" s="59">
        <v>0</v>
      </c>
      <c r="J23" s="59">
        <v>50</v>
      </c>
      <c r="K23" s="59">
        <v>75</v>
      </c>
      <c r="L23" s="76">
        <f t="shared" si="3"/>
        <v>3.0229746070133015</v>
      </c>
    </row>
    <row r="24" spans="1:12" s="38" customFormat="1" x14ac:dyDescent="0.2">
      <c r="A24" s="104"/>
      <c r="B24" s="95" t="s">
        <v>166</v>
      </c>
      <c r="C24" s="58">
        <v>11.2</v>
      </c>
      <c r="D24" s="59">
        <v>1</v>
      </c>
      <c r="E24" s="59">
        <v>117</v>
      </c>
      <c r="F24" s="59">
        <v>97</v>
      </c>
      <c r="G24" s="76">
        <f t="shared" si="2"/>
        <v>3.9112903225806455</v>
      </c>
      <c r="H24" s="75">
        <v>5.5</v>
      </c>
      <c r="I24" s="59">
        <v>0</v>
      </c>
      <c r="J24" s="59">
        <v>102</v>
      </c>
      <c r="K24" s="59">
        <v>97</v>
      </c>
      <c r="L24" s="76">
        <f t="shared" si="3"/>
        <v>3.9097138250705363</v>
      </c>
    </row>
    <row r="25" spans="1:12" s="38" customFormat="1" x14ac:dyDescent="0.2">
      <c r="A25" s="104"/>
      <c r="B25" s="95" t="s">
        <v>109</v>
      </c>
      <c r="C25" s="58">
        <v>64.8</v>
      </c>
      <c r="D25" s="59">
        <v>1</v>
      </c>
      <c r="E25" s="59">
        <v>1000</v>
      </c>
      <c r="F25" s="59">
        <v>53</v>
      </c>
      <c r="G25" s="76">
        <f t="shared" si="2"/>
        <v>2.1370967741935485</v>
      </c>
      <c r="H25" s="75">
        <v>30.2</v>
      </c>
      <c r="I25" s="59">
        <v>0</v>
      </c>
      <c r="J25" s="59">
        <v>754</v>
      </c>
      <c r="K25" s="59">
        <v>53</v>
      </c>
      <c r="L25" s="76">
        <f t="shared" si="3"/>
        <v>2.1362353889560661</v>
      </c>
    </row>
    <row r="26" spans="1:12" s="38" customFormat="1" x14ac:dyDescent="0.2">
      <c r="A26" s="104"/>
      <c r="B26" s="95" t="s">
        <v>110</v>
      </c>
      <c r="C26" s="58">
        <v>343</v>
      </c>
      <c r="D26" s="59">
        <v>343</v>
      </c>
      <c r="E26" s="59">
        <v>343</v>
      </c>
      <c r="F26" s="59">
        <v>1</v>
      </c>
      <c r="G26" s="76">
        <f t="shared" si="2"/>
        <v>4.0322580645161289E-2</v>
      </c>
      <c r="H26" s="75">
        <v>100</v>
      </c>
      <c r="I26" s="59">
        <v>100</v>
      </c>
      <c r="J26" s="59">
        <v>100</v>
      </c>
      <c r="K26" s="59">
        <v>1</v>
      </c>
      <c r="L26" s="76">
        <f t="shared" si="3"/>
        <v>4.0306328093510681E-2</v>
      </c>
    </row>
    <row r="27" spans="1:12" s="38" customFormat="1" x14ac:dyDescent="0.2">
      <c r="A27" s="104"/>
      <c r="B27" s="95" t="s">
        <v>111</v>
      </c>
      <c r="C27" s="58">
        <v>8.1</v>
      </c>
      <c r="D27" s="59">
        <v>0</v>
      </c>
      <c r="E27" s="59">
        <v>48</v>
      </c>
      <c r="F27" s="59">
        <v>31</v>
      </c>
      <c r="G27" s="76">
        <f t="shared" si="2"/>
        <v>1.25</v>
      </c>
      <c r="H27" s="75">
        <v>4.5999999999999996</v>
      </c>
      <c r="I27" s="59">
        <v>0</v>
      </c>
      <c r="J27" s="59">
        <v>20</v>
      </c>
      <c r="K27" s="59">
        <v>31</v>
      </c>
      <c r="L27" s="76">
        <f t="shared" si="3"/>
        <v>1.2494961708988312</v>
      </c>
    </row>
    <row r="28" spans="1:12" s="38" customFormat="1" x14ac:dyDescent="0.2">
      <c r="A28" s="104"/>
      <c r="B28" s="95" t="s">
        <v>112</v>
      </c>
      <c r="C28" s="58">
        <v>11.5</v>
      </c>
      <c r="D28" s="59">
        <v>1</v>
      </c>
      <c r="E28" s="59">
        <v>50</v>
      </c>
      <c r="F28" s="59">
        <v>15</v>
      </c>
      <c r="G28" s="76">
        <f>F28/F$31*100</f>
        <v>0.60483870967741937</v>
      </c>
      <c r="H28" s="75">
        <v>2.2000000000000002</v>
      </c>
      <c r="I28" s="59">
        <v>0</v>
      </c>
      <c r="J28" s="59">
        <v>20</v>
      </c>
      <c r="K28" s="59">
        <v>15</v>
      </c>
      <c r="L28" s="76">
        <f t="shared" si="3"/>
        <v>0.60459492140266025</v>
      </c>
    </row>
    <row r="29" spans="1:12" s="38" customFormat="1" x14ac:dyDescent="0.2">
      <c r="A29" s="104"/>
      <c r="B29" s="95" t="s">
        <v>167</v>
      </c>
      <c r="C29" s="58">
        <v>10.7</v>
      </c>
      <c r="D29" s="59">
        <v>1</v>
      </c>
      <c r="E29" s="59">
        <v>100</v>
      </c>
      <c r="F29" s="59">
        <v>56</v>
      </c>
      <c r="G29" s="76">
        <f t="shared" si="2"/>
        <v>2.258064516129032</v>
      </c>
      <c r="H29" s="75">
        <v>4.5</v>
      </c>
      <c r="I29" s="59">
        <v>0</v>
      </c>
      <c r="J29" s="59">
        <v>81</v>
      </c>
      <c r="K29" s="59">
        <v>57</v>
      </c>
      <c r="L29" s="76">
        <f t="shared" si="3"/>
        <v>2.2974607013301087</v>
      </c>
    </row>
    <row r="30" spans="1:12" s="38" customFormat="1" x14ac:dyDescent="0.2">
      <c r="A30" s="104"/>
      <c r="B30" s="95" t="s">
        <v>113</v>
      </c>
      <c r="C30" s="58">
        <v>34.4</v>
      </c>
      <c r="D30" s="59">
        <v>0</v>
      </c>
      <c r="E30" s="59">
        <v>1800</v>
      </c>
      <c r="F30" s="59">
        <v>355</v>
      </c>
      <c r="G30" s="76">
        <f t="shared" si="2"/>
        <v>14.31451612903226</v>
      </c>
      <c r="H30" s="75">
        <v>16.5</v>
      </c>
      <c r="I30" s="59">
        <v>0</v>
      </c>
      <c r="J30" s="59">
        <v>812</v>
      </c>
      <c r="K30" s="59">
        <v>355</v>
      </c>
      <c r="L30" s="76">
        <f t="shared" si="3"/>
        <v>14.30874647319629</v>
      </c>
    </row>
    <row r="31" spans="1:12" s="38" customFormat="1" ht="16" thickBot="1" x14ac:dyDescent="0.25">
      <c r="A31" s="105"/>
      <c r="B31" s="96" t="s">
        <v>35</v>
      </c>
      <c r="C31" s="60">
        <v>33.200000000000003</v>
      </c>
      <c r="D31" s="61">
        <v>0</v>
      </c>
      <c r="E31" s="61">
        <v>6625</v>
      </c>
      <c r="F31" s="61">
        <v>2480</v>
      </c>
      <c r="G31" s="78">
        <f>SUM(G13:G30)</f>
        <v>100</v>
      </c>
      <c r="H31" s="77">
        <v>12.7</v>
      </c>
      <c r="I31" s="61">
        <v>0</v>
      </c>
      <c r="J31" s="61">
        <v>3000</v>
      </c>
      <c r="K31" s="61">
        <v>2481</v>
      </c>
      <c r="L31" s="78">
        <f>SUM(L13:L30)</f>
        <v>100.00000000000001</v>
      </c>
    </row>
    <row r="32" spans="1:12" s="38" customFormat="1" x14ac:dyDescent="0.2">
      <c r="A32" s="104" t="s">
        <v>46</v>
      </c>
      <c r="B32" s="45" t="s">
        <v>15</v>
      </c>
      <c r="C32" s="58">
        <v>36.1</v>
      </c>
      <c r="D32" s="59">
        <v>0</v>
      </c>
      <c r="E32" s="59">
        <v>6625</v>
      </c>
      <c r="F32" s="59">
        <v>1230</v>
      </c>
      <c r="G32" s="76">
        <f>F32/F$49*100</f>
        <v>49.596774193548384</v>
      </c>
      <c r="H32" s="75">
        <v>11</v>
      </c>
      <c r="I32" s="59">
        <v>0</v>
      </c>
      <c r="J32" s="59">
        <v>1000</v>
      </c>
      <c r="K32" s="59">
        <v>1231</v>
      </c>
      <c r="L32" s="76">
        <f>K32/K$49*100</f>
        <v>49.617089883111646</v>
      </c>
    </row>
    <row r="33" spans="1:12" s="38" customFormat="1" x14ac:dyDescent="0.2">
      <c r="A33" s="104"/>
      <c r="B33" s="45" t="s">
        <v>16</v>
      </c>
      <c r="C33" s="58">
        <v>36.1</v>
      </c>
      <c r="D33" s="59">
        <v>1</v>
      </c>
      <c r="E33" s="59">
        <v>600</v>
      </c>
      <c r="F33" s="59">
        <v>23</v>
      </c>
      <c r="G33" s="76">
        <f t="shared" ref="G33:G48" si="4">F33/F$49*100</f>
        <v>0.92741935483870963</v>
      </c>
      <c r="H33" s="75">
        <v>3.3</v>
      </c>
      <c r="I33" s="59">
        <v>0</v>
      </c>
      <c r="J33" s="59">
        <v>39</v>
      </c>
      <c r="K33" s="59">
        <v>23</v>
      </c>
      <c r="L33" s="76">
        <f t="shared" ref="L33:L48" si="5">K33/K$49*100</f>
        <v>0.92704554615074564</v>
      </c>
    </row>
    <row r="34" spans="1:12" s="38" customFormat="1" x14ac:dyDescent="0.2">
      <c r="A34" s="104"/>
      <c r="B34" s="45" t="s">
        <v>17</v>
      </c>
      <c r="C34" s="58">
        <v>32.4</v>
      </c>
      <c r="D34" s="59">
        <v>1</v>
      </c>
      <c r="E34" s="59">
        <v>350</v>
      </c>
      <c r="F34" s="59">
        <v>26</v>
      </c>
      <c r="G34" s="76">
        <f t="shared" si="4"/>
        <v>1.0483870967741937</v>
      </c>
      <c r="H34" s="75">
        <v>8</v>
      </c>
      <c r="I34" s="59">
        <v>0</v>
      </c>
      <c r="J34" s="59">
        <v>100</v>
      </c>
      <c r="K34" s="59">
        <v>26</v>
      </c>
      <c r="L34" s="76">
        <f t="shared" si="5"/>
        <v>1.0479645304312777</v>
      </c>
    </row>
    <row r="35" spans="1:12" s="38" customFormat="1" x14ac:dyDescent="0.2">
      <c r="A35" s="104"/>
      <c r="B35" s="45" t="s">
        <v>18</v>
      </c>
      <c r="C35" s="58">
        <v>14.6</v>
      </c>
      <c r="D35" s="59">
        <v>1</v>
      </c>
      <c r="E35" s="59">
        <v>60</v>
      </c>
      <c r="F35" s="59">
        <v>23</v>
      </c>
      <c r="G35" s="76">
        <f t="shared" si="4"/>
        <v>0.92741935483870963</v>
      </c>
      <c r="H35" s="75">
        <v>6.6</v>
      </c>
      <c r="I35" s="59">
        <v>0</v>
      </c>
      <c r="J35" s="59">
        <v>100</v>
      </c>
      <c r="K35" s="59">
        <v>23</v>
      </c>
      <c r="L35" s="76">
        <f t="shared" si="5"/>
        <v>0.92704554615074564</v>
      </c>
    </row>
    <row r="36" spans="1:12" s="38" customFormat="1" x14ac:dyDescent="0.2">
      <c r="A36" s="104"/>
      <c r="B36" s="45" t="s">
        <v>19</v>
      </c>
      <c r="C36" s="58">
        <v>24</v>
      </c>
      <c r="D36" s="59">
        <v>0</v>
      </c>
      <c r="E36" s="59">
        <v>764</v>
      </c>
      <c r="F36" s="59">
        <v>230</v>
      </c>
      <c r="G36" s="76">
        <f t="shared" si="4"/>
        <v>9.2741935483870961</v>
      </c>
      <c r="H36" s="75">
        <v>6.1</v>
      </c>
      <c r="I36" s="59">
        <v>0</v>
      </c>
      <c r="J36" s="59">
        <v>300</v>
      </c>
      <c r="K36" s="59">
        <v>230</v>
      </c>
      <c r="L36" s="76">
        <f t="shared" si="5"/>
        <v>9.2704554615074564</v>
      </c>
    </row>
    <row r="37" spans="1:12" s="38" customFormat="1" x14ac:dyDescent="0.2">
      <c r="A37" s="104"/>
      <c r="B37" s="45" t="s">
        <v>20</v>
      </c>
      <c r="C37" s="58">
        <v>21.3</v>
      </c>
      <c r="D37" s="59">
        <v>0</v>
      </c>
      <c r="E37" s="59">
        <v>377</v>
      </c>
      <c r="F37" s="59">
        <v>347</v>
      </c>
      <c r="G37" s="76">
        <f t="shared" si="4"/>
        <v>13.991935483870968</v>
      </c>
      <c r="H37" s="75">
        <v>14.1</v>
      </c>
      <c r="I37" s="59">
        <v>0</v>
      </c>
      <c r="J37" s="59">
        <v>754</v>
      </c>
      <c r="K37" s="59">
        <v>347</v>
      </c>
      <c r="L37" s="76">
        <f t="shared" si="5"/>
        <v>13.986295848448208</v>
      </c>
    </row>
    <row r="38" spans="1:12" s="38" customFormat="1" x14ac:dyDescent="0.2">
      <c r="A38" s="104"/>
      <c r="B38" s="45" t="s">
        <v>21</v>
      </c>
      <c r="C38" s="58">
        <v>15.1</v>
      </c>
      <c r="D38" s="59">
        <v>1</v>
      </c>
      <c r="E38" s="59">
        <v>114</v>
      </c>
      <c r="F38" s="59">
        <v>46</v>
      </c>
      <c r="G38" s="76">
        <f t="shared" si="4"/>
        <v>1.8548387096774193</v>
      </c>
      <c r="H38" s="75">
        <v>6.9</v>
      </c>
      <c r="I38" s="59">
        <v>0</v>
      </c>
      <c r="J38" s="59">
        <v>76</v>
      </c>
      <c r="K38" s="59">
        <v>46</v>
      </c>
      <c r="L38" s="76">
        <f t="shared" si="5"/>
        <v>1.8540910923014913</v>
      </c>
    </row>
    <row r="39" spans="1:12" s="38" customFormat="1" x14ac:dyDescent="0.2">
      <c r="A39" s="104"/>
      <c r="B39" s="45" t="s">
        <v>22</v>
      </c>
      <c r="C39" s="58">
        <v>18.899999999999999</v>
      </c>
      <c r="D39" s="59">
        <v>0</v>
      </c>
      <c r="E39" s="59">
        <v>256</v>
      </c>
      <c r="F39" s="59">
        <v>51</v>
      </c>
      <c r="G39" s="76">
        <f t="shared" si="4"/>
        <v>2.056451612903226</v>
      </c>
      <c r="H39" s="75">
        <v>8.8000000000000007</v>
      </c>
      <c r="I39" s="59">
        <v>0</v>
      </c>
      <c r="J39" s="59">
        <v>116</v>
      </c>
      <c r="K39" s="59">
        <v>51</v>
      </c>
      <c r="L39" s="76">
        <f t="shared" si="5"/>
        <v>2.0556227327690446</v>
      </c>
    </row>
    <row r="40" spans="1:12" s="38" customFormat="1" x14ac:dyDescent="0.2">
      <c r="A40" s="104"/>
      <c r="B40" s="45" t="s">
        <v>23</v>
      </c>
      <c r="C40" s="58">
        <v>13</v>
      </c>
      <c r="D40" s="59">
        <v>0</v>
      </c>
      <c r="E40" s="59">
        <v>156</v>
      </c>
      <c r="F40" s="59">
        <v>100</v>
      </c>
      <c r="G40" s="76">
        <f t="shared" si="4"/>
        <v>4.032258064516129</v>
      </c>
      <c r="H40" s="75">
        <v>7.2</v>
      </c>
      <c r="I40" s="59">
        <v>0</v>
      </c>
      <c r="J40" s="59">
        <v>200</v>
      </c>
      <c r="K40" s="59">
        <v>100</v>
      </c>
      <c r="L40" s="76">
        <f t="shared" si="5"/>
        <v>4.0306328093510677</v>
      </c>
    </row>
    <row r="41" spans="1:12" s="38" customFormat="1" x14ac:dyDescent="0.2">
      <c r="A41" s="104"/>
      <c r="B41" s="45" t="s">
        <v>24</v>
      </c>
      <c r="C41" s="58">
        <v>62</v>
      </c>
      <c r="D41" s="59">
        <v>0</v>
      </c>
      <c r="E41" s="59">
        <v>6000</v>
      </c>
      <c r="F41" s="59">
        <v>185</v>
      </c>
      <c r="G41" s="76">
        <f t="shared" si="4"/>
        <v>7.459677419354839</v>
      </c>
      <c r="H41" s="75">
        <v>20.2</v>
      </c>
      <c r="I41" s="59">
        <v>0</v>
      </c>
      <c r="J41" s="59">
        <v>3000</v>
      </c>
      <c r="K41" s="59">
        <v>185</v>
      </c>
      <c r="L41" s="76">
        <f t="shared" si="5"/>
        <v>7.4566706972994767</v>
      </c>
    </row>
    <row r="42" spans="1:12" s="38" customFormat="1" x14ac:dyDescent="0.2">
      <c r="A42" s="104"/>
      <c r="B42" s="45" t="s">
        <v>25</v>
      </c>
      <c r="C42" s="58">
        <v>153.5</v>
      </c>
      <c r="D42" s="59">
        <v>0</v>
      </c>
      <c r="E42" s="59">
        <v>3000</v>
      </c>
      <c r="F42" s="59">
        <v>25</v>
      </c>
      <c r="G42" s="76">
        <f t="shared" si="4"/>
        <v>1.0080645161290323</v>
      </c>
      <c r="H42" s="75">
        <v>153.30000000000001</v>
      </c>
      <c r="I42" s="59">
        <v>0</v>
      </c>
      <c r="J42" s="59">
        <v>3000</v>
      </c>
      <c r="K42" s="59">
        <v>25</v>
      </c>
      <c r="L42" s="76">
        <f t="shared" si="5"/>
        <v>1.0076582023377669</v>
      </c>
    </row>
    <row r="43" spans="1:12" s="38" customFormat="1" x14ac:dyDescent="0.2">
      <c r="A43" s="104"/>
      <c r="B43" s="45" t="s">
        <v>26</v>
      </c>
      <c r="C43" s="58">
        <v>23.4</v>
      </c>
      <c r="D43" s="59">
        <v>1</v>
      </c>
      <c r="E43" s="59">
        <v>246</v>
      </c>
      <c r="F43" s="59">
        <v>20</v>
      </c>
      <c r="G43" s="76">
        <f t="shared" si="4"/>
        <v>0.80645161290322576</v>
      </c>
      <c r="H43" s="75">
        <v>1.6</v>
      </c>
      <c r="I43" s="59">
        <v>0</v>
      </c>
      <c r="J43" s="59">
        <v>18</v>
      </c>
      <c r="K43" s="59">
        <v>20</v>
      </c>
      <c r="L43" s="76">
        <f t="shared" si="5"/>
        <v>0.80612656187021359</v>
      </c>
    </row>
    <row r="44" spans="1:12" s="38" customFormat="1" x14ac:dyDescent="0.2">
      <c r="A44" s="104"/>
      <c r="B44" s="45" t="s">
        <v>27</v>
      </c>
      <c r="C44" s="58">
        <v>40.4</v>
      </c>
      <c r="D44" s="59">
        <v>0</v>
      </c>
      <c r="E44" s="59">
        <v>1000</v>
      </c>
      <c r="F44" s="59">
        <v>48</v>
      </c>
      <c r="G44" s="76">
        <f t="shared" si="4"/>
        <v>1.935483870967742</v>
      </c>
      <c r="H44" s="75">
        <v>20.3</v>
      </c>
      <c r="I44" s="59">
        <v>0</v>
      </c>
      <c r="J44" s="59">
        <v>494</v>
      </c>
      <c r="K44" s="59">
        <v>48</v>
      </c>
      <c r="L44" s="76">
        <f t="shared" si="5"/>
        <v>1.9347037484885126</v>
      </c>
    </row>
    <row r="45" spans="1:12" s="38" customFormat="1" x14ac:dyDescent="0.2">
      <c r="A45" s="104"/>
      <c r="B45" s="45" t="s">
        <v>28</v>
      </c>
      <c r="C45" s="58">
        <v>15.7</v>
      </c>
      <c r="D45" s="59">
        <v>0</v>
      </c>
      <c r="E45" s="59">
        <v>119</v>
      </c>
      <c r="F45" s="59">
        <v>85</v>
      </c>
      <c r="G45" s="76">
        <f t="shared" si="4"/>
        <v>3.4274193548387095</v>
      </c>
      <c r="H45" s="75">
        <v>11.2</v>
      </c>
      <c r="I45" s="59">
        <v>0</v>
      </c>
      <c r="J45" s="59">
        <v>270</v>
      </c>
      <c r="K45" s="59">
        <v>85</v>
      </c>
      <c r="L45" s="76">
        <f t="shared" si="5"/>
        <v>3.4260378879484077</v>
      </c>
    </row>
    <row r="46" spans="1:12" s="38" customFormat="1" x14ac:dyDescent="0.2">
      <c r="A46" s="104"/>
      <c r="B46" s="45" t="s">
        <v>29</v>
      </c>
      <c r="C46" s="58">
        <v>39.1</v>
      </c>
      <c r="D46" s="59">
        <v>1</v>
      </c>
      <c r="E46" s="59">
        <v>400</v>
      </c>
      <c r="F46" s="59">
        <v>20</v>
      </c>
      <c r="G46" s="76">
        <f t="shared" si="4"/>
        <v>0.80645161290322576</v>
      </c>
      <c r="H46" s="75">
        <v>12.4</v>
      </c>
      <c r="I46" s="59">
        <v>0</v>
      </c>
      <c r="J46" s="59">
        <v>150</v>
      </c>
      <c r="K46" s="59">
        <v>20</v>
      </c>
      <c r="L46" s="76">
        <f t="shared" si="5"/>
        <v>0.80612656187021359</v>
      </c>
    </row>
    <row r="47" spans="1:12" s="38" customFormat="1" x14ac:dyDescent="0.2">
      <c r="A47" s="104"/>
      <c r="B47" s="45" t="s">
        <v>30</v>
      </c>
      <c r="C47" s="58">
        <v>14</v>
      </c>
      <c r="D47" s="59">
        <v>0</v>
      </c>
      <c r="E47" s="59">
        <v>75</v>
      </c>
      <c r="F47" s="59">
        <v>20</v>
      </c>
      <c r="G47" s="76">
        <f t="shared" si="4"/>
        <v>0.80645161290322576</v>
      </c>
      <c r="H47" s="75">
        <v>1.8</v>
      </c>
      <c r="I47" s="59">
        <v>0</v>
      </c>
      <c r="J47" s="59">
        <v>10</v>
      </c>
      <c r="K47" s="59">
        <v>20</v>
      </c>
      <c r="L47" s="76">
        <f t="shared" si="5"/>
        <v>0.80612656187021359</v>
      </c>
    </row>
    <row r="48" spans="1:12" s="38" customFormat="1" x14ac:dyDescent="0.2">
      <c r="A48" s="104"/>
      <c r="B48" s="45" t="s">
        <v>31</v>
      </c>
      <c r="C48" s="58">
        <v>9</v>
      </c>
      <c r="D48" s="59">
        <v>9</v>
      </c>
      <c r="E48" s="59">
        <v>9</v>
      </c>
      <c r="F48" s="59">
        <v>1</v>
      </c>
      <c r="G48" s="76">
        <f t="shared" si="4"/>
        <v>4.0322580645161289E-2</v>
      </c>
      <c r="H48" s="75">
        <v>0</v>
      </c>
      <c r="I48" s="59">
        <v>0</v>
      </c>
      <c r="J48" s="59">
        <v>0</v>
      </c>
      <c r="K48" s="59">
        <v>1</v>
      </c>
      <c r="L48" s="76">
        <f t="shared" si="5"/>
        <v>4.0306328093510681E-2</v>
      </c>
    </row>
    <row r="49" spans="1:12" s="38" customFormat="1" ht="16" thickBot="1" x14ac:dyDescent="0.25">
      <c r="A49" s="105"/>
      <c r="B49" s="46" t="s">
        <v>35</v>
      </c>
      <c r="C49" s="60">
        <v>33.200000000000003</v>
      </c>
      <c r="D49" s="61">
        <v>0</v>
      </c>
      <c r="E49" s="61">
        <v>6625</v>
      </c>
      <c r="F49" s="61">
        <v>2480</v>
      </c>
      <c r="G49" s="78">
        <f>SUM(G32:G48)</f>
        <v>100.00000000000003</v>
      </c>
      <c r="H49" s="77">
        <v>12.7</v>
      </c>
      <c r="I49" s="61">
        <v>0</v>
      </c>
      <c r="J49" s="61">
        <v>3000</v>
      </c>
      <c r="K49" s="61">
        <v>2481</v>
      </c>
      <c r="L49" s="78">
        <f>SUM(L32:L48)</f>
        <v>99.999999999999986</v>
      </c>
    </row>
    <row r="50" spans="1:12" s="38" customFormat="1" ht="30" customHeight="1" x14ac:dyDescent="0.2">
      <c r="A50" s="161" t="s">
        <v>168</v>
      </c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</row>
    <row r="51" spans="1:12" x14ac:dyDescent="0.2">
      <c r="A51" s="38" t="s">
        <v>124</v>
      </c>
      <c r="B51" s="38"/>
      <c r="C51" s="39"/>
      <c r="D51" s="39"/>
      <c r="E51" s="93"/>
      <c r="F51" s="93"/>
      <c r="G51" s="93"/>
      <c r="H51" s="93"/>
      <c r="I51" s="93"/>
      <c r="J51" s="93"/>
      <c r="K51" s="93"/>
      <c r="L51" s="39"/>
    </row>
  </sheetData>
  <mergeCells count="15">
    <mergeCell ref="A50:L50"/>
    <mergeCell ref="K6:L6"/>
    <mergeCell ref="A8:A12"/>
    <mergeCell ref="A13:A31"/>
    <mergeCell ref="A32:A49"/>
    <mergeCell ref="A3:B7"/>
    <mergeCell ref="C3:L3"/>
    <mergeCell ref="C4:L4"/>
    <mergeCell ref="C5:G5"/>
    <mergeCell ref="H5:L5"/>
    <mergeCell ref="C6:C7"/>
    <mergeCell ref="D6:E6"/>
    <mergeCell ref="F6:G6"/>
    <mergeCell ref="H6:H7"/>
    <mergeCell ref="I6:J6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9FBC1-5D5C-429D-8E35-5A87AD9FB6BB}">
  <dimension ref="A1:T53"/>
  <sheetViews>
    <sheetView zoomScale="70" zoomScaleNormal="70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73.5" customWidth="1"/>
    <col min="3" max="3" width="9.5" customWidth="1"/>
    <col min="4" max="5" width="9.5" style="13" customWidth="1"/>
    <col min="6" max="6" width="9.5" customWidth="1"/>
    <col min="7" max="8" width="9.5" style="13" customWidth="1"/>
    <col min="9" max="9" width="9.5" customWidth="1"/>
    <col min="10" max="11" width="9.5" style="13" customWidth="1"/>
    <col min="12" max="12" width="9.5" customWidth="1"/>
    <col min="13" max="14" width="9.5" style="13" customWidth="1"/>
    <col min="15" max="15" width="9.5" customWidth="1"/>
    <col min="16" max="17" width="9.5" style="13" customWidth="1"/>
    <col min="18" max="18" width="9.5" style="11" customWidth="1"/>
    <col min="19" max="20" width="9.5" style="13" customWidth="1"/>
  </cols>
  <sheetData>
    <row r="1" spans="1:20" x14ac:dyDescent="0.2">
      <c r="A1" s="1" t="s">
        <v>126</v>
      </c>
    </row>
    <row r="2" spans="1:20" ht="16" thickBot="1" x14ac:dyDescent="0.25">
      <c r="A2" s="97" t="s">
        <v>132</v>
      </c>
      <c r="B2" s="1"/>
    </row>
    <row r="3" spans="1:20" ht="15" customHeight="1" thickBot="1" x14ac:dyDescent="0.25">
      <c r="A3" s="106" t="s">
        <v>171</v>
      </c>
      <c r="B3" s="107"/>
      <c r="C3" s="176" t="s">
        <v>39</v>
      </c>
      <c r="D3" s="177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9"/>
      <c r="T3" s="180"/>
    </row>
    <row r="4" spans="1:20" ht="15" customHeight="1" thickBot="1" x14ac:dyDescent="0.25">
      <c r="A4" s="108"/>
      <c r="B4" s="109"/>
      <c r="C4" s="133" t="s">
        <v>133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5"/>
    </row>
    <row r="5" spans="1:20" ht="15" customHeight="1" thickBot="1" x14ac:dyDescent="0.25">
      <c r="A5" s="108"/>
      <c r="B5" s="109"/>
      <c r="C5" s="181" t="s">
        <v>49</v>
      </c>
      <c r="D5" s="182"/>
      <c r="E5" s="183"/>
      <c r="F5" s="119" t="s">
        <v>50</v>
      </c>
      <c r="G5" s="117"/>
      <c r="H5" s="118"/>
      <c r="I5" s="119" t="s">
        <v>51</v>
      </c>
      <c r="J5" s="117"/>
      <c r="K5" s="118"/>
      <c r="L5" s="119" t="s">
        <v>52</v>
      </c>
      <c r="M5" s="117"/>
      <c r="N5" s="118"/>
      <c r="O5" s="119" t="s">
        <v>53</v>
      </c>
      <c r="P5" s="117"/>
      <c r="Q5" s="118"/>
      <c r="R5" s="120" t="s">
        <v>35</v>
      </c>
      <c r="S5" s="121"/>
      <c r="T5" s="122"/>
    </row>
    <row r="6" spans="1:20" ht="15" customHeight="1" thickBot="1" x14ac:dyDescent="0.25">
      <c r="A6" s="128"/>
      <c r="B6" s="129"/>
      <c r="C6" s="19" t="s">
        <v>99</v>
      </c>
      <c r="D6" s="23" t="s">
        <v>100</v>
      </c>
      <c r="E6" s="23" t="s">
        <v>101</v>
      </c>
      <c r="F6" s="30" t="s">
        <v>99</v>
      </c>
      <c r="G6" s="23" t="s">
        <v>100</v>
      </c>
      <c r="H6" s="23" t="s">
        <v>101</v>
      </c>
      <c r="I6" s="30" t="s">
        <v>99</v>
      </c>
      <c r="J6" s="23" t="s">
        <v>100</v>
      </c>
      <c r="K6" s="23" t="s">
        <v>101</v>
      </c>
      <c r="L6" s="30" t="s">
        <v>99</v>
      </c>
      <c r="M6" s="23" t="s">
        <v>100</v>
      </c>
      <c r="N6" s="23" t="s">
        <v>101</v>
      </c>
      <c r="O6" s="30" t="s">
        <v>99</v>
      </c>
      <c r="P6" s="23" t="s">
        <v>100</v>
      </c>
      <c r="Q6" s="23" t="s">
        <v>101</v>
      </c>
      <c r="R6" s="25" t="s">
        <v>99</v>
      </c>
      <c r="S6" s="23" t="s">
        <v>100</v>
      </c>
      <c r="T6" s="24" t="s">
        <v>101</v>
      </c>
    </row>
    <row r="7" spans="1:20" ht="15" customHeight="1" x14ac:dyDescent="0.2">
      <c r="A7" s="100" t="s">
        <v>40</v>
      </c>
      <c r="B7" s="44" t="s">
        <v>41</v>
      </c>
      <c r="C7" s="68">
        <v>495</v>
      </c>
      <c r="D7" s="73">
        <v>57.09</v>
      </c>
      <c r="E7" s="74">
        <f>C7/$R7*100</f>
        <v>38.431677018633543</v>
      </c>
      <c r="F7" s="57">
        <v>145</v>
      </c>
      <c r="G7" s="73">
        <v>40.85</v>
      </c>
      <c r="H7" s="74">
        <f>F7/$R7*100</f>
        <v>11.25776397515528</v>
      </c>
      <c r="I7" s="57">
        <v>211</v>
      </c>
      <c r="J7" s="73">
        <v>43.51</v>
      </c>
      <c r="K7" s="74">
        <f>I7/$R7*100</f>
        <v>16.381987577639752</v>
      </c>
      <c r="L7" s="57">
        <v>178</v>
      </c>
      <c r="M7" s="73">
        <v>45.52</v>
      </c>
      <c r="N7" s="74">
        <f>L7/$R7*100</f>
        <v>13.819875776397517</v>
      </c>
      <c r="O7" s="57">
        <v>259</v>
      </c>
      <c r="P7" s="73">
        <v>67.62</v>
      </c>
      <c r="Q7" s="74">
        <f>O7/$R7*100</f>
        <v>20.108695652173914</v>
      </c>
      <c r="R7" s="82">
        <v>1288</v>
      </c>
      <c r="S7" s="80">
        <v>51.91</v>
      </c>
      <c r="T7" s="84">
        <f>SUM(Q7,N7,K7,H7,E7)</f>
        <v>100</v>
      </c>
    </row>
    <row r="8" spans="1:20" ht="15" customHeight="1" x14ac:dyDescent="0.2">
      <c r="A8" s="101"/>
      <c r="B8" s="45" t="s">
        <v>42</v>
      </c>
      <c r="C8" s="69">
        <v>217</v>
      </c>
      <c r="D8" s="75">
        <v>25.03</v>
      </c>
      <c r="E8" s="76">
        <f t="shared" ref="E8:E48" si="0">C8/$R8*100</f>
        <v>32.100591715976329</v>
      </c>
      <c r="F8" s="59">
        <v>124</v>
      </c>
      <c r="G8" s="75">
        <v>34.93</v>
      </c>
      <c r="H8" s="76">
        <f t="shared" ref="H8:H48" si="1">F8/$R8*100</f>
        <v>18.34319526627219</v>
      </c>
      <c r="I8" s="59">
        <v>148</v>
      </c>
      <c r="J8" s="75">
        <v>30.52</v>
      </c>
      <c r="K8" s="76">
        <f t="shared" ref="K8:K48" si="2">I8/$R8*100</f>
        <v>21.893491124260358</v>
      </c>
      <c r="L8" s="59">
        <v>119</v>
      </c>
      <c r="M8" s="75">
        <v>30.43</v>
      </c>
      <c r="N8" s="76">
        <f t="shared" ref="N8:N48" si="3">L8/$R8*100</f>
        <v>17.603550295857989</v>
      </c>
      <c r="O8" s="59">
        <v>68</v>
      </c>
      <c r="P8" s="75">
        <v>17.75</v>
      </c>
      <c r="Q8" s="76">
        <f t="shared" ref="Q8:Q48" si="4">O8/$R8*100</f>
        <v>10.059171597633137</v>
      </c>
      <c r="R8" s="83">
        <v>676</v>
      </c>
      <c r="S8" s="81">
        <v>27.25</v>
      </c>
      <c r="T8" s="79">
        <f t="shared" ref="T8:T48" si="5">SUM(Q8,N8,K8,H8,E8)</f>
        <v>100</v>
      </c>
    </row>
    <row r="9" spans="1:20" ht="15" customHeight="1" x14ac:dyDescent="0.2">
      <c r="A9" s="101"/>
      <c r="B9" s="45" t="s">
        <v>43</v>
      </c>
      <c r="C9" s="69">
        <v>99</v>
      </c>
      <c r="D9" s="75">
        <v>11.42</v>
      </c>
      <c r="E9" s="76">
        <f t="shared" si="0"/>
        <v>29.909365558912388</v>
      </c>
      <c r="F9" s="59">
        <v>52</v>
      </c>
      <c r="G9" s="75">
        <v>14.65</v>
      </c>
      <c r="H9" s="76">
        <f t="shared" si="1"/>
        <v>15.709969788519636</v>
      </c>
      <c r="I9" s="59">
        <v>85</v>
      </c>
      <c r="J9" s="75">
        <v>17.53</v>
      </c>
      <c r="K9" s="76">
        <f t="shared" si="2"/>
        <v>25.679758308157101</v>
      </c>
      <c r="L9" s="59">
        <v>60</v>
      </c>
      <c r="M9" s="75">
        <v>15.35</v>
      </c>
      <c r="N9" s="76">
        <f t="shared" si="3"/>
        <v>18.126888217522659</v>
      </c>
      <c r="O9" s="59">
        <v>35</v>
      </c>
      <c r="P9" s="75">
        <v>9.14</v>
      </c>
      <c r="Q9" s="76">
        <f t="shared" si="4"/>
        <v>10.574018126888216</v>
      </c>
      <c r="R9" s="83">
        <v>331</v>
      </c>
      <c r="S9" s="81">
        <v>13.34</v>
      </c>
      <c r="T9" s="79">
        <f t="shared" si="5"/>
        <v>100</v>
      </c>
    </row>
    <row r="10" spans="1:20" ht="15" customHeight="1" x14ac:dyDescent="0.2">
      <c r="A10" s="101"/>
      <c r="B10" s="45" t="s">
        <v>44</v>
      </c>
      <c r="C10" s="69">
        <v>56</v>
      </c>
      <c r="D10" s="75">
        <v>6.46</v>
      </c>
      <c r="E10" s="76">
        <f t="shared" si="0"/>
        <v>30.107526881720432</v>
      </c>
      <c r="F10" s="59">
        <v>34</v>
      </c>
      <c r="G10" s="75">
        <v>9.58</v>
      </c>
      <c r="H10" s="76">
        <f t="shared" si="1"/>
        <v>18.27956989247312</v>
      </c>
      <c r="I10" s="59">
        <v>41</v>
      </c>
      <c r="J10" s="75">
        <v>8.4499999999999993</v>
      </c>
      <c r="K10" s="76">
        <f t="shared" si="2"/>
        <v>22.043010752688172</v>
      </c>
      <c r="L10" s="59">
        <v>34</v>
      </c>
      <c r="M10" s="75">
        <v>8.6999999999999993</v>
      </c>
      <c r="N10" s="76">
        <f t="shared" si="3"/>
        <v>18.27956989247312</v>
      </c>
      <c r="O10" s="59">
        <v>21</v>
      </c>
      <c r="P10" s="75">
        <v>5.48</v>
      </c>
      <c r="Q10" s="76">
        <f t="shared" si="4"/>
        <v>11.29032258064516</v>
      </c>
      <c r="R10" s="83">
        <v>186</v>
      </c>
      <c r="S10" s="81">
        <v>7.5</v>
      </c>
      <c r="T10" s="79">
        <f t="shared" si="5"/>
        <v>100</v>
      </c>
    </row>
    <row r="11" spans="1:20" ht="15" customHeight="1" thickBot="1" x14ac:dyDescent="0.25">
      <c r="A11" s="102"/>
      <c r="B11" s="46" t="s">
        <v>35</v>
      </c>
      <c r="C11" s="87">
        <v>867</v>
      </c>
      <c r="D11" s="81">
        <v>100</v>
      </c>
      <c r="E11" s="79">
        <f t="shared" si="0"/>
        <v>34.945586457073766</v>
      </c>
      <c r="F11" s="83">
        <v>355</v>
      </c>
      <c r="G11" s="81">
        <v>100</v>
      </c>
      <c r="H11" s="79">
        <f t="shared" si="1"/>
        <v>14.30874647319629</v>
      </c>
      <c r="I11" s="83">
        <v>485</v>
      </c>
      <c r="J11" s="81">
        <v>100</v>
      </c>
      <c r="K11" s="79">
        <f t="shared" si="2"/>
        <v>19.548569125352682</v>
      </c>
      <c r="L11" s="83">
        <v>391</v>
      </c>
      <c r="M11" s="81">
        <v>100</v>
      </c>
      <c r="N11" s="79">
        <f t="shared" si="3"/>
        <v>15.759774284562678</v>
      </c>
      <c r="O11" s="83">
        <v>383</v>
      </c>
      <c r="P11" s="81">
        <v>100</v>
      </c>
      <c r="Q11" s="79">
        <f t="shared" si="4"/>
        <v>15.437323659814592</v>
      </c>
      <c r="R11" s="83">
        <v>2481</v>
      </c>
      <c r="S11" s="81">
        <v>100</v>
      </c>
      <c r="T11" s="79">
        <f t="shared" si="5"/>
        <v>100</v>
      </c>
    </row>
    <row r="12" spans="1:20" ht="15" customHeight="1" x14ac:dyDescent="0.2">
      <c r="A12" s="103" t="s">
        <v>45</v>
      </c>
      <c r="B12" s="47" t="s">
        <v>163</v>
      </c>
      <c r="C12" s="68">
        <v>5</v>
      </c>
      <c r="D12" s="73">
        <v>0.57999999999999996</v>
      </c>
      <c r="E12" s="74">
        <f t="shared" si="0"/>
        <v>27.777777777777779</v>
      </c>
      <c r="F12" s="57">
        <v>3</v>
      </c>
      <c r="G12" s="73">
        <v>0.85</v>
      </c>
      <c r="H12" s="74">
        <f t="shared" si="1"/>
        <v>16.666666666666664</v>
      </c>
      <c r="I12" s="57">
        <v>8</v>
      </c>
      <c r="J12" s="73">
        <v>1.65</v>
      </c>
      <c r="K12" s="74">
        <f t="shared" si="2"/>
        <v>44.444444444444443</v>
      </c>
      <c r="L12" s="57">
        <v>1</v>
      </c>
      <c r="M12" s="73">
        <v>0.26</v>
      </c>
      <c r="N12" s="74">
        <f t="shared" si="3"/>
        <v>5.5555555555555554</v>
      </c>
      <c r="O12" s="57">
        <v>1</v>
      </c>
      <c r="P12" s="73">
        <v>0.26</v>
      </c>
      <c r="Q12" s="74">
        <f t="shared" si="4"/>
        <v>5.5555555555555554</v>
      </c>
      <c r="R12" s="82">
        <v>18</v>
      </c>
      <c r="S12" s="80">
        <v>0.73</v>
      </c>
      <c r="T12" s="84">
        <f t="shared" si="5"/>
        <v>100</v>
      </c>
    </row>
    <row r="13" spans="1:20" ht="15" customHeight="1" x14ac:dyDescent="0.2">
      <c r="A13" s="104"/>
      <c r="B13" s="48" t="s">
        <v>103</v>
      </c>
      <c r="C13" s="69">
        <v>115</v>
      </c>
      <c r="D13" s="75">
        <v>13.26</v>
      </c>
      <c r="E13" s="76">
        <f t="shared" si="0"/>
        <v>44.061302681992338</v>
      </c>
      <c r="F13" s="59">
        <v>39</v>
      </c>
      <c r="G13" s="75">
        <v>10.99</v>
      </c>
      <c r="H13" s="76">
        <f t="shared" si="1"/>
        <v>14.942528735632186</v>
      </c>
      <c r="I13" s="59">
        <v>41</v>
      </c>
      <c r="J13" s="75">
        <v>8.4499999999999993</v>
      </c>
      <c r="K13" s="76">
        <f t="shared" si="2"/>
        <v>15.708812260536398</v>
      </c>
      <c r="L13" s="59">
        <v>37</v>
      </c>
      <c r="M13" s="75">
        <v>9.4600000000000009</v>
      </c>
      <c r="N13" s="76">
        <f t="shared" si="3"/>
        <v>14.17624521072797</v>
      </c>
      <c r="O13" s="59">
        <v>29</v>
      </c>
      <c r="P13" s="75">
        <v>7.57</v>
      </c>
      <c r="Q13" s="76">
        <f t="shared" si="4"/>
        <v>11.111111111111111</v>
      </c>
      <c r="R13" s="83">
        <v>261</v>
      </c>
      <c r="S13" s="81">
        <v>10.52</v>
      </c>
      <c r="T13" s="79">
        <f t="shared" si="5"/>
        <v>100</v>
      </c>
    </row>
    <row r="14" spans="1:20" ht="15" customHeight="1" x14ac:dyDescent="0.2">
      <c r="A14" s="104"/>
      <c r="B14" s="48" t="s">
        <v>164</v>
      </c>
      <c r="C14" s="69">
        <v>16</v>
      </c>
      <c r="D14" s="75">
        <v>1.85</v>
      </c>
      <c r="E14" s="76">
        <f t="shared" si="0"/>
        <v>55.172413793103445</v>
      </c>
      <c r="F14" s="59">
        <v>5</v>
      </c>
      <c r="G14" s="75">
        <v>1.41</v>
      </c>
      <c r="H14" s="76">
        <f t="shared" si="1"/>
        <v>17.241379310344829</v>
      </c>
      <c r="I14" s="59">
        <v>6</v>
      </c>
      <c r="J14" s="75">
        <v>1.24</v>
      </c>
      <c r="K14" s="76">
        <f t="shared" si="2"/>
        <v>20.689655172413794</v>
      </c>
      <c r="L14" s="59">
        <v>1</v>
      </c>
      <c r="M14" s="75">
        <v>0.26</v>
      </c>
      <c r="N14" s="76">
        <f t="shared" si="3"/>
        <v>3.4482758620689653</v>
      </c>
      <c r="O14" s="59">
        <v>1</v>
      </c>
      <c r="P14" s="75">
        <v>0.26</v>
      </c>
      <c r="Q14" s="76">
        <f t="shared" si="4"/>
        <v>3.4482758620689653</v>
      </c>
      <c r="R14" s="83">
        <v>29</v>
      </c>
      <c r="S14" s="81">
        <v>1.17</v>
      </c>
      <c r="T14" s="79">
        <f t="shared" si="5"/>
        <v>100</v>
      </c>
    </row>
    <row r="15" spans="1:20" ht="15" customHeight="1" x14ac:dyDescent="0.2">
      <c r="A15" s="104"/>
      <c r="B15" s="48" t="s">
        <v>165</v>
      </c>
      <c r="C15" s="69">
        <v>3</v>
      </c>
      <c r="D15" s="75">
        <v>0.35</v>
      </c>
      <c r="E15" s="76">
        <f t="shared" si="0"/>
        <v>60</v>
      </c>
      <c r="F15" s="59">
        <v>0</v>
      </c>
      <c r="G15" s="75">
        <v>0</v>
      </c>
      <c r="H15" s="76">
        <f t="shared" si="1"/>
        <v>0</v>
      </c>
      <c r="I15" s="59">
        <v>2</v>
      </c>
      <c r="J15" s="75">
        <v>0.41</v>
      </c>
      <c r="K15" s="76">
        <f t="shared" si="2"/>
        <v>40</v>
      </c>
      <c r="L15" s="59">
        <v>0</v>
      </c>
      <c r="M15" s="75">
        <v>0</v>
      </c>
      <c r="N15" s="76">
        <f t="shared" si="3"/>
        <v>0</v>
      </c>
      <c r="O15" s="59">
        <v>0</v>
      </c>
      <c r="P15" s="75">
        <v>0</v>
      </c>
      <c r="Q15" s="76">
        <f t="shared" si="4"/>
        <v>0</v>
      </c>
      <c r="R15" s="83">
        <v>5</v>
      </c>
      <c r="S15" s="81">
        <v>0.2</v>
      </c>
      <c r="T15" s="79">
        <f t="shared" si="5"/>
        <v>100</v>
      </c>
    </row>
    <row r="16" spans="1:20" ht="15" customHeight="1" x14ac:dyDescent="0.2">
      <c r="A16" s="104"/>
      <c r="B16" s="48" t="s">
        <v>5</v>
      </c>
      <c r="C16" s="69">
        <v>148</v>
      </c>
      <c r="D16" s="75">
        <v>17.07</v>
      </c>
      <c r="E16" s="76">
        <f t="shared" si="0"/>
        <v>69.158878504672899</v>
      </c>
      <c r="F16" s="59">
        <v>38</v>
      </c>
      <c r="G16" s="75">
        <v>10.7</v>
      </c>
      <c r="H16" s="76">
        <f t="shared" si="1"/>
        <v>17.75700934579439</v>
      </c>
      <c r="I16" s="59">
        <v>16</v>
      </c>
      <c r="J16" s="75">
        <v>3.3</v>
      </c>
      <c r="K16" s="76">
        <f t="shared" si="2"/>
        <v>7.4766355140186906</v>
      </c>
      <c r="L16" s="59">
        <v>5</v>
      </c>
      <c r="M16" s="75">
        <v>1.28</v>
      </c>
      <c r="N16" s="76">
        <f t="shared" si="3"/>
        <v>2.3364485981308412</v>
      </c>
      <c r="O16" s="59">
        <v>7</v>
      </c>
      <c r="P16" s="75">
        <v>1.83</v>
      </c>
      <c r="Q16" s="76">
        <f t="shared" si="4"/>
        <v>3.2710280373831773</v>
      </c>
      <c r="R16" s="83">
        <v>214</v>
      </c>
      <c r="S16" s="81">
        <v>8.6300000000000008</v>
      </c>
      <c r="T16" s="79">
        <f t="shared" si="5"/>
        <v>100</v>
      </c>
    </row>
    <row r="17" spans="1:20" ht="15" customHeight="1" x14ac:dyDescent="0.2">
      <c r="A17" s="104"/>
      <c r="B17" s="48" t="s">
        <v>104</v>
      </c>
      <c r="C17" s="69">
        <v>168</v>
      </c>
      <c r="D17" s="75">
        <v>19.38</v>
      </c>
      <c r="E17" s="76">
        <f t="shared" si="0"/>
        <v>31.460674157303369</v>
      </c>
      <c r="F17" s="59">
        <v>88</v>
      </c>
      <c r="G17" s="75">
        <v>24.79</v>
      </c>
      <c r="H17" s="76">
        <f t="shared" si="1"/>
        <v>16.479400749063668</v>
      </c>
      <c r="I17" s="59">
        <v>123</v>
      </c>
      <c r="J17" s="75">
        <v>25.36</v>
      </c>
      <c r="K17" s="76">
        <f t="shared" si="2"/>
        <v>23.033707865168541</v>
      </c>
      <c r="L17" s="59">
        <v>90</v>
      </c>
      <c r="M17" s="75">
        <v>23.02</v>
      </c>
      <c r="N17" s="76">
        <f t="shared" si="3"/>
        <v>16.853932584269664</v>
      </c>
      <c r="O17" s="59">
        <v>65</v>
      </c>
      <c r="P17" s="75">
        <v>16.97</v>
      </c>
      <c r="Q17" s="76">
        <f t="shared" si="4"/>
        <v>12.172284644194757</v>
      </c>
      <c r="R17" s="83">
        <v>534</v>
      </c>
      <c r="S17" s="81">
        <v>21.52</v>
      </c>
      <c r="T17" s="79">
        <f t="shared" si="5"/>
        <v>100</v>
      </c>
    </row>
    <row r="18" spans="1:20" ht="15" customHeight="1" x14ac:dyDescent="0.2">
      <c r="A18" s="104"/>
      <c r="B18" s="48" t="s">
        <v>8</v>
      </c>
      <c r="C18" s="69">
        <v>51</v>
      </c>
      <c r="D18" s="75">
        <v>5.88</v>
      </c>
      <c r="E18" s="76">
        <f t="shared" si="0"/>
        <v>62.195121951219512</v>
      </c>
      <c r="F18" s="59">
        <v>11</v>
      </c>
      <c r="G18" s="75">
        <v>3.1</v>
      </c>
      <c r="H18" s="76">
        <f t="shared" si="1"/>
        <v>13.414634146341465</v>
      </c>
      <c r="I18" s="59">
        <v>9</v>
      </c>
      <c r="J18" s="75">
        <v>1.86</v>
      </c>
      <c r="K18" s="76">
        <f t="shared" si="2"/>
        <v>10.975609756097562</v>
      </c>
      <c r="L18" s="59">
        <v>7</v>
      </c>
      <c r="M18" s="75">
        <v>1.79</v>
      </c>
      <c r="N18" s="76">
        <f t="shared" si="3"/>
        <v>8.536585365853659</v>
      </c>
      <c r="O18" s="59">
        <v>4</v>
      </c>
      <c r="P18" s="75">
        <v>1.04</v>
      </c>
      <c r="Q18" s="76">
        <f t="shared" si="4"/>
        <v>4.8780487804878048</v>
      </c>
      <c r="R18" s="83">
        <v>82</v>
      </c>
      <c r="S18" s="81">
        <v>3.31</v>
      </c>
      <c r="T18" s="79">
        <f t="shared" si="5"/>
        <v>100</v>
      </c>
    </row>
    <row r="19" spans="1:20" ht="15" customHeight="1" x14ac:dyDescent="0.2">
      <c r="A19" s="104"/>
      <c r="B19" s="48" t="s">
        <v>105</v>
      </c>
      <c r="C19" s="69">
        <v>77</v>
      </c>
      <c r="D19" s="75">
        <v>8.8800000000000008</v>
      </c>
      <c r="E19" s="76">
        <f t="shared" si="0"/>
        <v>21.629213483146067</v>
      </c>
      <c r="F19" s="59">
        <v>44</v>
      </c>
      <c r="G19" s="75">
        <v>12.39</v>
      </c>
      <c r="H19" s="76">
        <f t="shared" si="1"/>
        <v>12.359550561797752</v>
      </c>
      <c r="I19" s="59">
        <v>90</v>
      </c>
      <c r="J19" s="75">
        <v>18.559999999999999</v>
      </c>
      <c r="K19" s="76">
        <f t="shared" si="2"/>
        <v>25.280898876404496</v>
      </c>
      <c r="L19" s="59">
        <v>72</v>
      </c>
      <c r="M19" s="75">
        <v>18.41</v>
      </c>
      <c r="N19" s="76">
        <f t="shared" si="3"/>
        <v>20.224719101123593</v>
      </c>
      <c r="O19" s="59">
        <v>73</v>
      </c>
      <c r="P19" s="75">
        <v>19.059999999999999</v>
      </c>
      <c r="Q19" s="76">
        <f t="shared" si="4"/>
        <v>20.50561797752809</v>
      </c>
      <c r="R19" s="83">
        <v>356</v>
      </c>
      <c r="S19" s="81">
        <v>14.35</v>
      </c>
      <c r="T19" s="79">
        <f t="shared" si="5"/>
        <v>100</v>
      </c>
    </row>
    <row r="20" spans="1:20" ht="15" customHeight="1" x14ac:dyDescent="0.2">
      <c r="A20" s="104"/>
      <c r="B20" s="48" t="s">
        <v>106</v>
      </c>
      <c r="C20" s="69">
        <v>50</v>
      </c>
      <c r="D20" s="75">
        <v>5.77</v>
      </c>
      <c r="E20" s="76">
        <f t="shared" si="0"/>
        <v>26.455026455026452</v>
      </c>
      <c r="F20" s="59">
        <v>31</v>
      </c>
      <c r="G20" s="75">
        <v>8.73</v>
      </c>
      <c r="H20" s="76">
        <f t="shared" si="1"/>
        <v>16.402116402116402</v>
      </c>
      <c r="I20" s="59">
        <v>48</v>
      </c>
      <c r="J20" s="75">
        <v>9.9</v>
      </c>
      <c r="K20" s="76">
        <f t="shared" si="2"/>
        <v>25.396825396825395</v>
      </c>
      <c r="L20" s="59">
        <v>36</v>
      </c>
      <c r="M20" s="75">
        <v>9.2100000000000009</v>
      </c>
      <c r="N20" s="76">
        <f t="shared" si="3"/>
        <v>19.047619047619047</v>
      </c>
      <c r="O20" s="59">
        <v>24</v>
      </c>
      <c r="P20" s="75">
        <v>6.27</v>
      </c>
      <c r="Q20" s="76">
        <f t="shared" si="4"/>
        <v>12.698412698412698</v>
      </c>
      <c r="R20" s="83">
        <v>189</v>
      </c>
      <c r="S20" s="81">
        <v>7.62</v>
      </c>
      <c r="T20" s="79">
        <f t="shared" si="5"/>
        <v>100</v>
      </c>
    </row>
    <row r="21" spans="1:20" ht="15" customHeight="1" x14ac:dyDescent="0.2">
      <c r="A21" s="104"/>
      <c r="B21" s="48" t="s">
        <v>107</v>
      </c>
      <c r="C21" s="69">
        <v>24</v>
      </c>
      <c r="D21" s="75">
        <v>2.77</v>
      </c>
      <c r="E21" s="76">
        <f t="shared" si="0"/>
        <v>22.018348623853214</v>
      </c>
      <c r="F21" s="59">
        <v>18</v>
      </c>
      <c r="G21" s="75">
        <v>5.07</v>
      </c>
      <c r="H21" s="76">
        <f t="shared" si="1"/>
        <v>16.513761467889911</v>
      </c>
      <c r="I21" s="59">
        <v>19</v>
      </c>
      <c r="J21" s="75">
        <v>3.92</v>
      </c>
      <c r="K21" s="76">
        <f t="shared" si="2"/>
        <v>17.431192660550458</v>
      </c>
      <c r="L21" s="59">
        <v>30</v>
      </c>
      <c r="M21" s="75">
        <v>7.67</v>
      </c>
      <c r="N21" s="76">
        <f t="shared" si="3"/>
        <v>27.522935779816514</v>
      </c>
      <c r="O21" s="59">
        <v>18</v>
      </c>
      <c r="P21" s="75">
        <v>4.7</v>
      </c>
      <c r="Q21" s="76">
        <f t="shared" si="4"/>
        <v>16.513761467889911</v>
      </c>
      <c r="R21" s="83">
        <v>109</v>
      </c>
      <c r="S21" s="81">
        <v>4.3899999999999997</v>
      </c>
      <c r="T21" s="79">
        <f t="shared" si="5"/>
        <v>100.00000000000001</v>
      </c>
    </row>
    <row r="22" spans="1:20" ht="15" customHeight="1" x14ac:dyDescent="0.2">
      <c r="A22" s="104"/>
      <c r="B22" s="48" t="s">
        <v>108</v>
      </c>
      <c r="C22" s="69">
        <v>21</v>
      </c>
      <c r="D22" s="75">
        <v>2.42</v>
      </c>
      <c r="E22" s="76">
        <f t="shared" si="0"/>
        <v>28.000000000000004</v>
      </c>
      <c r="F22" s="59">
        <v>12</v>
      </c>
      <c r="G22" s="75">
        <v>3.38</v>
      </c>
      <c r="H22" s="76">
        <f t="shared" si="1"/>
        <v>16</v>
      </c>
      <c r="I22" s="59">
        <v>14</v>
      </c>
      <c r="J22" s="75">
        <v>2.89</v>
      </c>
      <c r="K22" s="76">
        <f t="shared" si="2"/>
        <v>18.666666666666668</v>
      </c>
      <c r="L22" s="59">
        <v>17</v>
      </c>
      <c r="M22" s="75">
        <v>4.3499999999999996</v>
      </c>
      <c r="N22" s="76">
        <f t="shared" si="3"/>
        <v>22.666666666666664</v>
      </c>
      <c r="O22" s="59">
        <v>11</v>
      </c>
      <c r="P22" s="75">
        <v>2.87</v>
      </c>
      <c r="Q22" s="76">
        <f t="shared" si="4"/>
        <v>14.666666666666666</v>
      </c>
      <c r="R22" s="83">
        <v>75</v>
      </c>
      <c r="S22" s="81">
        <v>3.02</v>
      </c>
      <c r="T22" s="79">
        <f t="shared" si="5"/>
        <v>100</v>
      </c>
    </row>
    <row r="23" spans="1:20" ht="15" customHeight="1" x14ac:dyDescent="0.2">
      <c r="A23" s="104"/>
      <c r="B23" s="48" t="s">
        <v>166</v>
      </c>
      <c r="C23" s="69">
        <v>21</v>
      </c>
      <c r="D23" s="75">
        <v>2.42</v>
      </c>
      <c r="E23" s="76">
        <f t="shared" si="0"/>
        <v>21.649484536082475</v>
      </c>
      <c r="F23" s="59">
        <v>11</v>
      </c>
      <c r="G23" s="75">
        <v>3.1</v>
      </c>
      <c r="H23" s="76">
        <f t="shared" si="1"/>
        <v>11.340206185567011</v>
      </c>
      <c r="I23" s="59">
        <v>22</v>
      </c>
      <c r="J23" s="75">
        <v>4.54</v>
      </c>
      <c r="K23" s="76">
        <f t="shared" si="2"/>
        <v>22.680412371134022</v>
      </c>
      <c r="L23" s="59">
        <v>20</v>
      </c>
      <c r="M23" s="75">
        <v>5.12</v>
      </c>
      <c r="N23" s="76">
        <f t="shared" si="3"/>
        <v>20.618556701030926</v>
      </c>
      <c r="O23" s="59">
        <v>23</v>
      </c>
      <c r="P23" s="75">
        <v>6.01</v>
      </c>
      <c r="Q23" s="76">
        <f t="shared" si="4"/>
        <v>23.711340206185564</v>
      </c>
      <c r="R23" s="83">
        <v>97</v>
      </c>
      <c r="S23" s="81">
        <v>3.91</v>
      </c>
      <c r="T23" s="79">
        <f t="shared" si="5"/>
        <v>100</v>
      </c>
    </row>
    <row r="24" spans="1:20" ht="15" customHeight="1" x14ac:dyDescent="0.2">
      <c r="A24" s="104"/>
      <c r="B24" s="48" t="s">
        <v>109</v>
      </c>
      <c r="C24" s="69">
        <v>17</v>
      </c>
      <c r="D24" s="75">
        <v>1.96</v>
      </c>
      <c r="E24" s="76">
        <f t="shared" si="0"/>
        <v>32.075471698113205</v>
      </c>
      <c r="F24" s="59">
        <v>6</v>
      </c>
      <c r="G24" s="75">
        <v>1.69</v>
      </c>
      <c r="H24" s="76">
        <f t="shared" si="1"/>
        <v>11.320754716981133</v>
      </c>
      <c r="I24" s="59">
        <v>10</v>
      </c>
      <c r="J24" s="75">
        <v>2.06</v>
      </c>
      <c r="K24" s="76">
        <f t="shared" si="2"/>
        <v>18.867924528301888</v>
      </c>
      <c r="L24" s="59">
        <v>11</v>
      </c>
      <c r="M24" s="75">
        <v>2.81</v>
      </c>
      <c r="N24" s="76">
        <f t="shared" si="3"/>
        <v>20.754716981132077</v>
      </c>
      <c r="O24" s="59">
        <v>9</v>
      </c>
      <c r="P24" s="75">
        <v>2.35</v>
      </c>
      <c r="Q24" s="76">
        <f t="shared" si="4"/>
        <v>16.981132075471699</v>
      </c>
      <c r="R24" s="83">
        <v>53</v>
      </c>
      <c r="S24" s="81">
        <v>2.14</v>
      </c>
      <c r="T24" s="79">
        <f t="shared" si="5"/>
        <v>100</v>
      </c>
    </row>
    <row r="25" spans="1:20" ht="15" customHeight="1" x14ac:dyDescent="0.2">
      <c r="A25" s="104"/>
      <c r="B25" s="48" t="s">
        <v>110</v>
      </c>
      <c r="C25" s="69">
        <v>0</v>
      </c>
      <c r="D25" s="75">
        <v>0</v>
      </c>
      <c r="E25" s="76">
        <f t="shared" si="0"/>
        <v>0</v>
      </c>
      <c r="F25" s="59">
        <v>0</v>
      </c>
      <c r="G25" s="75">
        <v>0</v>
      </c>
      <c r="H25" s="76">
        <f t="shared" si="1"/>
        <v>0</v>
      </c>
      <c r="I25" s="59">
        <v>0</v>
      </c>
      <c r="J25" s="75">
        <v>0</v>
      </c>
      <c r="K25" s="76">
        <f t="shared" si="2"/>
        <v>0</v>
      </c>
      <c r="L25" s="59">
        <v>1</v>
      </c>
      <c r="M25" s="75">
        <v>0.26</v>
      </c>
      <c r="N25" s="76">
        <f t="shared" si="3"/>
        <v>100</v>
      </c>
      <c r="O25" s="59">
        <v>0</v>
      </c>
      <c r="P25" s="75">
        <v>0</v>
      </c>
      <c r="Q25" s="76">
        <f t="shared" si="4"/>
        <v>0</v>
      </c>
      <c r="R25" s="83">
        <v>1</v>
      </c>
      <c r="S25" s="81">
        <v>0.04</v>
      </c>
      <c r="T25" s="79">
        <f t="shared" si="5"/>
        <v>100</v>
      </c>
    </row>
    <row r="26" spans="1:20" ht="15" customHeight="1" x14ac:dyDescent="0.2">
      <c r="A26" s="104"/>
      <c r="B26" s="48" t="s">
        <v>111</v>
      </c>
      <c r="C26" s="69">
        <v>2</v>
      </c>
      <c r="D26" s="75">
        <v>0.23</v>
      </c>
      <c r="E26" s="76">
        <f t="shared" si="0"/>
        <v>6.4516129032258061</v>
      </c>
      <c r="F26" s="59">
        <v>0</v>
      </c>
      <c r="G26" s="75">
        <v>0</v>
      </c>
      <c r="H26" s="76">
        <f t="shared" si="1"/>
        <v>0</v>
      </c>
      <c r="I26" s="59">
        <v>4</v>
      </c>
      <c r="J26" s="75">
        <v>0.82</v>
      </c>
      <c r="K26" s="76">
        <f t="shared" si="2"/>
        <v>12.903225806451612</v>
      </c>
      <c r="L26" s="59">
        <v>10</v>
      </c>
      <c r="M26" s="75">
        <v>2.56</v>
      </c>
      <c r="N26" s="76">
        <f t="shared" si="3"/>
        <v>32.258064516129032</v>
      </c>
      <c r="O26" s="59">
        <v>15</v>
      </c>
      <c r="P26" s="75">
        <v>3.92</v>
      </c>
      <c r="Q26" s="76">
        <f t="shared" si="4"/>
        <v>48.387096774193552</v>
      </c>
      <c r="R26" s="83">
        <v>31</v>
      </c>
      <c r="S26" s="81">
        <v>1.25</v>
      </c>
      <c r="T26" s="79">
        <f t="shared" si="5"/>
        <v>100.00000000000001</v>
      </c>
    </row>
    <row r="27" spans="1:20" ht="15" customHeight="1" x14ac:dyDescent="0.2">
      <c r="A27" s="104"/>
      <c r="B27" s="48" t="s">
        <v>112</v>
      </c>
      <c r="C27" s="69">
        <v>4</v>
      </c>
      <c r="D27" s="75">
        <v>0.46</v>
      </c>
      <c r="E27" s="76">
        <f t="shared" si="0"/>
        <v>26.666666666666668</v>
      </c>
      <c r="F27" s="59">
        <v>2</v>
      </c>
      <c r="G27" s="75">
        <v>0.56000000000000005</v>
      </c>
      <c r="H27" s="76">
        <f t="shared" si="1"/>
        <v>13.333333333333334</v>
      </c>
      <c r="I27" s="59">
        <v>1</v>
      </c>
      <c r="J27" s="75">
        <v>0.21</v>
      </c>
      <c r="K27" s="76">
        <f t="shared" si="2"/>
        <v>6.666666666666667</v>
      </c>
      <c r="L27" s="59">
        <v>2</v>
      </c>
      <c r="M27" s="75">
        <v>0.51</v>
      </c>
      <c r="N27" s="76">
        <f t="shared" si="3"/>
        <v>13.333333333333334</v>
      </c>
      <c r="O27" s="59">
        <v>6</v>
      </c>
      <c r="P27" s="75">
        <v>1.57</v>
      </c>
      <c r="Q27" s="76">
        <f t="shared" si="4"/>
        <v>40</v>
      </c>
      <c r="R27" s="83">
        <v>15</v>
      </c>
      <c r="S27" s="81">
        <v>0.6</v>
      </c>
      <c r="T27" s="79">
        <f t="shared" si="5"/>
        <v>100</v>
      </c>
    </row>
    <row r="28" spans="1:20" ht="15" customHeight="1" x14ac:dyDescent="0.2">
      <c r="A28" s="104"/>
      <c r="B28" s="48" t="s">
        <v>167</v>
      </c>
      <c r="C28" s="69">
        <v>20</v>
      </c>
      <c r="D28" s="75">
        <v>2.31</v>
      </c>
      <c r="E28" s="76">
        <f t="shared" si="0"/>
        <v>35.087719298245609</v>
      </c>
      <c r="F28" s="59">
        <v>6</v>
      </c>
      <c r="G28" s="75">
        <v>1.69</v>
      </c>
      <c r="H28" s="76">
        <f t="shared" si="1"/>
        <v>10.526315789473683</v>
      </c>
      <c r="I28" s="59">
        <v>17</v>
      </c>
      <c r="J28" s="75">
        <v>3.51</v>
      </c>
      <c r="K28" s="76">
        <f t="shared" si="2"/>
        <v>29.82456140350877</v>
      </c>
      <c r="L28" s="59">
        <v>8</v>
      </c>
      <c r="M28" s="75">
        <v>2.0499999999999998</v>
      </c>
      <c r="N28" s="76">
        <f t="shared" si="3"/>
        <v>14.035087719298245</v>
      </c>
      <c r="O28" s="59">
        <v>6</v>
      </c>
      <c r="P28" s="75">
        <v>1.57</v>
      </c>
      <c r="Q28" s="76">
        <f t="shared" si="4"/>
        <v>10.526315789473683</v>
      </c>
      <c r="R28" s="83">
        <v>57</v>
      </c>
      <c r="S28" s="81">
        <v>2.2999999999999998</v>
      </c>
      <c r="T28" s="79">
        <f t="shared" si="5"/>
        <v>100</v>
      </c>
    </row>
    <row r="29" spans="1:20" ht="15" customHeight="1" x14ac:dyDescent="0.2">
      <c r="A29" s="104"/>
      <c r="B29" s="48" t="s">
        <v>113</v>
      </c>
      <c r="C29" s="69">
        <v>125</v>
      </c>
      <c r="D29" s="75">
        <v>14.42</v>
      </c>
      <c r="E29" s="76">
        <f t="shared" si="0"/>
        <v>35.2112676056338</v>
      </c>
      <c r="F29" s="59">
        <v>41</v>
      </c>
      <c r="G29" s="75">
        <v>11.55</v>
      </c>
      <c r="H29" s="76">
        <f t="shared" si="1"/>
        <v>11.549295774647888</v>
      </c>
      <c r="I29" s="59">
        <v>55</v>
      </c>
      <c r="J29" s="75">
        <v>11.34</v>
      </c>
      <c r="K29" s="76">
        <f t="shared" si="2"/>
        <v>15.492957746478872</v>
      </c>
      <c r="L29" s="59">
        <v>43</v>
      </c>
      <c r="M29" s="75">
        <v>11</v>
      </c>
      <c r="N29" s="76">
        <f t="shared" si="3"/>
        <v>12.112676056338028</v>
      </c>
      <c r="O29" s="59">
        <v>91</v>
      </c>
      <c r="P29" s="75">
        <v>23.76</v>
      </c>
      <c r="Q29" s="76">
        <f t="shared" si="4"/>
        <v>25.633802816901408</v>
      </c>
      <c r="R29" s="83">
        <v>355</v>
      </c>
      <c r="S29" s="81">
        <v>14.31</v>
      </c>
      <c r="T29" s="79">
        <f t="shared" si="5"/>
        <v>100</v>
      </c>
    </row>
    <row r="30" spans="1:20" s="5" customFormat="1" ht="15" customHeight="1" thickBot="1" x14ac:dyDescent="0.25">
      <c r="A30" s="105"/>
      <c r="B30" s="49" t="s">
        <v>35</v>
      </c>
      <c r="C30" s="70">
        <v>867</v>
      </c>
      <c r="D30" s="77">
        <v>100</v>
      </c>
      <c r="E30" s="78">
        <f t="shared" si="0"/>
        <v>34.945586457073766</v>
      </c>
      <c r="F30" s="61">
        <v>355</v>
      </c>
      <c r="G30" s="77">
        <v>100</v>
      </c>
      <c r="H30" s="78">
        <f t="shared" si="1"/>
        <v>14.30874647319629</v>
      </c>
      <c r="I30" s="61">
        <v>485</v>
      </c>
      <c r="J30" s="77">
        <v>100</v>
      </c>
      <c r="K30" s="78">
        <f t="shared" si="2"/>
        <v>19.548569125352682</v>
      </c>
      <c r="L30" s="61">
        <v>391</v>
      </c>
      <c r="M30" s="77">
        <v>100</v>
      </c>
      <c r="N30" s="78">
        <f t="shared" si="3"/>
        <v>15.759774284562678</v>
      </c>
      <c r="O30" s="61">
        <v>383</v>
      </c>
      <c r="P30" s="77">
        <v>100</v>
      </c>
      <c r="Q30" s="78">
        <f t="shared" si="4"/>
        <v>15.437323659814592</v>
      </c>
      <c r="R30" s="61">
        <v>2481</v>
      </c>
      <c r="S30" s="77">
        <v>100</v>
      </c>
      <c r="T30" s="78">
        <f t="shared" si="5"/>
        <v>100</v>
      </c>
    </row>
    <row r="31" spans="1:20" ht="15" customHeight="1" x14ac:dyDescent="0.2">
      <c r="A31" s="104" t="s">
        <v>46</v>
      </c>
      <c r="B31" s="45" t="s">
        <v>15</v>
      </c>
      <c r="C31" s="69">
        <v>382</v>
      </c>
      <c r="D31" s="75">
        <v>44.06</v>
      </c>
      <c r="E31" s="76">
        <f t="shared" si="0"/>
        <v>31.031681559707554</v>
      </c>
      <c r="F31" s="59">
        <v>181</v>
      </c>
      <c r="G31" s="75">
        <v>50.99</v>
      </c>
      <c r="H31" s="76">
        <f t="shared" si="1"/>
        <v>14.703493095044678</v>
      </c>
      <c r="I31" s="59">
        <v>253</v>
      </c>
      <c r="J31" s="75">
        <v>52.16</v>
      </c>
      <c r="K31" s="76">
        <f t="shared" si="2"/>
        <v>20.552396425670185</v>
      </c>
      <c r="L31" s="59">
        <v>216</v>
      </c>
      <c r="M31" s="75">
        <v>55.24</v>
      </c>
      <c r="N31" s="76">
        <f t="shared" si="3"/>
        <v>17.546709991876522</v>
      </c>
      <c r="O31" s="59">
        <v>199</v>
      </c>
      <c r="P31" s="75">
        <v>51.96</v>
      </c>
      <c r="Q31" s="76">
        <f t="shared" si="4"/>
        <v>16.165718927701057</v>
      </c>
      <c r="R31" s="83">
        <v>1231</v>
      </c>
      <c r="S31" s="81">
        <v>49.62</v>
      </c>
      <c r="T31" s="79">
        <f t="shared" si="5"/>
        <v>99.999999999999986</v>
      </c>
    </row>
    <row r="32" spans="1:20" ht="15" customHeight="1" x14ac:dyDescent="0.2">
      <c r="A32" s="104"/>
      <c r="B32" s="45" t="s">
        <v>16</v>
      </c>
      <c r="C32" s="69">
        <v>6</v>
      </c>
      <c r="D32" s="75">
        <v>0.69</v>
      </c>
      <c r="E32" s="76">
        <f t="shared" si="0"/>
        <v>26.086956521739129</v>
      </c>
      <c r="F32" s="59">
        <v>3</v>
      </c>
      <c r="G32" s="75">
        <v>0.85</v>
      </c>
      <c r="H32" s="76">
        <f t="shared" si="1"/>
        <v>13.043478260869565</v>
      </c>
      <c r="I32" s="59">
        <v>4</v>
      </c>
      <c r="J32" s="75">
        <v>0.82</v>
      </c>
      <c r="K32" s="76">
        <f t="shared" si="2"/>
        <v>17.391304347826086</v>
      </c>
      <c r="L32" s="59">
        <v>5</v>
      </c>
      <c r="M32" s="75">
        <v>1.28</v>
      </c>
      <c r="N32" s="76">
        <f t="shared" si="3"/>
        <v>21.739130434782609</v>
      </c>
      <c r="O32" s="59">
        <v>5</v>
      </c>
      <c r="P32" s="75">
        <v>1.31</v>
      </c>
      <c r="Q32" s="76">
        <f t="shared" si="4"/>
        <v>21.739130434782609</v>
      </c>
      <c r="R32" s="83">
        <v>23</v>
      </c>
      <c r="S32" s="81">
        <v>0.93</v>
      </c>
      <c r="T32" s="79">
        <f t="shared" si="5"/>
        <v>100</v>
      </c>
    </row>
    <row r="33" spans="1:20" ht="15" customHeight="1" x14ac:dyDescent="0.2">
      <c r="A33" s="104"/>
      <c r="B33" s="45" t="s">
        <v>17</v>
      </c>
      <c r="C33" s="69">
        <v>6</v>
      </c>
      <c r="D33" s="75">
        <v>0.69</v>
      </c>
      <c r="E33" s="76">
        <f t="shared" si="0"/>
        <v>23.076923076923077</v>
      </c>
      <c r="F33" s="59">
        <v>3</v>
      </c>
      <c r="G33" s="75">
        <v>0.85</v>
      </c>
      <c r="H33" s="76">
        <f t="shared" si="1"/>
        <v>11.538461538461538</v>
      </c>
      <c r="I33" s="59">
        <v>4</v>
      </c>
      <c r="J33" s="75">
        <v>0.82</v>
      </c>
      <c r="K33" s="76">
        <f t="shared" si="2"/>
        <v>15.384615384615385</v>
      </c>
      <c r="L33" s="59">
        <v>4</v>
      </c>
      <c r="M33" s="75">
        <v>1.02</v>
      </c>
      <c r="N33" s="76">
        <f t="shared" si="3"/>
        <v>15.384615384615385</v>
      </c>
      <c r="O33" s="59">
        <v>9</v>
      </c>
      <c r="P33" s="75">
        <v>2.35</v>
      </c>
      <c r="Q33" s="76">
        <f t="shared" si="4"/>
        <v>34.615384615384613</v>
      </c>
      <c r="R33" s="83">
        <v>26</v>
      </c>
      <c r="S33" s="81">
        <v>1.05</v>
      </c>
      <c r="T33" s="79">
        <f t="shared" si="5"/>
        <v>100</v>
      </c>
    </row>
    <row r="34" spans="1:20" ht="15" customHeight="1" x14ac:dyDescent="0.2">
      <c r="A34" s="104"/>
      <c r="B34" s="45" t="s">
        <v>18</v>
      </c>
      <c r="C34" s="69">
        <v>4</v>
      </c>
      <c r="D34" s="75">
        <v>0.46</v>
      </c>
      <c r="E34" s="76">
        <f t="shared" si="0"/>
        <v>17.391304347826086</v>
      </c>
      <c r="F34" s="59">
        <v>2</v>
      </c>
      <c r="G34" s="75">
        <v>0.56000000000000005</v>
      </c>
      <c r="H34" s="76">
        <f t="shared" si="1"/>
        <v>8.695652173913043</v>
      </c>
      <c r="I34" s="59">
        <v>10</v>
      </c>
      <c r="J34" s="75">
        <v>2.06</v>
      </c>
      <c r="K34" s="76">
        <f t="shared" si="2"/>
        <v>43.478260869565219</v>
      </c>
      <c r="L34" s="59">
        <v>2</v>
      </c>
      <c r="M34" s="75">
        <v>0.51</v>
      </c>
      <c r="N34" s="76">
        <f t="shared" si="3"/>
        <v>8.695652173913043</v>
      </c>
      <c r="O34" s="59">
        <v>5</v>
      </c>
      <c r="P34" s="75">
        <v>1.31</v>
      </c>
      <c r="Q34" s="76">
        <f t="shared" si="4"/>
        <v>21.739130434782609</v>
      </c>
      <c r="R34" s="83">
        <v>23</v>
      </c>
      <c r="S34" s="81">
        <v>0.93</v>
      </c>
      <c r="T34" s="79">
        <f t="shared" si="5"/>
        <v>100</v>
      </c>
    </row>
    <row r="35" spans="1:20" ht="15" customHeight="1" x14ac:dyDescent="0.2">
      <c r="A35" s="104"/>
      <c r="B35" s="45" t="s">
        <v>19</v>
      </c>
      <c r="C35" s="69">
        <v>93</v>
      </c>
      <c r="D35" s="75">
        <v>10.73</v>
      </c>
      <c r="E35" s="76">
        <f t="shared" si="0"/>
        <v>40.434782608695649</v>
      </c>
      <c r="F35" s="59">
        <v>34</v>
      </c>
      <c r="G35" s="75">
        <v>9.58</v>
      </c>
      <c r="H35" s="76">
        <f t="shared" si="1"/>
        <v>14.782608695652174</v>
      </c>
      <c r="I35" s="59">
        <v>36</v>
      </c>
      <c r="J35" s="75">
        <v>7.42</v>
      </c>
      <c r="K35" s="76">
        <f t="shared" si="2"/>
        <v>15.65217391304348</v>
      </c>
      <c r="L35" s="59">
        <v>37</v>
      </c>
      <c r="M35" s="75">
        <v>9.4600000000000009</v>
      </c>
      <c r="N35" s="76">
        <f t="shared" si="3"/>
        <v>16.086956521739129</v>
      </c>
      <c r="O35" s="59">
        <v>30</v>
      </c>
      <c r="P35" s="75">
        <v>7.83</v>
      </c>
      <c r="Q35" s="76">
        <f t="shared" si="4"/>
        <v>13.043478260869565</v>
      </c>
      <c r="R35" s="83">
        <v>230</v>
      </c>
      <c r="S35" s="81">
        <v>9.27</v>
      </c>
      <c r="T35" s="79">
        <f t="shared" si="5"/>
        <v>100</v>
      </c>
    </row>
    <row r="36" spans="1:20" ht="15" customHeight="1" x14ac:dyDescent="0.2">
      <c r="A36" s="104"/>
      <c r="B36" s="45" t="s">
        <v>20</v>
      </c>
      <c r="C36" s="69">
        <v>146</v>
      </c>
      <c r="D36" s="75">
        <v>16.84</v>
      </c>
      <c r="E36" s="76">
        <f t="shared" si="0"/>
        <v>42.074927953890487</v>
      </c>
      <c r="F36" s="59">
        <v>45</v>
      </c>
      <c r="G36" s="75">
        <v>12.68</v>
      </c>
      <c r="H36" s="76">
        <f t="shared" si="1"/>
        <v>12.968299711815561</v>
      </c>
      <c r="I36" s="59">
        <v>59</v>
      </c>
      <c r="J36" s="75">
        <v>12.16</v>
      </c>
      <c r="K36" s="76">
        <f t="shared" si="2"/>
        <v>17.002881844380404</v>
      </c>
      <c r="L36" s="59">
        <v>46</v>
      </c>
      <c r="M36" s="75">
        <v>11.76</v>
      </c>
      <c r="N36" s="76">
        <f t="shared" si="3"/>
        <v>13.256484149855908</v>
      </c>
      <c r="O36" s="59">
        <v>51</v>
      </c>
      <c r="P36" s="75">
        <v>13.32</v>
      </c>
      <c r="Q36" s="76">
        <f t="shared" si="4"/>
        <v>14.697406340057636</v>
      </c>
      <c r="R36" s="83">
        <v>347</v>
      </c>
      <c r="S36" s="81">
        <v>13.99</v>
      </c>
      <c r="T36" s="79">
        <f t="shared" si="5"/>
        <v>100</v>
      </c>
    </row>
    <row r="37" spans="1:20" ht="15" customHeight="1" x14ac:dyDescent="0.2">
      <c r="A37" s="104"/>
      <c r="B37" s="45" t="s">
        <v>21</v>
      </c>
      <c r="C37" s="69">
        <v>13</v>
      </c>
      <c r="D37" s="75">
        <v>1.5</v>
      </c>
      <c r="E37" s="76">
        <f t="shared" si="0"/>
        <v>28.260869565217391</v>
      </c>
      <c r="F37" s="59">
        <v>5</v>
      </c>
      <c r="G37" s="75">
        <v>1.41</v>
      </c>
      <c r="H37" s="76">
        <f t="shared" si="1"/>
        <v>10.869565217391305</v>
      </c>
      <c r="I37" s="59">
        <v>12</v>
      </c>
      <c r="J37" s="75">
        <v>2.4700000000000002</v>
      </c>
      <c r="K37" s="76">
        <f t="shared" si="2"/>
        <v>26.086956521739129</v>
      </c>
      <c r="L37" s="59">
        <v>9</v>
      </c>
      <c r="M37" s="75">
        <v>2.2999999999999998</v>
      </c>
      <c r="N37" s="76">
        <f t="shared" si="3"/>
        <v>19.565217391304348</v>
      </c>
      <c r="O37" s="59">
        <v>7</v>
      </c>
      <c r="P37" s="75">
        <v>1.83</v>
      </c>
      <c r="Q37" s="76">
        <f t="shared" si="4"/>
        <v>15.217391304347828</v>
      </c>
      <c r="R37" s="83">
        <v>46</v>
      </c>
      <c r="S37" s="81">
        <v>1.85</v>
      </c>
      <c r="T37" s="79">
        <f t="shared" si="5"/>
        <v>99.999999999999986</v>
      </c>
    </row>
    <row r="38" spans="1:20" ht="15" customHeight="1" x14ac:dyDescent="0.2">
      <c r="A38" s="104"/>
      <c r="B38" s="45" t="s">
        <v>22</v>
      </c>
      <c r="C38" s="69">
        <v>23</v>
      </c>
      <c r="D38" s="75">
        <v>2.65</v>
      </c>
      <c r="E38" s="76">
        <f t="shared" si="0"/>
        <v>45.098039215686278</v>
      </c>
      <c r="F38" s="59">
        <v>9</v>
      </c>
      <c r="G38" s="75">
        <v>2.54</v>
      </c>
      <c r="H38" s="76">
        <f t="shared" si="1"/>
        <v>17.647058823529413</v>
      </c>
      <c r="I38" s="59">
        <v>4</v>
      </c>
      <c r="J38" s="75">
        <v>0.82</v>
      </c>
      <c r="K38" s="76">
        <f t="shared" si="2"/>
        <v>7.8431372549019605</v>
      </c>
      <c r="L38" s="59">
        <v>9</v>
      </c>
      <c r="M38" s="75">
        <v>2.2999999999999998</v>
      </c>
      <c r="N38" s="76">
        <f t="shared" si="3"/>
        <v>17.647058823529413</v>
      </c>
      <c r="O38" s="59">
        <v>6</v>
      </c>
      <c r="P38" s="75">
        <v>1.57</v>
      </c>
      <c r="Q38" s="76">
        <f t="shared" si="4"/>
        <v>11.76470588235294</v>
      </c>
      <c r="R38" s="83">
        <v>51</v>
      </c>
      <c r="S38" s="81">
        <v>2.06</v>
      </c>
      <c r="T38" s="79">
        <f t="shared" si="5"/>
        <v>100</v>
      </c>
    </row>
    <row r="39" spans="1:20" ht="15" customHeight="1" x14ac:dyDescent="0.2">
      <c r="A39" s="104"/>
      <c r="B39" s="45" t="s">
        <v>23</v>
      </c>
      <c r="C39" s="69">
        <v>40</v>
      </c>
      <c r="D39" s="75">
        <v>4.6100000000000003</v>
      </c>
      <c r="E39" s="76">
        <f t="shared" si="0"/>
        <v>40</v>
      </c>
      <c r="F39" s="59">
        <v>16</v>
      </c>
      <c r="G39" s="75">
        <v>4.51</v>
      </c>
      <c r="H39" s="76">
        <f t="shared" si="1"/>
        <v>16</v>
      </c>
      <c r="I39" s="59">
        <v>18</v>
      </c>
      <c r="J39" s="75">
        <v>3.71</v>
      </c>
      <c r="K39" s="76">
        <f t="shared" si="2"/>
        <v>18</v>
      </c>
      <c r="L39" s="59">
        <v>10</v>
      </c>
      <c r="M39" s="75">
        <v>2.56</v>
      </c>
      <c r="N39" s="76">
        <f t="shared" si="3"/>
        <v>10</v>
      </c>
      <c r="O39" s="59">
        <v>16</v>
      </c>
      <c r="P39" s="75">
        <v>4.18</v>
      </c>
      <c r="Q39" s="76">
        <f t="shared" si="4"/>
        <v>16</v>
      </c>
      <c r="R39" s="83">
        <v>100</v>
      </c>
      <c r="S39" s="81">
        <v>4.03</v>
      </c>
      <c r="T39" s="79">
        <f t="shared" si="5"/>
        <v>100</v>
      </c>
    </row>
    <row r="40" spans="1:20" ht="15" customHeight="1" x14ac:dyDescent="0.2">
      <c r="A40" s="104"/>
      <c r="B40" s="45" t="s">
        <v>24</v>
      </c>
      <c r="C40" s="69">
        <v>53</v>
      </c>
      <c r="D40" s="75">
        <v>6.11</v>
      </c>
      <c r="E40" s="76">
        <f t="shared" si="0"/>
        <v>28.648648648648649</v>
      </c>
      <c r="F40" s="59">
        <v>27</v>
      </c>
      <c r="G40" s="75">
        <v>7.61</v>
      </c>
      <c r="H40" s="76">
        <f t="shared" si="1"/>
        <v>14.594594594594595</v>
      </c>
      <c r="I40" s="59">
        <v>42</v>
      </c>
      <c r="J40" s="75">
        <v>8.66</v>
      </c>
      <c r="K40" s="76">
        <f t="shared" si="2"/>
        <v>22.702702702702705</v>
      </c>
      <c r="L40" s="59">
        <v>35</v>
      </c>
      <c r="M40" s="75">
        <v>8.9499999999999993</v>
      </c>
      <c r="N40" s="76">
        <f t="shared" si="3"/>
        <v>18.918918918918919</v>
      </c>
      <c r="O40" s="59">
        <v>28</v>
      </c>
      <c r="P40" s="75">
        <v>7.31</v>
      </c>
      <c r="Q40" s="76">
        <f t="shared" si="4"/>
        <v>15.135135135135137</v>
      </c>
      <c r="R40" s="83">
        <v>185</v>
      </c>
      <c r="S40" s="81">
        <v>7.46</v>
      </c>
      <c r="T40" s="79">
        <f t="shared" si="5"/>
        <v>100</v>
      </c>
    </row>
    <row r="41" spans="1:20" ht="15" customHeight="1" x14ac:dyDescent="0.2">
      <c r="A41" s="104"/>
      <c r="B41" s="45" t="s">
        <v>25</v>
      </c>
      <c r="C41" s="69">
        <v>12</v>
      </c>
      <c r="D41" s="75">
        <v>1.38</v>
      </c>
      <c r="E41" s="76">
        <f t="shared" si="0"/>
        <v>48</v>
      </c>
      <c r="F41" s="59">
        <v>3</v>
      </c>
      <c r="G41" s="75">
        <v>0.85</v>
      </c>
      <c r="H41" s="76">
        <f t="shared" si="1"/>
        <v>12</v>
      </c>
      <c r="I41" s="59">
        <v>5</v>
      </c>
      <c r="J41" s="75">
        <v>1.03</v>
      </c>
      <c r="K41" s="76">
        <f t="shared" si="2"/>
        <v>20</v>
      </c>
      <c r="L41" s="59">
        <v>1</v>
      </c>
      <c r="M41" s="75">
        <v>0.26</v>
      </c>
      <c r="N41" s="76">
        <f t="shared" si="3"/>
        <v>4</v>
      </c>
      <c r="O41" s="59">
        <v>4</v>
      </c>
      <c r="P41" s="75">
        <v>1.04</v>
      </c>
      <c r="Q41" s="76">
        <f t="shared" si="4"/>
        <v>16</v>
      </c>
      <c r="R41" s="83">
        <v>25</v>
      </c>
      <c r="S41" s="81">
        <v>1.01</v>
      </c>
      <c r="T41" s="79">
        <f t="shared" si="5"/>
        <v>100</v>
      </c>
    </row>
    <row r="42" spans="1:20" ht="15" customHeight="1" x14ac:dyDescent="0.2">
      <c r="A42" s="104"/>
      <c r="B42" s="45" t="s">
        <v>26</v>
      </c>
      <c r="C42" s="69">
        <v>7</v>
      </c>
      <c r="D42" s="75">
        <v>0.81</v>
      </c>
      <c r="E42" s="76">
        <f t="shared" si="0"/>
        <v>35</v>
      </c>
      <c r="F42" s="59">
        <v>2</v>
      </c>
      <c r="G42" s="75">
        <v>0.56000000000000005</v>
      </c>
      <c r="H42" s="76">
        <f t="shared" si="1"/>
        <v>10</v>
      </c>
      <c r="I42" s="59">
        <v>6</v>
      </c>
      <c r="J42" s="75">
        <v>1.24</v>
      </c>
      <c r="K42" s="76">
        <f t="shared" si="2"/>
        <v>30</v>
      </c>
      <c r="L42" s="59">
        <v>4</v>
      </c>
      <c r="M42" s="75">
        <v>1.02</v>
      </c>
      <c r="N42" s="76">
        <f t="shared" si="3"/>
        <v>20</v>
      </c>
      <c r="O42" s="59">
        <v>1</v>
      </c>
      <c r="P42" s="75">
        <v>0.26</v>
      </c>
      <c r="Q42" s="76">
        <f t="shared" si="4"/>
        <v>5</v>
      </c>
      <c r="R42" s="83">
        <v>20</v>
      </c>
      <c r="S42" s="81">
        <v>0.81</v>
      </c>
      <c r="T42" s="79">
        <f t="shared" si="5"/>
        <v>100</v>
      </c>
    </row>
    <row r="43" spans="1:20" ht="15" customHeight="1" x14ac:dyDescent="0.2">
      <c r="A43" s="104"/>
      <c r="B43" s="45" t="s">
        <v>27</v>
      </c>
      <c r="C43" s="69">
        <v>19</v>
      </c>
      <c r="D43" s="75">
        <v>2.19</v>
      </c>
      <c r="E43" s="76">
        <f t="shared" si="0"/>
        <v>39.583333333333329</v>
      </c>
      <c r="F43" s="59">
        <v>11</v>
      </c>
      <c r="G43" s="75">
        <v>3.1</v>
      </c>
      <c r="H43" s="76">
        <f t="shared" si="1"/>
        <v>22.916666666666664</v>
      </c>
      <c r="I43" s="59">
        <v>9</v>
      </c>
      <c r="J43" s="75">
        <v>1.86</v>
      </c>
      <c r="K43" s="76">
        <f t="shared" si="2"/>
        <v>18.75</v>
      </c>
      <c r="L43" s="59">
        <v>4</v>
      </c>
      <c r="M43" s="75">
        <v>1.02</v>
      </c>
      <c r="N43" s="76">
        <f t="shared" si="3"/>
        <v>8.3333333333333321</v>
      </c>
      <c r="O43" s="59">
        <v>5</v>
      </c>
      <c r="P43" s="75">
        <v>1.31</v>
      </c>
      <c r="Q43" s="76">
        <f t="shared" si="4"/>
        <v>10.416666666666668</v>
      </c>
      <c r="R43" s="83">
        <v>48</v>
      </c>
      <c r="S43" s="81">
        <v>1.93</v>
      </c>
      <c r="T43" s="79">
        <f t="shared" si="5"/>
        <v>100</v>
      </c>
    </row>
    <row r="44" spans="1:20" ht="15" customHeight="1" x14ac:dyDescent="0.2">
      <c r="A44" s="104"/>
      <c r="B44" s="45" t="s">
        <v>28</v>
      </c>
      <c r="C44" s="69">
        <v>44</v>
      </c>
      <c r="D44" s="75">
        <v>5.07</v>
      </c>
      <c r="E44" s="76">
        <f t="shared" si="0"/>
        <v>51.764705882352949</v>
      </c>
      <c r="F44" s="59">
        <v>11</v>
      </c>
      <c r="G44" s="75">
        <v>3.1</v>
      </c>
      <c r="H44" s="76">
        <f t="shared" si="1"/>
        <v>12.941176470588237</v>
      </c>
      <c r="I44" s="59">
        <v>14</v>
      </c>
      <c r="J44" s="75">
        <v>2.89</v>
      </c>
      <c r="K44" s="76">
        <f t="shared" si="2"/>
        <v>16.470588235294116</v>
      </c>
      <c r="L44" s="59">
        <v>6</v>
      </c>
      <c r="M44" s="75">
        <v>1.53</v>
      </c>
      <c r="N44" s="76">
        <f t="shared" si="3"/>
        <v>7.0588235294117645</v>
      </c>
      <c r="O44" s="59">
        <v>10</v>
      </c>
      <c r="P44" s="75">
        <v>2.61</v>
      </c>
      <c r="Q44" s="76">
        <f t="shared" si="4"/>
        <v>11.76470588235294</v>
      </c>
      <c r="R44" s="83">
        <v>85</v>
      </c>
      <c r="S44" s="81">
        <v>3.43</v>
      </c>
      <c r="T44" s="79">
        <f t="shared" si="5"/>
        <v>100</v>
      </c>
    </row>
    <row r="45" spans="1:20" ht="15" customHeight="1" x14ac:dyDescent="0.2">
      <c r="A45" s="104"/>
      <c r="B45" s="45" t="s">
        <v>29</v>
      </c>
      <c r="C45" s="69">
        <v>9</v>
      </c>
      <c r="D45" s="75">
        <v>1.04</v>
      </c>
      <c r="E45" s="76">
        <f t="shared" si="0"/>
        <v>45</v>
      </c>
      <c r="F45" s="59">
        <v>2</v>
      </c>
      <c r="G45" s="75">
        <v>0.56000000000000005</v>
      </c>
      <c r="H45" s="76">
        <f t="shared" si="1"/>
        <v>10</v>
      </c>
      <c r="I45" s="59">
        <v>4</v>
      </c>
      <c r="J45" s="75">
        <v>0.82</v>
      </c>
      <c r="K45" s="76">
        <f t="shared" si="2"/>
        <v>20</v>
      </c>
      <c r="L45" s="59">
        <v>0</v>
      </c>
      <c r="M45" s="75">
        <v>0</v>
      </c>
      <c r="N45" s="76">
        <f t="shared" si="3"/>
        <v>0</v>
      </c>
      <c r="O45" s="59">
        <v>5</v>
      </c>
      <c r="P45" s="75">
        <v>1.31</v>
      </c>
      <c r="Q45" s="76">
        <f t="shared" si="4"/>
        <v>25</v>
      </c>
      <c r="R45" s="83">
        <v>20</v>
      </c>
      <c r="S45" s="81">
        <v>0.81</v>
      </c>
      <c r="T45" s="79">
        <f t="shared" si="5"/>
        <v>100</v>
      </c>
    </row>
    <row r="46" spans="1:20" ht="15" customHeight="1" x14ac:dyDescent="0.2">
      <c r="A46" s="104"/>
      <c r="B46" s="45" t="s">
        <v>30</v>
      </c>
      <c r="C46" s="69">
        <v>9</v>
      </c>
      <c r="D46" s="75">
        <v>1.04</v>
      </c>
      <c r="E46" s="76">
        <f t="shared" si="0"/>
        <v>45</v>
      </c>
      <c r="F46" s="59">
        <v>1</v>
      </c>
      <c r="G46" s="75">
        <v>0.28000000000000003</v>
      </c>
      <c r="H46" s="76">
        <f t="shared" si="1"/>
        <v>5</v>
      </c>
      <c r="I46" s="59">
        <v>5</v>
      </c>
      <c r="J46" s="75">
        <v>1.03</v>
      </c>
      <c r="K46" s="76">
        <f t="shared" si="2"/>
        <v>25</v>
      </c>
      <c r="L46" s="59">
        <v>3</v>
      </c>
      <c r="M46" s="75">
        <v>0.77</v>
      </c>
      <c r="N46" s="76">
        <f t="shared" si="3"/>
        <v>15</v>
      </c>
      <c r="O46" s="59">
        <v>2</v>
      </c>
      <c r="P46" s="75">
        <v>0.52</v>
      </c>
      <c r="Q46" s="76">
        <f t="shared" si="4"/>
        <v>10</v>
      </c>
      <c r="R46" s="83">
        <v>20</v>
      </c>
      <c r="S46" s="81">
        <v>0.81</v>
      </c>
      <c r="T46" s="79">
        <f t="shared" si="5"/>
        <v>100</v>
      </c>
    </row>
    <row r="47" spans="1:20" ht="15" customHeight="1" x14ac:dyDescent="0.2">
      <c r="A47" s="104"/>
      <c r="B47" s="45" t="s">
        <v>31</v>
      </c>
      <c r="C47" s="69">
        <v>1</v>
      </c>
      <c r="D47" s="75">
        <v>0.12</v>
      </c>
      <c r="E47" s="76">
        <f t="shared" si="0"/>
        <v>100</v>
      </c>
      <c r="F47" s="59">
        <v>0</v>
      </c>
      <c r="G47" s="75">
        <v>0</v>
      </c>
      <c r="H47" s="76">
        <f t="shared" si="1"/>
        <v>0</v>
      </c>
      <c r="I47" s="59">
        <v>0</v>
      </c>
      <c r="J47" s="75">
        <v>0</v>
      </c>
      <c r="K47" s="76">
        <f t="shared" si="2"/>
        <v>0</v>
      </c>
      <c r="L47" s="59">
        <v>0</v>
      </c>
      <c r="M47" s="75">
        <v>0</v>
      </c>
      <c r="N47" s="76">
        <f t="shared" si="3"/>
        <v>0</v>
      </c>
      <c r="O47" s="59">
        <v>0</v>
      </c>
      <c r="P47" s="75">
        <v>0</v>
      </c>
      <c r="Q47" s="76">
        <f t="shared" si="4"/>
        <v>0</v>
      </c>
      <c r="R47" s="83">
        <v>1</v>
      </c>
      <c r="S47" s="81">
        <v>0.04</v>
      </c>
      <c r="T47" s="79">
        <f t="shared" si="5"/>
        <v>100</v>
      </c>
    </row>
    <row r="48" spans="1:20" s="5" customFormat="1" ht="15" customHeight="1" thickBot="1" x14ac:dyDescent="0.25">
      <c r="A48" s="105"/>
      <c r="B48" s="46" t="s">
        <v>35</v>
      </c>
      <c r="C48" s="70">
        <v>867</v>
      </c>
      <c r="D48" s="77">
        <v>100</v>
      </c>
      <c r="E48" s="78">
        <f t="shared" si="0"/>
        <v>34.945586457073766</v>
      </c>
      <c r="F48" s="61">
        <v>355</v>
      </c>
      <c r="G48" s="77">
        <v>100</v>
      </c>
      <c r="H48" s="78">
        <f t="shared" si="1"/>
        <v>14.30874647319629</v>
      </c>
      <c r="I48" s="61">
        <v>485</v>
      </c>
      <c r="J48" s="77">
        <v>100</v>
      </c>
      <c r="K48" s="78">
        <f t="shared" si="2"/>
        <v>19.548569125352682</v>
      </c>
      <c r="L48" s="61">
        <v>391</v>
      </c>
      <c r="M48" s="77">
        <v>100</v>
      </c>
      <c r="N48" s="78">
        <f t="shared" si="3"/>
        <v>15.759774284562678</v>
      </c>
      <c r="O48" s="61">
        <v>383</v>
      </c>
      <c r="P48" s="77">
        <v>100</v>
      </c>
      <c r="Q48" s="78">
        <f t="shared" si="4"/>
        <v>15.437323659814592</v>
      </c>
      <c r="R48" s="61">
        <v>2481</v>
      </c>
      <c r="S48" s="77">
        <v>100</v>
      </c>
      <c r="T48" s="78">
        <f t="shared" si="5"/>
        <v>100</v>
      </c>
    </row>
    <row r="49" spans="1:20" s="5" customFormat="1" ht="15" customHeight="1" x14ac:dyDescent="0.2">
      <c r="A49" s="161" t="s">
        <v>168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</row>
    <row r="50" spans="1:20" x14ac:dyDescent="0.2">
      <c r="A50" s="65" t="s">
        <v>122</v>
      </c>
      <c r="B50" s="38"/>
      <c r="C50" s="38"/>
      <c r="D50" s="39"/>
      <c r="E50" s="39"/>
      <c r="F50" s="38"/>
      <c r="G50" s="39"/>
      <c r="H50" s="39"/>
      <c r="I50" s="38"/>
      <c r="J50" s="39"/>
      <c r="K50" s="39"/>
      <c r="L50" s="38"/>
      <c r="M50" s="39"/>
      <c r="N50" s="39"/>
      <c r="O50" s="38"/>
      <c r="P50" s="39"/>
      <c r="Q50" s="39"/>
      <c r="R50" s="42"/>
      <c r="S50" s="43"/>
      <c r="T50" s="43"/>
    </row>
    <row r="51" spans="1:20" x14ac:dyDescent="0.2">
      <c r="A51" s="38" t="s">
        <v>124</v>
      </c>
      <c r="B51" s="38"/>
      <c r="C51" s="38"/>
      <c r="D51" s="39"/>
      <c r="E51" s="39"/>
      <c r="F51" s="38"/>
      <c r="G51" s="39"/>
      <c r="H51" s="39"/>
      <c r="I51" s="38"/>
      <c r="J51" s="39"/>
      <c r="K51" s="39"/>
      <c r="L51" s="38"/>
      <c r="M51" s="39"/>
      <c r="N51" s="39"/>
      <c r="O51" s="38"/>
      <c r="P51" s="39"/>
      <c r="Q51" s="39"/>
      <c r="R51" s="42"/>
      <c r="S51" s="43"/>
      <c r="T51" s="43"/>
    </row>
    <row r="52" spans="1:20" x14ac:dyDescent="0.2">
      <c r="S52" s="16"/>
      <c r="T52" s="16"/>
    </row>
    <row r="53" spans="1:20" x14ac:dyDescent="0.2">
      <c r="S53" s="16"/>
      <c r="T53" s="16"/>
    </row>
  </sheetData>
  <mergeCells count="13">
    <mergeCell ref="A49:T49"/>
    <mergeCell ref="A7:A11"/>
    <mergeCell ref="A12:A30"/>
    <mergeCell ref="A31:A48"/>
    <mergeCell ref="A3:B6"/>
    <mergeCell ref="C3:T3"/>
    <mergeCell ref="C4:T4"/>
    <mergeCell ref="C5:E5"/>
    <mergeCell ref="F5:H5"/>
    <mergeCell ref="I5:K5"/>
    <mergeCell ref="L5:N5"/>
    <mergeCell ref="O5:Q5"/>
    <mergeCell ref="R5:T5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14E45-FBB6-4C3C-A9FE-9DBE74C7F250}">
  <dimension ref="A1:Q53"/>
  <sheetViews>
    <sheetView zoomScale="70" zoomScaleNormal="70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72.1640625" customWidth="1"/>
    <col min="3" max="3" width="12.5" style="11" customWidth="1"/>
    <col min="4" max="5" width="12.5" style="13" customWidth="1"/>
    <col min="6" max="6" width="12.5" style="11" customWidth="1"/>
    <col min="7" max="8" width="12.5" style="13" customWidth="1"/>
    <col min="9" max="9" width="12.5" style="11" customWidth="1"/>
    <col min="10" max="11" width="12.5" style="13" customWidth="1"/>
    <col min="12" max="12" width="12.5" style="11" customWidth="1"/>
    <col min="13" max="14" width="12.5" style="13" customWidth="1"/>
    <col min="15" max="15" width="12.5" style="11" customWidth="1"/>
    <col min="16" max="17" width="12.5" style="13" customWidth="1"/>
  </cols>
  <sheetData>
    <row r="1" spans="1:17" x14ac:dyDescent="0.2">
      <c r="A1" s="1" t="s">
        <v>126</v>
      </c>
    </row>
    <row r="2" spans="1:17" ht="16" thickBot="1" x14ac:dyDescent="0.25">
      <c r="A2" s="97" t="s">
        <v>134</v>
      </c>
      <c r="B2" s="1"/>
    </row>
    <row r="3" spans="1:17" ht="16" thickBot="1" x14ac:dyDescent="0.25">
      <c r="A3" s="106" t="s">
        <v>171</v>
      </c>
      <c r="B3" s="107"/>
      <c r="C3" s="176" t="s">
        <v>39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80"/>
    </row>
    <row r="4" spans="1:17" ht="18.75" customHeight="1" thickBot="1" x14ac:dyDescent="0.25">
      <c r="A4" s="108"/>
      <c r="B4" s="109"/>
      <c r="C4" s="184" t="s">
        <v>140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6"/>
    </row>
    <row r="5" spans="1:17" ht="15" customHeight="1" thickBot="1" x14ac:dyDescent="0.25">
      <c r="A5" s="108"/>
      <c r="B5" s="109"/>
      <c r="C5" s="187" t="s">
        <v>54</v>
      </c>
      <c r="D5" s="188"/>
      <c r="E5" s="188"/>
      <c r="F5" s="189" t="s">
        <v>55</v>
      </c>
      <c r="G5" s="189"/>
      <c r="H5" s="189"/>
      <c r="I5" s="189" t="s">
        <v>56</v>
      </c>
      <c r="J5" s="189"/>
      <c r="K5" s="189"/>
      <c r="L5" s="189" t="s">
        <v>57</v>
      </c>
      <c r="M5" s="189"/>
      <c r="N5" s="189"/>
      <c r="O5" s="145" t="s">
        <v>35</v>
      </c>
      <c r="P5" s="145"/>
      <c r="Q5" s="146"/>
    </row>
    <row r="6" spans="1:17" ht="16" thickBot="1" x14ac:dyDescent="0.25">
      <c r="A6" s="128"/>
      <c r="B6" s="129"/>
      <c r="C6" s="21" t="s">
        <v>99</v>
      </c>
      <c r="D6" s="23" t="s">
        <v>100</v>
      </c>
      <c r="E6" s="23" t="s">
        <v>101</v>
      </c>
      <c r="F6" s="22" t="s">
        <v>99</v>
      </c>
      <c r="G6" s="23" t="s">
        <v>100</v>
      </c>
      <c r="H6" s="23" t="s">
        <v>101</v>
      </c>
      <c r="I6" s="22" t="s">
        <v>99</v>
      </c>
      <c r="J6" s="23" t="s">
        <v>100</v>
      </c>
      <c r="K6" s="23" t="s">
        <v>101</v>
      </c>
      <c r="L6" s="22" t="s">
        <v>99</v>
      </c>
      <c r="M6" s="23" t="s">
        <v>100</v>
      </c>
      <c r="N6" s="23" t="s">
        <v>101</v>
      </c>
      <c r="O6" s="33" t="s">
        <v>99</v>
      </c>
      <c r="P6" s="14" t="s">
        <v>100</v>
      </c>
      <c r="Q6" s="17" t="s">
        <v>101</v>
      </c>
    </row>
    <row r="7" spans="1:17" x14ac:dyDescent="0.2">
      <c r="A7" s="100" t="s">
        <v>40</v>
      </c>
      <c r="B7" s="37" t="s">
        <v>41</v>
      </c>
      <c r="C7" s="57">
        <v>1288</v>
      </c>
      <c r="D7" s="73">
        <v>100</v>
      </c>
      <c r="E7" s="74">
        <f>C7/$O7*100</f>
        <v>100</v>
      </c>
      <c r="F7" s="57">
        <v>0</v>
      </c>
      <c r="G7" s="73">
        <v>0</v>
      </c>
      <c r="H7" s="74">
        <f>F7/$O7*100</f>
        <v>0</v>
      </c>
      <c r="I7" s="57">
        <v>0</v>
      </c>
      <c r="J7" s="73">
        <v>0</v>
      </c>
      <c r="K7" s="74">
        <f>I7/$O7*100</f>
        <v>0</v>
      </c>
      <c r="L7" s="57">
        <v>0</v>
      </c>
      <c r="M7" s="73">
        <v>0</v>
      </c>
      <c r="N7" s="73">
        <f>L7/$O7*100</f>
        <v>0</v>
      </c>
      <c r="O7" s="90">
        <v>1288</v>
      </c>
      <c r="P7" s="80">
        <v>51.91</v>
      </c>
      <c r="Q7" s="84">
        <f>SUM(N7,K7,H7,E7)</f>
        <v>100</v>
      </c>
    </row>
    <row r="8" spans="1:17" x14ac:dyDescent="0.2">
      <c r="A8" s="101"/>
      <c r="B8" s="41" t="s">
        <v>42</v>
      </c>
      <c r="C8" s="59">
        <v>0</v>
      </c>
      <c r="D8" s="75">
        <v>0</v>
      </c>
      <c r="E8" s="76">
        <f t="shared" ref="E8:E48" si="0">C8/$O8*100</f>
        <v>0</v>
      </c>
      <c r="F8" s="59">
        <v>676</v>
      </c>
      <c r="G8" s="75">
        <v>100</v>
      </c>
      <c r="H8" s="76">
        <f t="shared" ref="H8:H48" si="1">F8/$O8*100</f>
        <v>100</v>
      </c>
      <c r="I8" s="59">
        <v>0</v>
      </c>
      <c r="J8" s="75">
        <v>0</v>
      </c>
      <c r="K8" s="76">
        <f t="shared" ref="K8:K48" si="2">I8/$O8*100</f>
        <v>0</v>
      </c>
      <c r="L8" s="59">
        <v>0</v>
      </c>
      <c r="M8" s="75">
        <v>0</v>
      </c>
      <c r="N8" s="75">
        <f t="shared" ref="N8:N48" si="3">L8/$O8*100</f>
        <v>0</v>
      </c>
      <c r="O8" s="87">
        <v>676</v>
      </c>
      <c r="P8" s="81">
        <v>27.25</v>
      </c>
      <c r="Q8" s="79">
        <f t="shared" ref="Q8:Q48" si="4">SUM(N8,K8,H8,E8)</f>
        <v>100</v>
      </c>
    </row>
    <row r="9" spans="1:17" x14ac:dyDescent="0.2">
      <c r="A9" s="101"/>
      <c r="B9" s="41" t="s">
        <v>43</v>
      </c>
      <c r="C9" s="59">
        <v>0</v>
      </c>
      <c r="D9" s="75">
        <v>0</v>
      </c>
      <c r="E9" s="76">
        <f t="shared" si="0"/>
        <v>0</v>
      </c>
      <c r="F9" s="59">
        <v>0</v>
      </c>
      <c r="G9" s="75">
        <v>0</v>
      </c>
      <c r="H9" s="76">
        <f t="shared" si="1"/>
        <v>0</v>
      </c>
      <c r="I9" s="59">
        <v>331</v>
      </c>
      <c r="J9" s="75">
        <v>100</v>
      </c>
      <c r="K9" s="76">
        <f t="shared" si="2"/>
        <v>100</v>
      </c>
      <c r="L9" s="59">
        <v>0</v>
      </c>
      <c r="M9" s="75">
        <v>0</v>
      </c>
      <c r="N9" s="75">
        <f t="shared" si="3"/>
        <v>0</v>
      </c>
      <c r="O9" s="87">
        <v>331</v>
      </c>
      <c r="P9" s="81">
        <v>13.34</v>
      </c>
      <c r="Q9" s="79">
        <f t="shared" si="4"/>
        <v>100</v>
      </c>
    </row>
    <row r="10" spans="1:17" x14ac:dyDescent="0.2">
      <c r="A10" s="101"/>
      <c r="B10" s="41" t="s">
        <v>44</v>
      </c>
      <c r="C10" s="59">
        <v>0</v>
      </c>
      <c r="D10" s="75">
        <v>0</v>
      </c>
      <c r="E10" s="76">
        <f t="shared" si="0"/>
        <v>0</v>
      </c>
      <c r="F10" s="59">
        <v>0</v>
      </c>
      <c r="G10" s="75">
        <v>0</v>
      </c>
      <c r="H10" s="76">
        <f t="shared" si="1"/>
        <v>0</v>
      </c>
      <c r="I10" s="59">
        <v>0</v>
      </c>
      <c r="J10" s="75">
        <v>0</v>
      </c>
      <c r="K10" s="76">
        <f t="shared" si="2"/>
        <v>0</v>
      </c>
      <c r="L10" s="59">
        <v>186</v>
      </c>
      <c r="M10" s="75">
        <v>100</v>
      </c>
      <c r="N10" s="75">
        <f t="shared" si="3"/>
        <v>100</v>
      </c>
      <c r="O10" s="87">
        <v>186</v>
      </c>
      <c r="P10" s="81">
        <v>7.5</v>
      </c>
      <c r="Q10" s="79">
        <f t="shared" si="4"/>
        <v>100</v>
      </c>
    </row>
    <row r="11" spans="1:17" s="5" customFormat="1" ht="16" thickBot="1" x14ac:dyDescent="0.25">
      <c r="A11" s="102"/>
      <c r="B11" s="62" t="s">
        <v>35</v>
      </c>
      <c r="C11" s="83">
        <v>1288</v>
      </c>
      <c r="D11" s="81">
        <v>100</v>
      </c>
      <c r="E11" s="79">
        <f t="shared" si="0"/>
        <v>51.914550584441756</v>
      </c>
      <c r="F11" s="83">
        <v>676</v>
      </c>
      <c r="G11" s="81">
        <v>100</v>
      </c>
      <c r="H11" s="79">
        <f t="shared" si="1"/>
        <v>27.247077791213218</v>
      </c>
      <c r="I11" s="83">
        <v>331</v>
      </c>
      <c r="J11" s="81">
        <v>100</v>
      </c>
      <c r="K11" s="79">
        <f t="shared" si="2"/>
        <v>13.341394598952036</v>
      </c>
      <c r="L11" s="83">
        <v>186</v>
      </c>
      <c r="M11" s="81">
        <v>100</v>
      </c>
      <c r="N11" s="81">
        <f t="shared" si="3"/>
        <v>7.4969770253929866</v>
      </c>
      <c r="O11" s="70">
        <v>2481</v>
      </c>
      <c r="P11" s="77">
        <v>100</v>
      </c>
      <c r="Q11" s="78">
        <f t="shared" si="4"/>
        <v>100</v>
      </c>
    </row>
    <row r="12" spans="1:17" x14ac:dyDescent="0.2">
      <c r="A12" s="103" t="s">
        <v>45</v>
      </c>
      <c r="B12" s="37" t="s">
        <v>163</v>
      </c>
      <c r="C12" s="57">
        <v>7</v>
      </c>
      <c r="D12" s="73">
        <v>0.54</v>
      </c>
      <c r="E12" s="74">
        <f t="shared" si="0"/>
        <v>38.888888888888893</v>
      </c>
      <c r="F12" s="57">
        <v>5</v>
      </c>
      <c r="G12" s="73">
        <v>0.74</v>
      </c>
      <c r="H12" s="74">
        <f t="shared" si="1"/>
        <v>27.777777777777779</v>
      </c>
      <c r="I12" s="57">
        <v>5</v>
      </c>
      <c r="J12" s="73">
        <v>1.51</v>
      </c>
      <c r="K12" s="74">
        <f t="shared" si="2"/>
        <v>27.777777777777779</v>
      </c>
      <c r="L12" s="57">
        <v>1</v>
      </c>
      <c r="M12" s="73">
        <v>0.54</v>
      </c>
      <c r="N12" s="73">
        <f t="shared" si="3"/>
        <v>5.5555555555555554</v>
      </c>
      <c r="O12" s="87">
        <v>18</v>
      </c>
      <c r="P12" s="81">
        <v>0.73</v>
      </c>
      <c r="Q12" s="79">
        <f t="shared" si="4"/>
        <v>100</v>
      </c>
    </row>
    <row r="13" spans="1:17" x14ac:dyDescent="0.2">
      <c r="A13" s="104"/>
      <c r="B13" s="41" t="s">
        <v>103</v>
      </c>
      <c r="C13" s="59">
        <v>93</v>
      </c>
      <c r="D13" s="75">
        <v>7.22</v>
      </c>
      <c r="E13" s="76">
        <f t="shared" si="0"/>
        <v>35.632183908045981</v>
      </c>
      <c r="F13" s="59">
        <v>79</v>
      </c>
      <c r="G13" s="75">
        <v>11.69</v>
      </c>
      <c r="H13" s="76">
        <f t="shared" si="1"/>
        <v>30.268199233716476</v>
      </c>
      <c r="I13" s="59">
        <v>61</v>
      </c>
      <c r="J13" s="75">
        <v>18.43</v>
      </c>
      <c r="K13" s="76">
        <f t="shared" si="2"/>
        <v>23.371647509578544</v>
      </c>
      <c r="L13" s="59">
        <v>28</v>
      </c>
      <c r="M13" s="75">
        <v>15.05</v>
      </c>
      <c r="N13" s="75">
        <f t="shared" si="3"/>
        <v>10.727969348659004</v>
      </c>
      <c r="O13" s="87">
        <v>261</v>
      </c>
      <c r="P13" s="81">
        <v>10.52</v>
      </c>
      <c r="Q13" s="79">
        <f t="shared" si="4"/>
        <v>100</v>
      </c>
    </row>
    <row r="14" spans="1:17" x14ac:dyDescent="0.2">
      <c r="A14" s="104"/>
      <c r="B14" s="41" t="s">
        <v>164</v>
      </c>
      <c r="C14" s="59">
        <v>16</v>
      </c>
      <c r="D14" s="75">
        <v>1.24</v>
      </c>
      <c r="E14" s="76">
        <f t="shared" si="0"/>
        <v>55.172413793103445</v>
      </c>
      <c r="F14" s="59">
        <v>6</v>
      </c>
      <c r="G14" s="75">
        <v>0.89</v>
      </c>
      <c r="H14" s="76">
        <f t="shared" si="1"/>
        <v>20.689655172413794</v>
      </c>
      <c r="I14" s="59">
        <v>7</v>
      </c>
      <c r="J14" s="75">
        <v>2.11</v>
      </c>
      <c r="K14" s="76">
        <f t="shared" si="2"/>
        <v>24.137931034482758</v>
      </c>
      <c r="L14" s="59">
        <v>0</v>
      </c>
      <c r="M14" s="75">
        <v>0</v>
      </c>
      <c r="N14" s="75">
        <f t="shared" si="3"/>
        <v>0</v>
      </c>
      <c r="O14" s="87">
        <v>29</v>
      </c>
      <c r="P14" s="81">
        <v>1.17</v>
      </c>
      <c r="Q14" s="79">
        <f t="shared" si="4"/>
        <v>100</v>
      </c>
    </row>
    <row r="15" spans="1:17" x14ac:dyDescent="0.2">
      <c r="A15" s="104"/>
      <c r="B15" s="41" t="s">
        <v>165</v>
      </c>
      <c r="C15" s="59">
        <v>1</v>
      </c>
      <c r="D15" s="75">
        <v>0.08</v>
      </c>
      <c r="E15" s="76">
        <f t="shared" si="0"/>
        <v>20</v>
      </c>
      <c r="F15" s="59">
        <v>2</v>
      </c>
      <c r="G15" s="75">
        <v>0.3</v>
      </c>
      <c r="H15" s="76">
        <f t="shared" si="1"/>
        <v>40</v>
      </c>
      <c r="I15" s="59">
        <v>2</v>
      </c>
      <c r="J15" s="75">
        <v>0.6</v>
      </c>
      <c r="K15" s="76">
        <f t="shared" si="2"/>
        <v>40</v>
      </c>
      <c r="L15" s="59">
        <v>0</v>
      </c>
      <c r="M15" s="75">
        <v>0</v>
      </c>
      <c r="N15" s="75">
        <f t="shared" si="3"/>
        <v>0</v>
      </c>
      <c r="O15" s="87">
        <v>5</v>
      </c>
      <c r="P15" s="81">
        <v>0.2</v>
      </c>
      <c r="Q15" s="79">
        <f t="shared" si="4"/>
        <v>100</v>
      </c>
    </row>
    <row r="16" spans="1:17" x14ac:dyDescent="0.2">
      <c r="A16" s="104"/>
      <c r="B16" s="41" t="s">
        <v>5</v>
      </c>
      <c r="C16" s="59">
        <v>107</v>
      </c>
      <c r="D16" s="75">
        <v>8.31</v>
      </c>
      <c r="E16" s="76">
        <f t="shared" si="0"/>
        <v>50</v>
      </c>
      <c r="F16" s="59">
        <v>64</v>
      </c>
      <c r="G16" s="75">
        <v>9.4700000000000006</v>
      </c>
      <c r="H16" s="76">
        <f t="shared" si="1"/>
        <v>29.906542056074763</v>
      </c>
      <c r="I16" s="59">
        <v>30</v>
      </c>
      <c r="J16" s="75">
        <v>9.06</v>
      </c>
      <c r="K16" s="76">
        <f t="shared" si="2"/>
        <v>14.018691588785046</v>
      </c>
      <c r="L16" s="59">
        <v>13</v>
      </c>
      <c r="M16" s="75">
        <v>6.99</v>
      </c>
      <c r="N16" s="75">
        <f t="shared" si="3"/>
        <v>6.0747663551401869</v>
      </c>
      <c r="O16" s="87">
        <v>214</v>
      </c>
      <c r="P16" s="81">
        <v>8.6300000000000008</v>
      </c>
      <c r="Q16" s="79">
        <f t="shared" si="4"/>
        <v>100</v>
      </c>
    </row>
    <row r="17" spans="1:17" x14ac:dyDescent="0.2">
      <c r="A17" s="104"/>
      <c r="B17" s="41" t="s">
        <v>104</v>
      </c>
      <c r="C17" s="59">
        <v>283</v>
      </c>
      <c r="D17" s="75">
        <v>21.97</v>
      </c>
      <c r="E17" s="76">
        <f t="shared" si="0"/>
        <v>52.996254681647933</v>
      </c>
      <c r="F17" s="59">
        <v>155</v>
      </c>
      <c r="G17" s="75">
        <v>22.93</v>
      </c>
      <c r="H17" s="76">
        <f t="shared" si="1"/>
        <v>29.026217228464418</v>
      </c>
      <c r="I17" s="59">
        <v>63</v>
      </c>
      <c r="J17" s="75">
        <v>19.03</v>
      </c>
      <c r="K17" s="76">
        <f t="shared" si="2"/>
        <v>11.797752808988763</v>
      </c>
      <c r="L17" s="59">
        <v>33</v>
      </c>
      <c r="M17" s="75">
        <v>17.739999999999998</v>
      </c>
      <c r="N17" s="75">
        <f t="shared" si="3"/>
        <v>6.179775280898876</v>
      </c>
      <c r="O17" s="87">
        <v>534</v>
      </c>
      <c r="P17" s="81">
        <v>21.52</v>
      </c>
      <c r="Q17" s="79">
        <f t="shared" si="4"/>
        <v>100</v>
      </c>
    </row>
    <row r="18" spans="1:17" x14ac:dyDescent="0.2">
      <c r="A18" s="104"/>
      <c r="B18" s="41" t="s">
        <v>8</v>
      </c>
      <c r="C18" s="59">
        <v>31</v>
      </c>
      <c r="D18" s="75">
        <v>2.41</v>
      </c>
      <c r="E18" s="76">
        <f t="shared" si="0"/>
        <v>37.804878048780488</v>
      </c>
      <c r="F18" s="59">
        <v>30</v>
      </c>
      <c r="G18" s="75">
        <v>4.4400000000000004</v>
      </c>
      <c r="H18" s="76">
        <f t="shared" si="1"/>
        <v>36.585365853658537</v>
      </c>
      <c r="I18" s="59">
        <v>11</v>
      </c>
      <c r="J18" s="75">
        <v>3.32</v>
      </c>
      <c r="K18" s="76">
        <f t="shared" si="2"/>
        <v>13.414634146341465</v>
      </c>
      <c r="L18" s="59">
        <v>10</v>
      </c>
      <c r="M18" s="75">
        <v>5.38</v>
      </c>
      <c r="N18" s="75">
        <f t="shared" si="3"/>
        <v>12.195121951219512</v>
      </c>
      <c r="O18" s="87">
        <v>82</v>
      </c>
      <c r="P18" s="81">
        <v>3.31</v>
      </c>
      <c r="Q18" s="79">
        <f t="shared" si="4"/>
        <v>100</v>
      </c>
    </row>
    <row r="19" spans="1:17" x14ac:dyDescent="0.2">
      <c r="A19" s="104"/>
      <c r="B19" s="41" t="s">
        <v>105</v>
      </c>
      <c r="C19" s="59">
        <v>190</v>
      </c>
      <c r="D19" s="75">
        <v>14.75</v>
      </c>
      <c r="E19" s="76">
        <f t="shared" si="0"/>
        <v>53.370786516853933</v>
      </c>
      <c r="F19" s="59">
        <v>91</v>
      </c>
      <c r="G19" s="75">
        <v>13.46</v>
      </c>
      <c r="H19" s="76">
        <f t="shared" si="1"/>
        <v>25.561797752808989</v>
      </c>
      <c r="I19" s="59">
        <v>56</v>
      </c>
      <c r="J19" s="75">
        <v>16.920000000000002</v>
      </c>
      <c r="K19" s="76">
        <f t="shared" si="2"/>
        <v>15.730337078651685</v>
      </c>
      <c r="L19" s="59">
        <v>19</v>
      </c>
      <c r="M19" s="75">
        <v>10.220000000000001</v>
      </c>
      <c r="N19" s="75">
        <f t="shared" si="3"/>
        <v>5.3370786516853927</v>
      </c>
      <c r="O19" s="87">
        <v>356</v>
      </c>
      <c r="P19" s="81">
        <v>14.35</v>
      </c>
      <c r="Q19" s="79">
        <f t="shared" si="4"/>
        <v>100</v>
      </c>
    </row>
    <row r="20" spans="1:17" x14ac:dyDescent="0.2">
      <c r="A20" s="104"/>
      <c r="B20" s="41" t="s">
        <v>106</v>
      </c>
      <c r="C20" s="59">
        <v>104</v>
      </c>
      <c r="D20" s="75">
        <v>8.07</v>
      </c>
      <c r="E20" s="76">
        <f t="shared" si="0"/>
        <v>55.026455026455025</v>
      </c>
      <c r="F20" s="59">
        <v>49</v>
      </c>
      <c r="G20" s="75">
        <v>7.25</v>
      </c>
      <c r="H20" s="76">
        <f t="shared" si="1"/>
        <v>25.925925925925924</v>
      </c>
      <c r="I20" s="59">
        <v>23</v>
      </c>
      <c r="J20" s="75">
        <v>6.95</v>
      </c>
      <c r="K20" s="76">
        <f t="shared" si="2"/>
        <v>12.169312169312169</v>
      </c>
      <c r="L20" s="59">
        <v>13</v>
      </c>
      <c r="M20" s="75">
        <v>6.99</v>
      </c>
      <c r="N20" s="75">
        <f t="shared" si="3"/>
        <v>6.8783068783068781</v>
      </c>
      <c r="O20" s="87">
        <v>189</v>
      </c>
      <c r="P20" s="81">
        <v>7.62</v>
      </c>
      <c r="Q20" s="79">
        <f t="shared" si="4"/>
        <v>100</v>
      </c>
    </row>
    <row r="21" spans="1:17" x14ac:dyDescent="0.2">
      <c r="A21" s="104"/>
      <c r="B21" s="41" t="s">
        <v>107</v>
      </c>
      <c r="C21" s="59">
        <v>54</v>
      </c>
      <c r="D21" s="75">
        <v>4.1900000000000004</v>
      </c>
      <c r="E21" s="76">
        <f t="shared" si="0"/>
        <v>49.541284403669728</v>
      </c>
      <c r="F21" s="59">
        <v>30</v>
      </c>
      <c r="G21" s="75">
        <v>4.4400000000000004</v>
      </c>
      <c r="H21" s="76">
        <f t="shared" si="1"/>
        <v>27.522935779816514</v>
      </c>
      <c r="I21" s="59">
        <v>15</v>
      </c>
      <c r="J21" s="75">
        <v>4.53</v>
      </c>
      <c r="K21" s="76">
        <f t="shared" si="2"/>
        <v>13.761467889908257</v>
      </c>
      <c r="L21" s="59">
        <v>10</v>
      </c>
      <c r="M21" s="75">
        <v>5.38</v>
      </c>
      <c r="N21" s="75">
        <f t="shared" si="3"/>
        <v>9.1743119266055047</v>
      </c>
      <c r="O21" s="87">
        <v>109</v>
      </c>
      <c r="P21" s="81">
        <v>4.3899999999999997</v>
      </c>
      <c r="Q21" s="79">
        <f t="shared" si="4"/>
        <v>100</v>
      </c>
    </row>
    <row r="22" spans="1:17" x14ac:dyDescent="0.2">
      <c r="A22" s="104"/>
      <c r="B22" s="41" t="s">
        <v>108</v>
      </c>
      <c r="C22" s="59">
        <v>32</v>
      </c>
      <c r="D22" s="75">
        <v>2.48</v>
      </c>
      <c r="E22" s="76">
        <f t="shared" si="0"/>
        <v>42.666666666666671</v>
      </c>
      <c r="F22" s="59">
        <v>24</v>
      </c>
      <c r="G22" s="75">
        <v>3.55</v>
      </c>
      <c r="H22" s="76">
        <f t="shared" si="1"/>
        <v>32</v>
      </c>
      <c r="I22" s="59">
        <v>12</v>
      </c>
      <c r="J22" s="75">
        <v>3.63</v>
      </c>
      <c r="K22" s="76">
        <f t="shared" si="2"/>
        <v>16</v>
      </c>
      <c r="L22" s="59">
        <v>7</v>
      </c>
      <c r="M22" s="75">
        <v>3.76</v>
      </c>
      <c r="N22" s="75">
        <f t="shared" si="3"/>
        <v>9.3333333333333339</v>
      </c>
      <c r="O22" s="87">
        <v>75</v>
      </c>
      <c r="P22" s="81">
        <v>3.02</v>
      </c>
      <c r="Q22" s="79">
        <f t="shared" si="4"/>
        <v>100</v>
      </c>
    </row>
    <row r="23" spans="1:17" x14ac:dyDescent="0.2">
      <c r="A23" s="104"/>
      <c r="B23" s="41" t="s">
        <v>166</v>
      </c>
      <c r="C23" s="59">
        <v>59</v>
      </c>
      <c r="D23" s="75">
        <v>4.58</v>
      </c>
      <c r="E23" s="76">
        <f t="shared" si="0"/>
        <v>60.824742268041234</v>
      </c>
      <c r="F23" s="59">
        <v>21</v>
      </c>
      <c r="G23" s="75">
        <v>3.11</v>
      </c>
      <c r="H23" s="76">
        <f t="shared" si="1"/>
        <v>21.649484536082475</v>
      </c>
      <c r="I23" s="59">
        <v>11</v>
      </c>
      <c r="J23" s="75">
        <v>3.32</v>
      </c>
      <c r="K23" s="76">
        <f t="shared" si="2"/>
        <v>11.340206185567011</v>
      </c>
      <c r="L23" s="59">
        <v>6</v>
      </c>
      <c r="M23" s="75">
        <v>3.23</v>
      </c>
      <c r="N23" s="75">
        <f t="shared" si="3"/>
        <v>6.1855670103092786</v>
      </c>
      <c r="O23" s="87">
        <v>97</v>
      </c>
      <c r="P23" s="81">
        <v>3.91</v>
      </c>
      <c r="Q23" s="79">
        <f t="shared" si="4"/>
        <v>100</v>
      </c>
    </row>
    <row r="24" spans="1:17" x14ac:dyDescent="0.2">
      <c r="A24" s="104"/>
      <c r="B24" s="41" t="s">
        <v>109</v>
      </c>
      <c r="C24" s="59">
        <v>23</v>
      </c>
      <c r="D24" s="75">
        <v>1.79</v>
      </c>
      <c r="E24" s="76">
        <f t="shared" si="0"/>
        <v>43.39622641509434</v>
      </c>
      <c r="F24" s="59">
        <v>22</v>
      </c>
      <c r="G24" s="75">
        <v>3.25</v>
      </c>
      <c r="H24" s="76">
        <f t="shared" si="1"/>
        <v>41.509433962264154</v>
      </c>
      <c r="I24" s="59">
        <v>5</v>
      </c>
      <c r="J24" s="75">
        <v>1.51</v>
      </c>
      <c r="K24" s="76">
        <f t="shared" si="2"/>
        <v>9.433962264150944</v>
      </c>
      <c r="L24" s="59">
        <v>3</v>
      </c>
      <c r="M24" s="75">
        <v>1.61</v>
      </c>
      <c r="N24" s="75">
        <f t="shared" si="3"/>
        <v>5.6603773584905666</v>
      </c>
      <c r="O24" s="87">
        <v>53</v>
      </c>
      <c r="P24" s="81">
        <v>2.14</v>
      </c>
      <c r="Q24" s="79">
        <f t="shared" si="4"/>
        <v>100</v>
      </c>
    </row>
    <row r="25" spans="1:17" x14ac:dyDescent="0.2">
      <c r="A25" s="104"/>
      <c r="B25" s="41" t="s">
        <v>110</v>
      </c>
      <c r="C25" s="59">
        <v>0</v>
      </c>
      <c r="D25" s="75">
        <v>0</v>
      </c>
      <c r="E25" s="76">
        <f t="shared" si="0"/>
        <v>0</v>
      </c>
      <c r="F25" s="59">
        <v>0</v>
      </c>
      <c r="G25" s="75">
        <v>0</v>
      </c>
      <c r="H25" s="76">
        <f t="shared" si="1"/>
        <v>0</v>
      </c>
      <c r="I25" s="59">
        <v>0</v>
      </c>
      <c r="J25" s="75">
        <v>0</v>
      </c>
      <c r="K25" s="76">
        <f t="shared" si="2"/>
        <v>0</v>
      </c>
      <c r="L25" s="59">
        <v>1</v>
      </c>
      <c r="M25" s="75">
        <v>0.54</v>
      </c>
      <c r="N25" s="75">
        <f t="shared" si="3"/>
        <v>100</v>
      </c>
      <c r="O25" s="87">
        <v>1</v>
      </c>
      <c r="P25" s="81">
        <v>0.04</v>
      </c>
      <c r="Q25" s="79">
        <f t="shared" si="4"/>
        <v>100</v>
      </c>
    </row>
    <row r="26" spans="1:17" x14ac:dyDescent="0.2">
      <c r="A26" s="104"/>
      <c r="B26" s="41" t="s">
        <v>111</v>
      </c>
      <c r="C26" s="59">
        <v>19</v>
      </c>
      <c r="D26" s="75">
        <v>1.48</v>
      </c>
      <c r="E26" s="76">
        <f t="shared" si="0"/>
        <v>61.29032258064516</v>
      </c>
      <c r="F26" s="59">
        <v>6</v>
      </c>
      <c r="G26" s="75">
        <v>0.89</v>
      </c>
      <c r="H26" s="76">
        <f t="shared" si="1"/>
        <v>19.35483870967742</v>
      </c>
      <c r="I26" s="59">
        <v>1</v>
      </c>
      <c r="J26" s="75">
        <v>0.3</v>
      </c>
      <c r="K26" s="76">
        <f t="shared" si="2"/>
        <v>3.225806451612903</v>
      </c>
      <c r="L26" s="59">
        <v>5</v>
      </c>
      <c r="M26" s="75">
        <v>2.69</v>
      </c>
      <c r="N26" s="75">
        <f t="shared" si="3"/>
        <v>16.129032258064516</v>
      </c>
      <c r="O26" s="87">
        <v>31</v>
      </c>
      <c r="P26" s="81">
        <v>1.25</v>
      </c>
      <c r="Q26" s="79">
        <f t="shared" si="4"/>
        <v>100</v>
      </c>
    </row>
    <row r="27" spans="1:17" x14ac:dyDescent="0.2">
      <c r="A27" s="104"/>
      <c r="B27" s="41" t="s">
        <v>112</v>
      </c>
      <c r="C27" s="59">
        <v>9</v>
      </c>
      <c r="D27" s="75">
        <v>0.7</v>
      </c>
      <c r="E27" s="76">
        <f t="shared" si="0"/>
        <v>60</v>
      </c>
      <c r="F27" s="59">
        <v>2</v>
      </c>
      <c r="G27" s="75">
        <v>0.3</v>
      </c>
      <c r="H27" s="76">
        <f t="shared" si="1"/>
        <v>13.333333333333334</v>
      </c>
      <c r="I27" s="59">
        <v>3</v>
      </c>
      <c r="J27" s="75">
        <v>0.91</v>
      </c>
      <c r="K27" s="76">
        <f t="shared" si="2"/>
        <v>20</v>
      </c>
      <c r="L27" s="59">
        <v>1</v>
      </c>
      <c r="M27" s="75">
        <v>0.54</v>
      </c>
      <c r="N27" s="75">
        <f t="shared" si="3"/>
        <v>6.666666666666667</v>
      </c>
      <c r="O27" s="87">
        <v>15</v>
      </c>
      <c r="P27" s="81">
        <v>0.6</v>
      </c>
      <c r="Q27" s="79">
        <f t="shared" si="4"/>
        <v>100</v>
      </c>
    </row>
    <row r="28" spans="1:17" x14ac:dyDescent="0.2">
      <c r="A28" s="104"/>
      <c r="B28" s="41" t="s">
        <v>167</v>
      </c>
      <c r="C28" s="59">
        <v>30</v>
      </c>
      <c r="D28" s="75">
        <v>2.33</v>
      </c>
      <c r="E28" s="76">
        <f t="shared" si="0"/>
        <v>52.631578947368418</v>
      </c>
      <c r="F28" s="59">
        <v>19</v>
      </c>
      <c r="G28" s="75">
        <v>2.81</v>
      </c>
      <c r="H28" s="76">
        <f t="shared" si="1"/>
        <v>33.333333333333329</v>
      </c>
      <c r="I28" s="59">
        <v>1</v>
      </c>
      <c r="J28" s="75">
        <v>0.3</v>
      </c>
      <c r="K28" s="76">
        <f t="shared" si="2"/>
        <v>1.7543859649122806</v>
      </c>
      <c r="L28" s="59">
        <v>7</v>
      </c>
      <c r="M28" s="75">
        <v>3.76</v>
      </c>
      <c r="N28" s="75">
        <f t="shared" si="3"/>
        <v>12.280701754385964</v>
      </c>
      <c r="O28" s="87">
        <v>57</v>
      </c>
      <c r="P28" s="81">
        <v>2.2999999999999998</v>
      </c>
      <c r="Q28" s="79">
        <f t="shared" si="4"/>
        <v>100</v>
      </c>
    </row>
    <row r="29" spans="1:17" x14ac:dyDescent="0.2">
      <c r="A29" s="104"/>
      <c r="B29" s="41" t="s">
        <v>113</v>
      </c>
      <c r="C29" s="59">
        <v>230</v>
      </c>
      <c r="D29" s="75">
        <v>17.86</v>
      </c>
      <c r="E29" s="76">
        <f t="shared" si="0"/>
        <v>64.788732394366207</v>
      </c>
      <c r="F29" s="59">
        <v>71</v>
      </c>
      <c r="G29" s="75">
        <v>10.5</v>
      </c>
      <c r="H29" s="76">
        <f t="shared" si="1"/>
        <v>20</v>
      </c>
      <c r="I29" s="59">
        <v>25</v>
      </c>
      <c r="J29" s="75">
        <v>7.55</v>
      </c>
      <c r="K29" s="76">
        <f t="shared" si="2"/>
        <v>7.042253521126761</v>
      </c>
      <c r="L29" s="59">
        <v>29</v>
      </c>
      <c r="M29" s="75">
        <v>15.59</v>
      </c>
      <c r="N29" s="75">
        <f t="shared" si="3"/>
        <v>8.169014084507042</v>
      </c>
      <c r="O29" s="87">
        <v>355</v>
      </c>
      <c r="P29" s="81">
        <v>14.31</v>
      </c>
      <c r="Q29" s="79">
        <f t="shared" si="4"/>
        <v>100.00000000000001</v>
      </c>
    </row>
    <row r="30" spans="1:17" s="5" customFormat="1" ht="16" thickBot="1" x14ac:dyDescent="0.25">
      <c r="A30" s="105"/>
      <c r="B30" s="62" t="s">
        <v>35</v>
      </c>
      <c r="C30" s="61">
        <v>1288</v>
      </c>
      <c r="D30" s="77">
        <v>100</v>
      </c>
      <c r="E30" s="78">
        <f t="shared" si="0"/>
        <v>51.914550584441756</v>
      </c>
      <c r="F30" s="61">
        <v>676</v>
      </c>
      <c r="G30" s="77">
        <v>100</v>
      </c>
      <c r="H30" s="78">
        <f t="shared" si="1"/>
        <v>27.247077791213218</v>
      </c>
      <c r="I30" s="61">
        <v>331</v>
      </c>
      <c r="J30" s="77">
        <v>100</v>
      </c>
      <c r="K30" s="78">
        <f t="shared" si="2"/>
        <v>13.341394598952036</v>
      </c>
      <c r="L30" s="61">
        <v>186</v>
      </c>
      <c r="M30" s="77">
        <v>100</v>
      </c>
      <c r="N30" s="77">
        <f t="shared" si="3"/>
        <v>7.4969770253929866</v>
      </c>
      <c r="O30" s="70">
        <v>2481</v>
      </c>
      <c r="P30" s="77">
        <v>100</v>
      </c>
      <c r="Q30" s="78">
        <f t="shared" si="4"/>
        <v>100</v>
      </c>
    </row>
    <row r="31" spans="1:17" x14ac:dyDescent="0.2">
      <c r="A31" s="104" t="s">
        <v>46</v>
      </c>
      <c r="B31" s="41" t="s">
        <v>15</v>
      </c>
      <c r="C31" s="59">
        <v>621</v>
      </c>
      <c r="D31" s="75">
        <v>48.21</v>
      </c>
      <c r="E31" s="75">
        <f t="shared" si="0"/>
        <v>50.446791226645004</v>
      </c>
      <c r="F31" s="68">
        <v>345</v>
      </c>
      <c r="G31" s="73">
        <v>51.04</v>
      </c>
      <c r="H31" s="74">
        <f t="shared" si="1"/>
        <v>28.025995125913887</v>
      </c>
      <c r="I31" s="59">
        <v>168</v>
      </c>
      <c r="J31" s="75">
        <v>50.76</v>
      </c>
      <c r="K31" s="75">
        <f t="shared" si="2"/>
        <v>13.647441104792851</v>
      </c>
      <c r="L31" s="68">
        <v>97</v>
      </c>
      <c r="M31" s="75">
        <v>52.15</v>
      </c>
      <c r="N31" s="75">
        <f t="shared" si="3"/>
        <v>7.8797725426482526</v>
      </c>
      <c r="O31" s="87">
        <v>1231</v>
      </c>
      <c r="P31" s="81">
        <v>49.62</v>
      </c>
      <c r="Q31" s="79">
        <f t="shared" si="4"/>
        <v>100</v>
      </c>
    </row>
    <row r="32" spans="1:17" x14ac:dyDescent="0.2">
      <c r="A32" s="104"/>
      <c r="B32" s="41" t="s">
        <v>16</v>
      </c>
      <c r="C32" s="59">
        <v>18</v>
      </c>
      <c r="D32" s="75">
        <v>1.4</v>
      </c>
      <c r="E32" s="76">
        <f t="shared" si="0"/>
        <v>78.260869565217391</v>
      </c>
      <c r="F32" s="59">
        <v>2</v>
      </c>
      <c r="G32" s="75">
        <v>0.3</v>
      </c>
      <c r="H32" s="76">
        <f t="shared" si="1"/>
        <v>8.695652173913043</v>
      </c>
      <c r="I32" s="59">
        <v>3</v>
      </c>
      <c r="J32" s="75">
        <v>0.91</v>
      </c>
      <c r="K32" s="76">
        <f t="shared" si="2"/>
        <v>13.043478260869565</v>
      </c>
      <c r="L32" s="59">
        <v>0</v>
      </c>
      <c r="M32" s="75">
        <v>0</v>
      </c>
      <c r="N32" s="75">
        <f t="shared" si="3"/>
        <v>0</v>
      </c>
      <c r="O32" s="87">
        <v>23</v>
      </c>
      <c r="P32" s="81">
        <v>0.93</v>
      </c>
      <c r="Q32" s="79">
        <f t="shared" si="4"/>
        <v>100</v>
      </c>
    </row>
    <row r="33" spans="1:17" x14ac:dyDescent="0.2">
      <c r="A33" s="104"/>
      <c r="B33" s="41" t="s">
        <v>17</v>
      </c>
      <c r="C33" s="59">
        <v>18</v>
      </c>
      <c r="D33" s="75">
        <v>1.4</v>
      </c>
      <c r="E33" s="76">
        <f t="shared" si="0"/>
        <v>69.230769230769226</v>
      </c>
      <c r="F33" s="59">
        <v>5</v>
      </c>
      <c r="G33" s="75">
        <v>0.74</v>
      </c>
      <c r="H33" s="76">
        <f t="shared" si="1"/>
        <v>19.230769230769234</v>
      </c>
      <c r="I33" s="59">
        <v>3</v>
      </c>
      <c r="J33" s="75">
        <v>0.91</v>
      </c>
      <c r="K33" s="76">
        <f t="shared" si="2"/>
        <v>11.538461538461538</v>
      </c>
      <c r="L33" s="59">
        <v>0</v>
      </c>
      <c r="M33" s="75">
        <v>0</v>
      </c>
      <c r="N33" s="75">
        <f t="shared" si="3"/>
        <v>0</v>
      </c>
      <c r="O33" s="87">
        <v>26</v>
      </c>
      <c r="P33" s="81">
        <v>1.05</v>
      </c>
      <c r="Q33" s="79">
        <f t="shared" si="4"/>
        <v>100</v>
      </c>
    </row>
    <row r="34" spans="1:17" x14ac:dyDescent="0.2">
      <c r="A34" s="104"/>
      <c r="B34" s="41" t="s">
        <v>18</v>
      </c>
      <c r="C34" s="59">
        <v>13</v>
      </c>
      <c r="D34" s="75">
        <v>1.01</v>
      </c>
      <c r="E34" s="76">
        <f t="shared" si="0"/>
        <v>56.521739130434781</v>
      </c>
      <c r="F34" s="59">
        <v>6</v>
      </c>
      <c r="G34" s="75">
        <v>0.89</v>
      </c>
      <c r="H34" s="76">
        <f t="shared" si="1"/>
        <v>26.086956521739129</v>
      </c>
      <c r="I34" s="59">
        <v>2</v>
      </c>
      <c r="J34" s="75">
        <v>0.6</v>
      </c>
      <c r="K34" s="76">
        <f t="shared" si="2"/>
        <v>8.695652173913043</v>
      </c>
      <c r="L34" s="59">
        <v>2</v>
      </c>
      <c r="M34" s="75">
        <v>1.08</v>
      </c>
      <c r="N34" s="75">
        <f t="shared" si="3"/>
        <v>8.695652173913043</v>
      </c>
      <c r="O34" s="87">
        <v>23</v>
      </c>
      <c r="P34" s="81">
        <v>0.93</v>
      </c>
      <c r="Q34" s="79">
        <f t="shared" si="4"/>
        <v>100</v>
      </c>
    </row>
    <row r="35" spans="1:17" x14ac:dyDescent="0.2">
      <c r="A35" s="104"/>
      <c r="B35" s="41" t="s">
        <v>19</v>
      </c>
      <c r="C35" s="59">
        <v>127</v>
      </c>
      <c r="D35" s="75">
        <v>9.86</v>
      </c>
      <c r="E35" s="76">
        <f t="shared" si="0"/>
        <v>55.217391304347828</v>
      </c>
      <c r="F35" s="59">
        <v>62</v>
      </c>
      <c r="G35" s="75">
        <v>9.17</v>
      </c>
      <c r="H35" s="76">
        <f t="shared" si="1"/>
        <v>26.956521739130434</v>
      </c>
      <c r="I35" s="59">
        <v>20</v>
      </c>
      <c r="J35" s="75">
        <v>6.04</v>
      </c>
      <c r="K35" s="76">
        <f t="shared" si="2"/>
        <v>8.695652173913043</v>
      </c>
      <c r="L35" s="59">
        <v>21</v>
      </c>
      <c r="M35" s="75">
        <v>11.29</v>
      </c>
      <c r="N35" s="75">
        <f t="shared" si="3"/>
        <v>9.1304347826086953</v>
      </c>
      <c r="O35" s="87">
        <v>230</v>
      </c>
      <c r="P35" s="81">
        <v>9.27</v>
      </c>
      <c r="Q35" s="79">
        <f t="shared" si="4"/>
        <v>100</v>
      </c>
    </row>
    <row r="36" spans="1:17" x14ac:dyDescent="0.2">
      <c r="A36" s="104"/>
      <c r="B36" s="41" t="s">
        <v>20</v>
      </c>
      <c r="C36" s="59">
        <v>183</v>
      </c>
      <c r="D36" s="75">
        <v>14.21</v>
      </c>
      <c r="E36" s="76">
        <f t="shared" si="0"/>
        <v>52.737752161383291</v>
      </c>
      <c r="F36" s="59">
        <v>84</v>
      </c>
      <c r="G36" s="75">
        <v>12.43</v>
      </c>
      <c r="H36" s="76">
        <f t="shared" si="1"/>
        <v>24.207492795389047</v>
      </c>
      <c r="I36" s="59">
        <v>48</v>
      </c>
      <c r="J36" s="75">
        <v>14.5</v>
      </c>
      <c r="K36" s="76">
        <f t="shared" si="2"/>
        <v>13.8328530259366</v>
      </c>
      <c r="L36" s="59">
        <v>32</v>
      </c>
      <c r="M36" s="75">
        <v>17.2</v>
      </c>
      <c r="N36" s="75">
        <f t="shared" si="3"/>
        <v>9.2219020172910664</v>
      </c>
      <c r="O36" s="87">
        <v>347</v>
      </c>
      <c r="P36" s="81">
        <v>13.99</v>
      </c>
      <c r="Q36" s="79">
        <f t="shared" si="4"/>
        <v>100</v>
      </c>
    </row>
    <row r="37" spans="1:17" x14ac:dyDescent="0.2">
      <c r="A37" s="104"/>
      <c r="B37" s="41" t="s">
        <v>21</v>
      </c>
      <c r="C37" s="59">
        <v>21</v>
      </c>
      <c r="D37" s="75">
        <v>1.63</v>
      </c>
      <c r="E37" s="76">
        <f t="shared" si="0"/>
        <v>45.652173913043477</v>
      </c>
      <c r="F37" s="59">
        <v>11</v>
      </c>
      <c r="G37" s="75">
        <v>1.63</v>
      </c>
      <c r="H37" s="76">
        <f t="shared" si="1"/>
        <v>23.913043478260871</v>
      </c>
      <c r="I37" s="59">
        <v>10</v>
      </c>
      <c r="J37" s="75">
        <v>3.02</v>
      </c>
      <c r="K37" s="76">
        <f t="shared" si="2"/>
        <v>21.739130434782609</v>
      </c>
      <c r="L37" s="59">
        <v>4</v>
      </c>
      <c r="M37" s="75">
        <v>2.15</v>
      </c>
      <c r="N37" s="75">
        <f t="shared" si="3"/>
        <v>8.695652173913043</v>
      </c>
      <c r="O37" s="87">
        <v>46</v>
      </c>
      <c r="P37" s="81">
        <v>1.85</v>
      </c>
      <c r="Q37" s="79">
        <f t="shared" si="4"/>
        <v>100</v>
      </c>
    </row>
    <row r="38" spans="1:17" x14ac:dyDescent="0.2">
      <c r="A38" s="104"/>
      <c r="B38" s="41" t="s">
        <v>22</v>
      </c>
      <c r="C38" s="59">
        <v>29</v>
      </c>
      <c r="D38" s="75">
        <v>2.25</v>
      </c>
      <c r="E38" s="76">
        <f t="shared" si="0"/>
        <v>56.862745098039213</v>
      </c>
      <c r="F38" s="59">
        <v>13</v>
      </c>
      <c r="G38" s="75">
        <v>1.92</v>
      </c>
      <c r="H38" s="76">
        <f t="shared" si="1"/>
        <v>25.490196078431371</v>
      </c>
      <c r="I38" s="59">
        <v>7</v>
      </c>
      <c r="J38" s="75">
        <v>2.11</v>
      </c>
      <c r="K38" s="76">
        <f t="shared" si="2"/>
        <v>13.725490196078432</v>
      </c>
      <c r="L38" s="59">
        <v>2</v>
      </c>
      <c r="M38" s="75">
        <v>1.08</v>
      </c>
      <c r="N38" s="75">
        <f t="shared" si="3"/>
        <v>3.9215686274509802</v>
      </c>
      <c r="O38" s="87">
        <v>51</v>
      </c>
      <c r="P38" s="81">
        <v>2.06</v>
      </c>
      <c r="Q38" s="79">
        <f t="shared" si="4"/>
        <v>100</v>
      </c>
    </row>
    <row r="39" spans="1:17" x14ac:dyDescent="0.2">
      <c r="A39" s="104"/>
      <c r="B39" s="41" t="s">
        <v>23</v>
      </c>
      <c r="C39" s="59">
        <v>53</v>
      </c>
      <c r="D39" s="75">
        <v>4.1100000000000003</v>
      </c>
      <c r="E39" s="76">
        <f t="shared" si="0"/>
        <v>53</v>
      </c>
      <c r="F39" s="59">
        <v>22</v>
      </c>
      <c r="G39" s="75">
        <v>3.25</v>
      </c>
      <c r="H39" s="76">
        <f t="shared" si="1"/>
        <v>22</v>
      </c>
      <c r="I39" s="59">
        <v>16</v>
      </c>
      <c r="J39" s="75">
        <v>4.83</v>
      </c>
      <c r="K39" s="76">
        <f t="shared" si="2"/>
        <v>16</v>
      </c>
      <c r="L39" s="59">
        <v>9</v>
      </c>
      <c r="M39" s="75">
        <v>4.84</v>
      </c>
      <c r="N39" s="75">
        <f t="shared" si="3"/>
        <v>9</v>
      </c>
      <c r="O39" s="87">
        <v>100</v>
      </c>
      <c r="P39" s="81">
        <v>4.03</v>
      </c>
      <c r="Q39" s="79">
        <f t="shared" si="4"/>
        <v>100</v>
      </c>
    </row>
    <row r="40" spans="1:17" x14ac:dyDescent="0.2">
      <c r="A40" s="104"/>
      <c r="B40" s="41" t="s">
        <v>24</v>
      </c>
      <c r="C40" s="59">
        <v>87</v>
      </c>
      <c r="D40" s="75">
        <v>6.75</v>
      </c>
      <c r="E40" s="76">
        <f t="shared" si="0"/>
        <v>47.027027027027032</v>
      </c>
      <c r="F40" s="59">
        <v>60</v>
      </c>
      <c r="G40" s="75">
        <v>8.8800000000000008</v>
      </c>
      <c r="H40" s="76">
        <f t="shared" si="1"/>
        <v>32.432432432432435</v>
      </c>
      <c r="I40" s="59">
        <v>27</v>
      </c>
      <c r="J40" s="75">
        <v>8.16</v>
      </c>
      <c r="K40" s="76">
        <f t="shared" si="2"/>
        <v>14.594594594594595</v>
      </c>
      <c r="L40" s="59">
        <v>11</v>
      </c>
      <c r="M40" s="75">
        <v>5.91</v>
      </c>
      <c r="N40" s="75">
        <f t="shared" si="3"/>
        <v>5.9459459459459465</v>
      </c>
      <c r="O40" s="87">
        <v>185</v>
      </c>
      <c r="P40" s="81">
        <v>7.46</v>
      </c>
      <c r="Q40" s="79">
        <f t="shared" si="4"/>
        <v>100</v>
      </c>
    </row>
    <row r="41" spans="1:17" x14ac:dyDescent="0.2">
      <c r="A41" s="104"/>
      <c r="B41" s="41" t="s">
        <v>25</v>
      </c>
      <c r="C41" s="59">
        <v>10</v>
      </c>
      <c r="D41" s="75">
        <v>0.78</v>
      </c>
      <c r="E41" s="76">
        <f t="shared" si="0"/>
        <v>40</v>
      </c>
      <c r="F41" s="59">
        <v>12</v>
      </c>
      <c r="G41" s="75">
        <v>1.78</v>
      </c>
      <c r="H41" s="76">
        <f t="shared" si="1"/>
        <v>48</v>
      </c>
      <c r="I41" s="59">
        <v>3</v>
      </c>
      <c r="J41" s="75">
        <v>0.91</v>
      </c>
      <c r="K41" s="76">
        <f t="shared" si="2"/>
        <v>12</v>
      </c>
      <c r="L41" s="59">
        <v>0</v>
      </c>
      <c r="M41" s="75">
        <v>0</v>
      </c>
      <c r="N41" s="75">
        <f t="shared" si="3"/>
        <v>0</v>
      </c>
      <c r="O41" s="87">
        <v>25</v>
      </c>
      <c r="P41" s="81">
        <v>1.01</v>
      </c>
      <c r="Q41" s="79">
        <f t="shared" si="4"/>
        <v>100</v>
      </c>
    </row>
    <row r="42" spans="1:17" x14ac:dyDescent="0.2">
      <c r="A42" s="104"/>
      <c r="B42" s="41" t="s">
        <v>26</v>
      </c>
      <c r="C42" s="59">
        <v>10</v>
      </c>
      <c r="D42" s="75">
        <v>0.78</v>
      </c>
      <c r="E42" s="76">
        <f t="shared" si="0"/>
        <v>50</v>
      </c>
      <c r="F42" s="59">
        <v>7</v>
      </c>
      <c r="G42" s="75">
        <v>1.04</v>
      </c>
      <c r="H42" s="76">
        <f t="shared" si="1"/>
        <v>35</v>
      </c>
      <c r="I42" s="59">
        <v>2</v>
      </c>
      <c r="J42" s="75">
        <v>0.6</v>
      </c>
      <c r="K42" s="76">
        <f t="shared" si="2"/>
        <v>10</v>
      </c>
      <c r="L42" s="59">
        <v>1</v>
      </c>
      <c r="M42" s="75">
        <v>0.54</v>
      </c>
      <c r="N42" s="75">
        <f t="shared" si="3"/>
        <v>5</v>
      </c>
      <c r="O42" s="87">
        <v>20</v>
      </c>
      <c r="P42" s="81">
        <v>0.81</v>
      </c>
      <c r="Q42" s="79">
        <f t="shared" si="4"/>
        <v>100</v>
      </c>
    </row>
    <row r="43" spans="1:17" x14ac:dyDescent="0.2">
      <c r="A43" s="104"/>
      <c r="B43" s="41" t="s">
        <v>27</v>
      </c>
      <c r="C43" s="59">
        <v>24</v>
      </c>
      <c r="D43" s="75">
        <v>1.86</v>
      </c>
      <c r="E43" s="76">
        <f t="shared" si="0"/>
        <v>50</v>
      </c>
      <c r="F43" s="59">
        <v>15</v>
      </c>
      <c r="G43" s="75">
        <v>2.2200000000000002</v>
      </c>
      <c r="H43" s="76">
        <f t="shared" si="1"/>
        <v>31.25</v>
      </c>
      <c r="I43" s="59">
        <v>6</v>
      </c>
      <c r="J43" s="75">
        <v>1.81</v>
      </c>
      <c r="K43" s="76">
        <f t="shared" si="2"/>
        <v>12.5</v>
      </c>
      <c r="L43" s="59">
        <v>3</v>
      </c>
      <c r="M43" s="75">
        <v>1.61</v>
      </c>
      <c r="N43" s="75">
        <f t="shared" si="3"/>
        <v>6.25</v>
      </c>
      <c r="O43" s="87">
        <v>48</v>
      </c>
      <c r="P43" s="81">
        <v>1.93</v>
      </c>
      <c r="Q43" s="79">
        <f t="shared" si="4"/>
        <v>100</v>
      </c>
    </row>
    <row r="44" spans="1:17" x14ac:dyDescent="0.2">
      <c r="A44" s="104"/>
      <c r="B44" s="41" t="s">
        <v>28</v>
      </c>
      <c r="C44" s="59">
        <v>50</v>
      </c>
      <c r="D44" s="75">
        <v>3.88</v>
      </c>
      <c r="E44" s="76">
        <f t="shared" si="0"/>
        <v>58.82352941176471</v>
      </c>
      <c r="F44" s="59">
        <v>23</v>
      </c>
      <c r="G44" s="75">
        <v>3.4</v>
      </c>
      <c r="H44" s="76">
        <f t="shared" si="1"/>
        <v>27.058823529411764</v>
      </c>
      <c r="I44" s="59">
        <v>9</v>
      </c>
      <c r="J44" s="75">
        <v>2.72</v>
      </c>
      <c r="K44" s="76">
        <f t="shared" si="2"/>
        <v>10.588235294117647</v>
      </c>
      <c r="L44" s="59">
        <v>3</v>
      </c>
      <c r="M44" s="75">
        <v>1.61</v>
      </c>
      <c r="N44" s="75">
        <f t="shared" si="3"/>
        <v>3.5294117647058822</v>
      </c>
      <c r="O44" s="87">
        <v>85</v>
      </c>
      <c r="P44" s="81">
        <v>3.43</v>
      </c>
      <c r="Q44" s="79">
        <f t="shared" si="4"/>
        <v>100</v>
      </c>
    </row>
    <row r="45" spans="1:17" x14ac:dyDescent="0.2">
      <c r="A45" s="104"/>
      <c r="B45" s="41" t="s">
        <v>29</v>
      </c>
      <c r="C45" s="59">
        <v>9</v>
      </c>
      <c r="D45" s="75">
        <v>0.7</v>
      </c>
      <c r="E45" s="76">
        <f t="shared" si="0"/>
        <v>45</v>
      </c>
      <c r="F45" s="59">
        <v>7</v>
      </c>
      <c r="G45" s="75">
        <v>1.04</v>
      </c>
      <c r="H45" s="76">
        <f t="shared" si="1"/>
        <v>35</v>
      </c>
      <c r="I45" s="59">
        <v>4</v>
      </c>
      <c r="J45" s="75">
        <v>1.21</v>
      </c>
      <c r="K45" s="76">
        <f t="shared" si="2"/>
        <v>20</v>
      </c>
      <c r="L45" s="59">
        <v>0</v>
      </c>
      <c r="M45" s="75">
        <v>0</v>
      </c>
      <c r="N45" s="75">
        <f t="shared" si="3"/>
        <v>0</v>
      </c>
      <c r="O45" s="87">
        <v>20</v>
      </c>
      <c r="P45" s="81">
        <v>0.81</v>
      </c>
      <c r="Q45" s="79">
        <f t="shared" si="4"/>
        <v>100</v>
      </c>
    </row>
    <row r="46" spans="1:17" x14ac:dyDescent="0.2">
      <c r="A46" s="104"/>
      <c r="B46" s="41" t="s">
        <v>30</v>
      </c>
      <c r="C46" s="59">
        <v>15</v>
      </c>
      <c r="D46" s="75">
        <v>1.1599999999999999</v>
      </c>
      <c r="E46" s="76">
        <f t="shared" si="0"/>
        <v>75</v>
      </c>
      <c r="F46" s="59">
        <v>1</v>
      </c>
      <c r="G46" s="75">
        <v>0.15</v>
      </c>
      <c r="H46" s="76">
        <f t="shared" si="1"/>
        <v>5</v>
      </c>
      <c r="I46" s="59">
        <v>3</v>
      </c>
      <c r="J46" s="75">
        <v>0.91</v>
      </c>
      <c r="K46" s="76">
        <f t="shared" si="2"/>
        <v>15</v>
      </c>
      <c r="L46" s="59">
        <v>1</v>
      </c>
      <c r="M46" s="75">
        <v>0.54</v>
      </c>
      <c r="N46" s="75">
        <f t="shared" si="3"/>
        <v>5</v>
      </c>
      <c r="O46" s="87">
        <v>20</v>
      </c>
      <c r="P46" s="81">
        <v>0.81</v>
      </c>
      <c r="Q46" s="79">
        <f t="shared" si="4"/>
        <v>100</v>
      </c>
    </row>
    <row r="47" spans="1:17" x14ac:dyDescent="0.2">
      <c r="A47" s="104"/>
      <c r="B47" s="41" t="s">
        <v>31</v>
      </c>
      <c r="C47" s="59">
        <v>0</v>
      </c>
      <c r="D47" s="75">
        <v>0</v>
      </c>
      <c r="E47" s="76">
        <f t="shared" si="0"/>
        <v>0</v>
      </c>
      <c r="F47" s="59">
        <v>1</v>
      </c>
      <c r="G47" s="75">
        <v>0.15</v>
      </c>
      <c r="H47" s="76">
        <f t="shared" si="1"/>
        <v>100</v>
      </c>
      <c r="I47" s="59">
        <v>0</v>
      </c>
      <c r="J47" s="75">
        <v>0</v>
      </c>
      <c r="K47" s="76">
        <f t="shared" si="2"/>
        <v>0</v>
      </c>
      <c r="L47" s="59">
        <v>0</v>
      </c>
      <c r="M47" s="75">
        <v>0</v>
      </c>
      <c r="N47" s="75">
        <f t="shared" si="3"/>
        <v>0</v>
      </c>
      <c r="O47" s="87">
        <v>1</v>
      </c>
      <c r="P47" s="81">
        <v>0.04</v>
      </c>
      <c r="Q47" s="79">
        <f t="shared" si="4"/>
        <v>100</v>
      </c>
    </row>
    <row r="48" spans="1:17" s="5" customFormat="1" ht="16" thickBot="1" x14ac:dyDescent="0.25">
      <c r="A48" s="105"/>
      <c r="B48" s="62" t="s">
        <v>35</v>
      </c>
      <c r="C48" s="61">
        <v>1288</v>
      </c>
      <c r="D48" s="77">
        <v>100</v>
      </c>
      <c r="E48" s="78">
        <f t="shared" si="0"/>
        <v>51.914550584441756</v>
      </c>
      <c r="F48" s="61">
        <v>676</v>
      </c>
      <c r="G48" s="77">
        <v>100</v>
      </c>
      <c r="H48" s="78">
        <f t="shared" si="1"/>
        <v>27.247077791213218</v>
      </c>
      <c r="I48" s="61">
        <v>331</v>
      </c>
      <c r="J48" s="77">
        <v>100</v>
      </c>
      <c r="K48" s="78">
        <f t="shared" si="2"/>
        <v>13.341394598952036</v>
      </c>
      <c r="L48" s="61">
        <v>186</v>
      </c>
      <c r="M48" s="77">
        <v>100</v>
      </c>
      <c r="N48" s="77">
        <f t="shared" si="3"/>
        <v>7.4969770253929866</v>
      </c>
      <c r="O48" s="70">
        <v>2481</v>
      </c>
      <c r="P48" s="77">
        <v>100</v>
      </c>
      <c r="Q48" s="78">
        <f t="shared" si="4"/>
        <v>100</v>
      </c>
    </row>
    <row r="49" spans="1:17" s="5" customFormat="1" ht="15" customHeight="1" x14ac:dyDescent="0.2">
      <c r="A49" s="161" t="s">
        <v>168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</row>
    <row r="50" spans="1:17" x14ac:dyDescent="0.2">
      <c r="A50" s="65" t="s">
        <v>122</v>
      </c>
      <c r="B50" s="38"/>
      <c r="C50" s="42"/>
      <c r="D50" s="39"/>
      <c r="E50" s="39"/>
      <c r="F50" s="42"/>
      <c r="G50" s="39"/>
      <c r="H50" s="39"/>
      <c r="I50" s="42"/>
      <c r="J50" s="39"/>
      <c r="K50" s="39"/>
      <c r="L50" s="42"/>
      <c r="M50" s="39"/>
      <c r="N50" s="39"/>
      <c r="O50" s="42"/>
      <c r="P50" s="43"/>
      <c r="Q50" s="43"/>
    </row>
    <row r="51" spans="1:17" x14ac:dyDescent="0.2">
      <c r="A51" s="38" t="s">
        <v>124</v>
      </c>
      <c r="B51" s="38"/>
      <c r="C51" s="42"/>
      <c r="D51" s="39"/>
      <c r="E51" s="39"/>
      <c r="F51" s="42"/>
      <c r="G51" s="39"/>
      <c r="H51" s="39"/>
      <c r="I51" s="42"/>
      <c r="J51" s="39"/>
      <c r="K51" s="39"/>
      <c r="L51" s="42"/>
      <c r="M51" s="39"/>
      <c r="N51" s="39"/>
      <c r="O51" s="42"/>
      <c r="P51" s="43"/>
      <c r="Q51" s="43"/>
    </row>
    <row r="52" spans="1:17" x14ac:dyDescent="0.2">
      <c r="P52" s="16"/>
      <c r="Q52" s="16"/>
    </row>
    <row r="53" spans="1:17" x14ac:dyDescent="0.2">
      <c r="P53" s="16"/>
      <c r="Q53" s="16"/>
    </row>
  </sheetData>
  <mergeCells count="12">
    <mergeCell ref="A49:Q49"/>
    <mergeCell ref="A7:A11"/>
    <mergeCell ref="A12:A30"/>
    <mergeCell ref="A31:A48"/>
    <mergeCell ref="A3:B6"/>
    <mergeCell ref="C3:Q3"/>
    <mergeCell ref="C4:Q4"/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8E6B2-3FA7-432B-92FA-AF526F912043}">
  <dimension ref="A1:L53"/>
  <sheetViews>
    <sheetView zoomScale="80" zoomScaleNormal="80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72.6640625" customWidth="1"/>
    <col min="3" max="3" width="10.5" style="11" customWidth="1"/>
    <col min="4" max="5" width="10.5" style="13" customWidth="1"/>
    <col min="6" max="6" width="10.5" style="11" customWidth="1"/>
    <col min="7" max="8" width="10.5" style="13" customWidth="1"/>
    <col min="9" max="9" width="10.5" style="11" customWidth="1"/>
    <col min="10" max="10" width="10.5" style="15" customWidth="1"/>
    <col min="11" max="11" width="10.5" style="13" customWidth="1"/>
  </cols>
  <sheetData>
    <row r="1" spans="1:11" x14ac:dyDescent="0.2">
      <c r="A1" s="1" t="s">
        <v>126</v>
      </c>
    </row>
    <row r="2" spans="1:11" ht="15" customHeight="1" thickBot="1" x14ac:dyDescent="0.25">
      <c r="A2" s="97" t="s">
        <v>135</v>
      </c>
      <c r="B2" s="1"/>
    </row>
    <row r="3" spans="1:11" ht="15" customHeight="1" thickBot="1" x14ac:dyDescent="0.25">
      <c r="A3" s="190" t="s">
        <v>171</v>
      </c>
      <c r="B3" s="191"/>
      <c r="C3" s="178" t="s">
        <v>39</v>
      </c>
      <c r="D3" s="178"/>
      <c r="E3" s="178"/>
      <c r="F3" s="178"/>
      <c r="G3" s="178"/>
      <c r="H3" s="178"/>
      <c r="I3" s="178"/>
      <c r="J3" s="178"/>
      <c r="K3" s="180"/>
    </row>
    <row r="4" spans="1:11" ht="15" customHeight="1" thickBot="1" x14ac:dyDescent="0.25">
      <c r="A4" s="192"/>
      <c r="B4" s="193"/>
      <c r="C4" s="185" t="s">
        <v>141</v>
      </c>
      <c r="D4" s="185"/>
      <c r="E4" s="185"/>
      <c r="F4" s="185"/>
      <c r="G4" s="185"/>
      <c r="H4" s="185"/>
      <c r="I4" s="185"/>
      <c r="J4" s="185"/>
      <c r="K4" s="186"/>
    </row>
    <row r="5" spans="1:11" ht="15" customHeight="1" thickBot="1" x14ac:dyDescent="0.25">
      <c r="A5" s="192"/>
      <c r="B5" s="193"/>
      <c r="C5" s="188" t="s">
        <v>59</v>
      </c>
      <c r="D5" s="188"/>
      <c r="E5" s="188"/>
      <c r="F5" s="189" t="s">
        <v>60</v>
      </c>
      <c r="G5" s="189"/>
      <c r="H5" s="189"/>
      <c r="I5" s="145" t="s">
        <v>35</v>
      </c>
      <c r="J5" s="145"/>
      <c r="K5" s="146"/>
    </row>
    <row r="6" spans="1:11" ht="15" customHeight="1" thickBot="1" x14ac:dyDescent="0.25">
      <c r="A6" s="194"/>
      <c r="B6" s="195"/>
      <c r="C6" s="22" t="s">
        <v>99</v>
      </c>
      <c r="D6" s="23" t="s">
        <v>100</v>
      </c>
      <c r="E6" s="23" t="s">
        <v>101</v>
      </c>
      <c r="F6" s="22" t="s">
        <v>99</v>
      </c>
      <c r="G6" s="23" t="s">
        <v>100</v>
      </c>
      <c r="H6" s="23" t="s">
        <v>101</v>
      </c>
      <c r="I6" s="22" t="s">
        <v>99</v>
      </c>
      <c r="J6" s="23" t="s">
        <v>100</v>
      </c>
      <c r="K6" s="24" t="s">
        <v>101</v>
      </c>
    </row>
    <row r="7" spans="1:11" ht="15" customHeight="1" x14ac:dyDescent="0.2">
      <c r="A7" s="100" t="s">
        <v>40</v>
      </c>
      <c r="B7" s="44" t="s">
        <v>41</v>
      </c>
      <c r="C7" s="68">
        <v>205</v>
      </c>
      <c r="D7" s="73">
        <v>58.07</v>
      </c>
      <c r="E7" s="74">
        <f>C7/$I7*100</f>
        <v>15.916149068322982</v>
      </c>
      <c r="F7" s="57">
        <v>1083</v>
      </c>
      <c r="G7" s="73">
        <v>50.89</v>
      </c>
      <c r="H7" s="74">
        <f>F7/$I7*100</f>
        <v>84.08385093167702</v>
      </c>
      <c r="I7" s="82">
        <v>1288</v>
      </c>
      <c r="J7" s="80">
        <v>51.91</v>
      </c>
      <c r="K7" s="84">
        <f>E7+H7</f>
        <v>100</v>
      </c>
    </row>
    <row r="8" spans="1:11" ht="15" customHeight="1" x14ac:dyDescent="0.2">
      <c r="A8" s="101"/>
      <c r="B8" s="45" t="s">
        <v>42</v>
      </c>
      <c r="C8" s="69">
        <v>79</v>
      </c>
      <c r="D8" s="75">
        <v>22.38</v>
      </c>
      <c r="E8" s="76">
        <f t="shared" ref="E8:E48" si="0">C8/$I8*100</f>
        <v>11.68639053254438</v>
      </c>
      <c r="F8" s="59">
        <v>597</v>
      </c>
      <c r="G8" s="75">
        <v>28.05</v>
      </c>
      <c r="H8" s="76">
        <f t="shared" ref="H8:H48" si="1">F8/$I8*100</f>
        <v>88.31360946745562</v>
      </c>
      <c r="I8" s="83">
        <v>676</v>
      </c>
      <c r="J8" s="81">
        <v>27.25</v>
      </c>
      <c r="K8" s="79">
        <f t="shared" ref="K8:K48" si="2">E8+H8</f>
        <v>100</v>
      </c>
    </row>
    <row r="9" spans="1:11" ht="15" customHeight="1" x14ac:dyDescent="0.2">
      <c r="A9" s="101"/>
      <c r="B9" s="45" t="s">
        <v>43</v>
      </c>
      <c r="C9" s="69">
        <v>36</v>
      </c>
      <c r="D9" s="75">
        <v>10.199999999999999</v>
      </c>
      <c r="E9" s="76">
        <f t="shared" si="0"/>
        <v>10.876132930513595</v>
      </c>
      <c r="F9" s="59">
        <v>295</v>
      </c>
      <c r="G9" s="75">
        <v>13.86</v>
      </c>
      <c r="H9" s="76">
        <f t="shared" si="1"/>
        <v>89.123867069486408</v>
      </c>
      <c r="I9" s="83">
        <v>331</v>
      </c>
      <c r="J9" s="81">
        <v>13.34</v>
      </c>
      <c r="K9" s="79">
        <f t="shared" si="2"/>
        <v>100</v>
      </c>
    </row>
    <row r="10" spans="1:11" ht="15" customHeight="1" x14ac:dyDescent="0.2">
      <c r="A10" s="101"/>
      <c r="B10" s="45" t="s">
        <v>44</v>
      </c>
      <c r="C10" s="69">
        <v>33</v>
      </c>
      <c r="D10" s="75">
        <v>9.35</v>
      </c>
      <c r="E10" s="76">
        <f t="shared" si="0"/>
        <v>17.741935483870968</v>
      </c>
      <c r="F10" s="59">
        <v>153</v>
      </c>
      <c r="G10" s="75">
        <v>7.19</v>
      </c>
      <c r="H10" s="76">
        <f t="shared" si="1"/>
        <v>82.258064516129039</v>
      </c>
      <c r="I10" s="83">
        <v>186</v>
      </c>
      <c r="J10" s="81">
        <v>7.5</v>
      </c>
      <c r="K10" s="79">
        <f t="shared" si="2"/>
        <v>100</v>
      </c>
    </row>
    <row r="11" spans="1:11" s="5" customFormat="1" ht="15" customHeight="1" thickBot="1" x14ac:dyDescent="0.25">
      <c r="A11" s="102"/>
      <c r="B11" s="46" t="s">
        <v>35</v>
      </c>
      <c r="C11" s="87">
        <v>353</v>
      </c>
      <c r="D11" s="81">
        <v>100</v>
      </c>
      <c r="E11" s="79">
        <f t="shared" si="0"/>
        <v>14.228133817009269</v>
      </c>
      <c r="F11" s="83">
        <v>2128</v>
      </c>
      <c r="G11" s="81">
        <v>100</v>
      </c>
      <c r="H11" s="79">
        <f t="shared" si="1"/>
        <v>85.771866182990735</v>
      </c>
      <c r="I11" s="83">
        <v>2481</v>
      </c>
      <c r="J11" s="81">
        <v>100</v>
      </c>
      <c r="K11" s="79">
        <f t="shared" si="2"/>
        <v>100</v>
      </c>
    </row>
    <row r="12" spans="1:11" ht="15" customHeight="1" x14ac:dyDescent="0.2">
      <c r="A12" s="103" t="s">
        <v>45</v>
      </c>
      <c r="B12" s="47" t="s">
        <v>163</v>
      </c>
      <c r="C12" s="68">
        <v>1</v>
      </c>
      <c r="D12" s="73">
        <v>0.28000000000000003</v>
      </c>
      <c r="E12" s="74">
        <f t="shared" si="0"/>
        <v>5.5555555555555554</v>
      </c>
      <c r="F12" s="57">
        <v>17</v>
      </c>
      <c r="G12" s="73">
        <v>0.8</v>
      </c>
      <c r="H12" s="74">
        <f t="shared" si="1"/>
        <v>94.444444444444443</v>
      </c>
      <c r="I12" s="82">
        <v>18</v>
      </c>
      <c r="J12" s="80">
        <v>0.73</v>
      </c>
      <c r="K12" s="84">
        <f t="shared" si="2"/>
        <v>100</v>
      </c>
    </row>
    <row r="13" spans="1:11" ht="15" customHeight="1" x14ac:dyDescent="0.2">
      <c r="A13" s="104"/>
      <c r="B13" s="48" t="s">
        <v>103</v>
      </c>
      <c r="C13" s="69">
        <v>34</v>
      </c>
      <c r="D13" s="75">
        <v>9.6300000000000008</v>
      </c>
      <c r="E13" s="76">
        <f t="shared" si="0"/>
        <v>13.026819923371647</v>
      </c>
      <c r="F13" s="59">
        <v>227</v>
      </c>
      <c r="G13" s="75">
        <v>10.67</v>
      </c>
      <c r="H13" s="76">
        <f t="shared" si="1"/>
        <v>86.973180076628353</v>
      </c>
      <c r="I13" s="83">
        <v>261</v>
      </c>
      <c r="J13" s="81">
        <v>10.52</v>
      </c>
      <c r="K13" s="79">
        <f t="shared" si="2"/>
        <v>100</v>
      </c>
    </row>
    <row r="14" spans="1:11" ht="15" customHeight="1" x14ac:dyDescent="0.2">
      <c r="A14" s="104"/>
      <c r="B14" s="48" t="s">
        <v>164</v>
      </c>
      <c r="C14" s="69">
        <v>0</v>
      </c>
      <c r="D14" s="75">
        <v>0</v>
      </c>
      <c r="E14" s="76">
        <f t="shared" si="0"/>
        <v>0</v>
      </c>
      <c r="F14" s="59">
        <v>29</v>
      </c>
      <c r="G14" s="75">
        <v>1.36</v>
      </c>
      <c r="H14" s="76">
        <f t="shared" si="1"/>
        <v>100</v>
      </c>
      <c r="I14" s="83">
        <v>29</v>
      </c>
      <c r="J14" s="81">
        <v>1.17</v>
      </c>
      <c r="K14" s="79">
        <f t="shared" si="2"/>
        <v>100</v>
      </c>
    </row>
    <row r="15" spans="1:11" ht="15" customHeight="1" x14ac:dyDescent="0.2">
      <c r="A15" s="104"/>
      <c r="B15" s="48" t="s">
        <v>165</v>
      </c>
      <c r="C15" s="69">
        <v>0</v>
      </c>
      <c r="D15" s="75">
        <v>0</v>
      </c>
      <c r="E15" s="76">
        <f t="shared" si="0"/>
        <v>0</v>
      </c>
      <c r="F15" s="59">
        <v>5</v>
      </c>
      <c r="G15" s="75">
        <v>0.23</v>
      </c>
      <c r="H15" s="76">
        <f t="shared" si="1"/>
        <v>100</v>
      </c>
      <c r="I15" s="83">
        <v>5</v>
      </c>
      <c r="J15" s="81">
        <v>0.2</v>
      </c>
      <c r="K15" s="79">
        <f t="shared" si="2"/>
        <v>100</v>
      </c>
    </row>
    <row r="16" spans="1:11" ht="15" customHeight="1" x14ac:dyDescent="0.2">
      <c r="A16" s="104"/>
      <c r="B16" s="48" t="s">
        <v>5</v>
      </c>
      <c r="C16" s="69">
        <v>9</v>
      </c>
      <c r="D16" s="75">
        <v>2.5499999999999998</v>
      </c>
      <c r="E16" s="76">
        <f t="shared" si="0"/>
        <v>4.2056074766355138</v>
      </c>
      <c r="F16" s="59">
        <v>205</v>
      </c>
      <c r="G16" s="75">
        <v>9.6300000000000008</v>
      </c>
      <c r="H16" s="76">
        <f t="shared" si="1"/>
        <v>95.794392523364493</v>
      </c>
      <c r="I16" s="83">
        <v>214</v>
      </c>
      <c r="J16" s="81">
        <v>8.6300000000000008</v>
      </c>
      <c r="K16" s="79">
        <f t="shared" si="2"/>
        <v>100</v>
      </c>
    </row>
    <row r="17" spans="1:12" ht="15" customHeight="1" x14ac:dyDescent="0.2">
      <c r="A17" s="104"/>
      <c r="B17" s="48" t="s">
        <v>104</v>
      </c>
      <c r="C17" s="69">
        <v>111</v>
      </c>
      <c r="D17" s="75">
        <v>31.44</v>
      </c>
      <c r="E17" s="76">
        <f t="shared" si="0"/>
        <v>20.786516853932586</v>
      </c>
      <c r="F17" s="59">
        <v>423</v>
      </c>
      <c r="G17" s="75">
        <v>19.88</v>
      </c>
      <c r="H17" s="76">
        <f t="shared" si="1"/>
        <v>79.213483146067418</v>
      </c>
      <c r="I17" s="83">
        <v>534</v>
      </c>
      <c r="J17" s="81">
        <v>21.52</v>
      </c>
      <c r="K17" s="79">
        <f t="shared" si="2"/>
        <v>100</v>
      </c>
    </row>
    <row r="18" spans="1:12" ht="15" customHeight="1" x14ac:dyDescent="0.2">
      <c r="A18" s="104"/>
      <c r="B18" s="48" t="s">
        <v>8</v>
      </c>
      <c r="C18" s="69">
        <v>2</v>
      </c>
      <c r="D18" s="75">
        <v>0.56999999999999995</v>
      </c>
      <c r="E18" s="76">
        <f t="shared" si="0"/>
        <v>2.4390243902439024</v>
      </c>
      <c r="F18" s="59">
        <v>80</v>
      </c>
      <c r="G18" s="75">
        <v>3.76</v>
      </c>
      <c r="H18" s="76">
        <f t="shared" si="1"/>
        <v>97.560975609756099</v>
      </c>
      <c r="I18" s="83">
        <v>82</v>
      </c>
      <c r="J18" s="81">
        <v>3.31</v>
      </c>
      <c r="K18" s="79">
        <f t="shared" si="2"/>
        <v>100</v>
      </c>
    </row>
    <row r="19" spans="1:12" ht="15" customHeight="1" x14ac:dyDescent="0.2">
      <c r="A19" s="104"/>
      <c r="B19" s="48" t="s">
        <v>105</v>
      </c>
      <c r="C19" s="69">
        <v>89</v>
      </c>
      <c r="D19" s="75">
        <v>25.21</v>
      </c>
      <c r="E19" s="76">
        <f t="shared" si="0"/>
        <v>25</v>
      </c>
      <c r="F19" s="59">
        <v>267</v>
      </c>
      <c r="G19" s="75">
        <v>12.55</v>
      </c>
      <c r="H19" s="76">
        <f t="shared" si="1"/>
        <v>75</v>
      </c>
      <c r="I19" s="83">
        <v>356</v>
      </c>
      <c r="J19" s="81">
        <v>14.35</v>
      </c>
      <c r="K19" s="79">
        <f t="shared" si="2"/>
        <v>100</v>
      </c>
    </row>
    <row r="20" spans="1:12" ht="15" customHeight="1" x14ac:dyDescent="0.2">
      <c r="A20" s="104"/>
      <c r="B20" s="48" t="s">
        <v>106</v>
      </c>
      <c r="C20" s="69">
        <v>39</v>
      </c>
      <c r="D20" s="75">
        <v>11.05</v>
      </c>
      <c r="E20" s="76">
        <f t="shared" si="0"/>
        <v>20.634920634920633</v>
      </c>
      <c r="F20" s="59">
        <v>150</v>
      </c>
      <c r="G20" s="75">
        <v>7.05</v>
      </c>
      <c r="H20" s="76">
        <f t="shared" si="1"/>
        <v>79.365079365079367</v>
      </c>
      <c r="I20" s="83">
        <v>189</v>
      </c>
      <c r="J20" s="81">
        <v>7.62</v>
      </c>
      <c r="K20" s="79">
        <f t="shared" si="2"/>
        <v>100</v>
      </c>
    </row>
    <row r="21" spans="1:12" ht="15" customHeight="1" x14ac:dyDescent="0.2">
      <c r="A21" s="104"/>
      <c r="B21" s="48" t="s">
        <v>107</v>
      </c>
      <c r="C21" s="69">
        <v>7</v>
      </c>
      <c r="D21" s="75">
        <v>1.98</v>
      </c>
      <c r="E21" s="76">
        <f t="shared" si="0"/>
        <v>6.4220183486238538</v>
      </c>
      <c r="F21" s="59">
        <v>102</v>
      </c>
      <c r="G21" s="75">
        <v>4.79</v>
      </c>
      <c r="H21" s="76">
        <f t="shared" si="1"/>
        <v>93.577981651376149</v>
      </c>
      <c r="I21" s="83">
        <v>109</v>
      </c>
      <c r="J21" s="81">
        <v>4.3899999999999997</v>
      </c>
      <c r="K21" s="79">
        <f t="shared" si="2"/>
        <v>100</v>
      </c>
    </row>
    <row r="22" spans="1:12" ht="15" customHeight="1" x14ac:dyDescent="0.2">
      <c r="A22" s="104"/>
      <c r="B22" s="48" t="s">
        <v>108</v>
      </c>
      <c r="C22" s="69">
        <v>10</v>
      </c>
      <c r="D22" s="75">
        <v>2.83</v>
      </c>
      <c r="E22" s="76">
        <f t="shared" si="0"/>
        <v>13.333333333333334</v>
      </c>
      <c r="F22" s="59">
        <v>65</v>
      </c>
      <c r="G22" s="75">
        <v>3.05</v>
      </c>
      <c r="H22" s="76">
        <f t="shared" si="1"/>
        <v>86.666666666666671</v>
      </c>
      <c r="I22" s="83">
        <v>75</v>
      </c>
      <c r="J22" s="81">
        <v>3.02</v>
      </c>
      <c r="K22" s="79">
        <f t="shared" si="2"/>
        <v>100</v>
      </c>
    </row>
    <row r="23" spans="1:12" ht="15" customHeight="1" x14ac:dyDescent="0.2">
      <c r="A23" s="104"/>
      <c r="B23" s="48" t="s">
        <v>166</v>
      </c>
      <c r="C23" s="69">
        <v>3</v>
      </c>
      <c r="D23" s="75">
        <v>0.85</v>
      </c>
      <c r="E23" s="76">
        <f t="shared" si="0"/>
        <v>3.0927835051546393</v>
      </c>
      <c r="F23" s="59">
        <v>94</v>
      </c>
      <c r="G23" s="75">
        <v>4.42</v>
      </c>
      <c r="H23" s="76">
        <f t="shared" si="1"/>
        <v>96.907216494845358</v>
      </c>
      <c r="I23" s="83">
        <v>97</v>
      </c>
      <c r="J23" s="81">
        <v>3.91</v>
      </c>
      <c r="K23" s="79">
        <f t="shared" si="2"/>
        <v>100</v>
      </c>
    </row>
    <row r="24" spans="1:12" ht="15" customHeight="1" x14ac:dyDescent="0.2">
      <c r="A24" s="104"/>
      <c r="B24" s="48" t="s">
        <v>109</v>
      </c>
      <c r="C24" s="69">
        <v>3</v>
      </c>
      <c r="D24" s="75">
        <v>0.85</v>
      </c>
      <c r="E24" s="76">
        <f t="shared" si="0"/>
        <v>5.6603773584905666</v>
      </c>
      <c r="F24" s="59">
        <v>50</v>
      </c>
      <c r="G24" s="75">
        <v>2.35</v>
      </c>
      <c r="H24" s="76">
        <f t="shared" si="1"/>
        <v>94.339622641509436</v>
      </c>
      <c r="I24" s="83">
        <v>53</v>
      </c>
      <c r="J24" s="81">
        <v>2.14</v>
      </c>
      <c r="K24" s="79">
        <f t="shared" si="2"/>
        <v>100</v>
      </c>
    </row>
    <row r="25" spans="1:12" ht="15" customHeight="1" x14ac:dyDescent="0.2">
      <c r="A25" s="104"/>
      <c r="B25" s="48" t="s">
        <v>110</v>
      </c>
      <c r="C25" s="69">
        <v>0</v>
      </c>
      <c r="D25" s="75">
        <v>0</v>
      </c>
      <c r="E25" s="76">
        <f t="shared" si="0"/>
        <v>0</v>
      </c>
      <c r="F25" s="59">
        <v>1</v>
      </c>
      <c r="G25" s="75">
        <v>0.05</v>
      </c>
      <c r="H25" s="76">
        <f t="shared" si="1"/>
        <v>100</v>
      </c>
      <c r="I25" s="83">
        <v>1</v>
      </c>
      <c r="J25" s="81">
        <v>0.04</v>
      </c>
      <c r="K25" s="79">
        <f t="shared" si="2"/>
        <v>100</v>
      </c>
    </row>
    <row r="26" spans="1:12" ht="15" customHeight="1" x14ac:dyDescent="0.2">
      <c r="A26" s="104"/>
      <c r="B26" s="48" t="s">
        <v>111</v>
      </c>
      <c r="C26" s="69">
        <v>1</v>
      </c>
      <c r="D26" s="75">
        <v>0.28000000000000003</v>
      </c>
      <c r="E26" s="76">
        <f t="shared" si="0"/>
        <v>3.225806451612903</v>
      </c>
      <c r="F26" s="59">
        <v>30</v>
      </c>
      <c r="G26" s="75">
        <v>1.41</v>
      </c>
      <c r="H26" s="76">
        <f t="shared" si="1"/>
        <v>96.774193548387103</v>
      </c>
      <c r="I26" s="83">
        <v>31</v>
      </c>
      <c r="J26" s="81">
        <v>1.25</v>
      </c>
      <c r="K26" s="79">
        <f t="shared" si="2"/>
        <v>100</v>
      </c>
    </row>
    <row r="27" spans="1:12" ht="15" customHeight="1" x14ac:dyDescent="0.2">
      <c r="A27" s="104"/>
      <c r="B27" s="48" t="s">
        <v>112</v>
      </c>
      <c r="C27" s="69">
        <v>0</v>
      </c>
      <c r="D27" s="75">
        <v>0</v>
      </c>
      <c r="E27" s="76">
        <f t="shared" si="0"/>
        <v>0</v>
      </c>
      <c r="F27" s="59">
        <v>15</v>
      </c>
      <c r="G27" s="75">
        <v>0.7</v>
      </c>
      <c r="H27" s="76">
        <f t="shared" si="1"/>
        <v>100</v>
      </c>
      <c r="I27" s="83">
        <v>15</v>
      </c>
      <c r="J27" s="81">
        <v>0.6</v>
      </c>
      <c r="K27" s="79">
        <f t="shared" si="2"/>
        <v>100</v>
      </c>
    </row>
    <row r="28" spans="1:12" ht="15" customHeight="1" x14ac:dyDescent="0.2">
      <c r="A28" s="104"/>
      <c r="B28" s="48" t="s">
        <v>167</v>
      </c>
      <c r="C28" s="69">
        <v>8</v>
      </c>
      <c r="D28" s="75">
        <v>2.27</v>
      </c>
      <c r="E28" s="76">
        <f t="shared" si="0"/>
        <v>14.035087719298245</v>
      </c>
      <c r="F28" s="59">
        <v>49</v>
      </c>
      <c r="G28" s="75">
        <v>2.2999999999999998</v>
      </c>
      <c r="H28" s="76">
        <f t="shared" si="1"/>
        <v>85.964912280701753</v>
      </c>
      <c r="I28" s="83">
        <v>57</v>
      </c>
      <c r="J28" s="81">
        <v>2.2999999999999998</v>
      </c>
      <c r="K28" s="79">
        <f t="shared" si="2"/>
        <v>100</v>
      </c>
    </row>
    <row r="29" spans="1:12" ht="15.5" customHeight="1" x14ac:dyDescent="0.2">
      <c r="A29" s="104"/>
      <c r="B29" s="48" t="s">
        <v>113</v>
      </c>
      <c r="C29" s="69">
        <v>36</v>
      </c>
      <c r="D29" s="75">
        <v>10.199999999999999</v>
      </c>
      <c r="E29" s="76">
        <f t="shared" si="0"/>
        <v>10.140845070422536</v>
      </c>
      <c r="F29" s="59">
        <v>319</v>
      </c>
      <c r="G29" s="75">
        <v>14.99</v>
      </c>
      <c r="H29" s="76">
        <f t="shared" si="1"/>
        <v>89.859154929577471</v>
      </c>
      <c r="I29" s="83">
        <v>355</v>
      </c>
      <c r="J29" s="81">
        <v>14.31</v>
      </c>
      <c r="K29" s="79">
        <f t="shared" si="2"/>
        <v>100</v>
      </c>
    </row>
    <row r="30" spans="1:12" s="5" customFormat="1" ht="15" customHeight="1" thickBot="1" x14ac:dyDescent="0.25">
      <c r="A30" s="105"/>
      <c r="B30" s="49" t="s">
        <v>35</v>
      </c>
      <c r="C30" s="70">
        <v>353</v>
      </c>
      <c r="D30" s="77">
        <v>100</v>
      </c>
      <c r="E30" s="78">
        <f t="shared" si="0"/>
        <v>14.228133817009269</v>
      </c>
      <c r="F30" s="61">
        <v>2128</v>
      </c>
      <c r="G30" s="77">
        <v>100</v>
      </c>
      <c r="H30" s="78">
        <f t="shared" si="1"/>
        <v>85.771866182990735</v>
      </c>
      <c r="I30" s="61">
        <v>2481</v>
      </c>
      <c r="J30" s="77">
        <v>100</v>
      </c>
      <c r="K30" s="78">
        <f>E30+H30</f>
        <v>100</v>
      </c>
      <c r="L30"/>
    </row>
    <row r="31" spans="1:12" ht="15" customHeight="1" x14ac:dyDescent="0.2">
      <c r="A31" s="104" t="s">
        <v>46</v>
      </c>
      <c r="B31" s="45" t="s">
        <v>15</v>
      </c>
      <c r="C31" s="69">
        <v>193</v>
      </c>
      <c r="D31" s="75">
        <v>54.67</v>
      </c>
      <c r="E31" s="76">
        <f t="shared" si="0"/>
        <v>15.678310316815598</v>
      </c>
      <c r="F31" s="59">
        <v>1038</v>
      </c>
      <c r="G31" s="75">
        <v>48.78</v>
      </c>
      <c r="H31" s="76">
        <f t="shared" si="1"/>
        <v>84.321689683184402</v>
      </c>
      <c r="I31" s="83">
        <v>1231</v>
      </c>
      <c r="J31" s="81">
        <v>49.62</v>
      </c>
      <c r="K31" s="79">
        <f t="shared" si="2"/>
        <v>100</v>
      </c>
    </row>
    <row r="32" spans="1:12" ht="15" customHeight="1" x14ac:dyDescent="0.2">
      <c r="A32" s="104"/>
      <c r="B32" s="45" t="s">
        <v>16</v>
      </c>
      <c r="C32" s="69">
        <v>5</v>
      </c>
      <c r="D32" s="75">
        <v>1.42</v>
      </c>
      <c r="E32" s="76">
        <f t="shared" si="0"/>
        <v>21.739130434782609</v>
      </c>
      <c r="F32" s="59">
        <v>18</v>
      </c>
      <c r="G32" s="75">
        <v>0.85</v>
      </c>
      <c r="H32" s="76">
        <f t="shared" si="1"/>
        <v>78.260869565217391</v>
      </c>
      <c r="I32" s="83">
        <v>23</v>
      </c>
      <c r="J32" s="81">
        <v>0.93</v>
      </c>
      <c r="K32" s="79">
        <f t="shared" si="2"/>
        <v>100</v>
      </c>
    </row>
    <row r="33" spans="1:11" ht="15" customHeight="1" x14ac:dyDescent="0.2">
      <c r="A33" s="104"/>
      <c r="B33" s="45" t="s">
        <v>17</v>
      </c>
      <c r="C33" s="69">
        <v>2</v>
      </c>
      <c r="D33" s="75">
        <v>0.56999999999999995</v>
      </c>
      <c r="E33" s="76">
        <f t="shared" si="0"/>
        <v>7.6923076923076925</v>
      </c>
      <c r="F33" s="59">
        <v>24</v>
      </c>
      <c r="G33" s="75">
        <v>1.1299999999999999</v>
      </c>
      <c r="H33" s="76">
        <f t="shared" si="1"/>
        <v>92.307692307692307</v>
      </c>
      <c r="I33" s="83">
        <v>26</v>
      </c>
      <c r="J33" s="81">
        <v>1.05</v>
      </c>
      <c r="K33" s="79">
        <f t="shared" si="2"/>
        <v>100</v>
      </c>
    </row>
    <row r="34" spans="1:11" ht="15" customHeight="1" x14ac:dyDescent="0.2">
      <c r="A34" s="104"/>
      <c r="B34" s="45" t="s">
        <v>18</v>
      </c>
      <c r="C34" s="69">
        <v>3</v>
      </c>
      <c r="D34" s="75">
        <v>0.85</v>
      </c>
      <c r="E34" s="76">
        <f t="shared" si="0"/>
        <v>13.043478260869565</v>
      </c>
      <c r="F34" s="59">
        <v>20</v>
      </c>
      <c r="G34" s="75">
        <v>0.94</v>
      </c>
      <c r="H34" s="76">
        <f t="shared" si="1"/>
        <v>86.956521739130437</v>
      </c>
      <c r="I34" s="83">
        <v>23</v>
      </c>
      <c r="J34" s="81">
        <v>0.93</v>
      </c>
      <c r="K34" s="79">
        <f t="shared" si="2"/>
        <v>100</v>
      </c>
    </row>
    <row r="35" spans="1:11" ht="15" customHeight="1" x14ac:dyDescent="0.2">
      <c r="A35" s="104"/>
      <c r="B35" s="45" t="s">
        <v>19</v>
      </c>
      <c r="C35" s="69">
        <v>30</v>
      </c>
      <c r="D35" s="75">
        <v>8.5</v>
      </c>
      <c r="E35" s="76">
        <f t="shared" si="0"/>
        <v>13.043478260869565</v>
      </c>
      <c r="F35" s="59">
        <v>200</v>
      </c>
      <c r="G35" s="75">
        <v>9.4</v>
      </c>
      <c r="H35" s="76">
        <f t="shared" si="1"/>
        <v>86.956521739130437</v>
      </c>
      <c r="I35" s="83">
        <v>230</v>
      </c>
      <c r="J35" s="81">
        <v>9.27</v>
      </c>
      <c r="K35" s="79">
        <f t="shared" si="2"/>
        <v>100</v>
      </c>
    </row>
    <row r="36" spans="1:11" ht="15" customHeight="1" x14ac:dyDescent="0.2">
      <c r="A36" s="104"/>
      <c r="B36" s="45" t="s">
        <v>20</v>
      </c>
      <c r="C36" s="69">
        <v>31</v>
      </c>
      <c r="D36" s="75">
        <v>8.7799999999999994</v>
      </c>
      <c r="E36" s="76">
        <f t="shared" si="0"/>
        <v>8.93371757925072</v>
      </c>
      <c r="F36" s="59">
        <v>316</v>
      </c>
      <c r="G36" s="75">
        <v>14.85</v>
      </c>
      <c r="H36" s="76">
        <f t="shared" si="1"/>
        <v>91.066282420749275</v>
      </c>
      <c r="I36" s="83">
        <v>347</v>
      </c>
      <c r="J36" s="81">
        <v>13.99</v>
      </c>
      <c r="K36" s="79">
        <f t="shared" si="2"/>
        <v>100</v>
      </c>
    </row>
    <row r="37" spans="1:11" ht="15" customHeight="1" x14ac:dyDescent="0.2">
      <c r="A37" s="104"/>
      <c r="B37" s="45" t="s">
        <v>21</v>
      </c>
      <c r="C37" s="69">
        <v>14</v>
      </c>
      <c r="D37" s="75">
        <v>3.97</v>
      </c>
      <c r="E37" s="76">
        <f t="shared" si="0"/>
        <v>30.434782608695656</v>
      </c>
      <c r="F37" s="59">
        <v>32</v>
      </c>
      <c r="G37" s="75">
        <v>1.5</v>
      </c>
      <c r="H37" s="76">
        <f t="shared" si="1"/>
        <v>69.565217391304344</v>
      </c>
      <c r="I37" s="83">
        <v>46</v>
      </c>
      <c r="J37" s="81">
        <v>1.85</v>
      </c>
      <c r="K37" s="79">
        <f t="shared" si="2"/>
        <v>100</v>
      </c>
    </row>
    <row r="38" spans="1:11" ht="15" customHeight="1" x14ac:dyDescent="0.2">
      <c r="A38" s="104"/>
      <c r="B38" s="45" t="s">
        <v>22</v>
      </c>
      <c r="C38" s="69">
        <v>6</v>
      </c>
      <c r="D38" s="75">
        <v>1.7</v>
      </c>
      <c r="E38" s="76">
        <f t="shared" si="0"/>
        <v>11.76470588235294</v>
      </c>
      <c r="F38" s="59">
        <v>45</v>
      </c>
      <c r="G38" s="75">
        <v>2.11</v>
      </c>
      <c r="H38" s="76">
        <f t="shared" si="1"/>
        <v>88.235294117647058</v>
      </c>
      <c r="I38" s="83">
        <v>51</v>
      </c>
      <c r="J38" s="81">
        <v>2.06</v>
      </c>
      <c r="K38" s="79">
        <f t="shared" si="2"/>
        <v>100</v>
      </c>
    </row>
    <row r="39" spans="1:11" ht="15" customHeight="1" x14ac:dyDescent="0.2">
      <c r="A39" s="104"/>
      <c r="B39" s="45" t="s">
        <v>23</v>
      </c>
      <c r="C39" s="69">
        <v>14</v>
      </c>
      <c r="D39" s="75">
        <v>3.97</v>
      </c>
      <c r="E39" s="76">
        <f t="shared" si="0"/>
        <v>14.000000000000002</v>
      </c>
      <c r="F39" s="59">
        <v>86</v>
      </c>
      <c r="G39" s="75">
        <v>4.04</v>
      </c>
      <c r="H39" s="76">
        <f t="shared" si="1"/>
        <v>86</v>
      </c>
      <c r="I39" s="83">
        <v>100</v>
      </c>
      <c r="J39" s="81">
        <v>4.03</v>
      </c>
      <c r="K39" s="79">
        <f t="shared" si="2"/>
        <v>100</v>
      </c>
    </row>
    <row r="40" spans="1:11" ht="15" customHeight="1" x14ac:dyDescent="0.2">
      <c r="A40" s="104"/>
      <c r="B40" s="45" t="s">
        <v>24</v>
      </c>
      <c r="C40" s="69">
        <v>32</v>
      </c>
      <c r="D40" s="75">
        <v>9.07</v>
      </c>
      <c r="E40" s="76">
        <f t="shared" si="0"/>
        <v>17.297297297297298</v>
      </c>
      <c r="F40" s="59">
        <v>153</v>
      </c>
      <c r="G40" s="75">
        <v>7.19</v>
      </c>
      <c r="H40" s="76">
        <f t="shared" si="1"/>
        <v>82.702702702702709</v>
      </c>
      <c r="I40" s="83">
        <v>185</v>
      </c>
      <c r="J40" s="81">
        <v>7.46</v>
      </c>
      <c r="K40" s="79">
        <f t="shared" si="2"/>
        <v>100</v>
      </c>
    </row>
    <row r="41" spans="1:11" ht="15" customHeight="1" x14ac:dyDescent="0.2">
      <c r="A41" s="104"/>
      <c r="B41" s="45" t="s">
        <v>25</v>
      </c>
      <c r="C41" s="69">
        <v>2</v>
      </c>
      <c r="D41" s="75">
        <v>0.56999999999999995</v>
      </c>
      <c r="E41" s="76">
        <f t="shared" si="0"/>
        <v>8</v>
      </c>
      <c r="F41" s="59">
        <v>23</v>
      </c>
      <c r="G41" s="75">
        <v>1.08</v>
      </c>
      <c r="H41" s="76">
        <f t="shared" si="1"/>
        <v>92</v>
      </c>
      <c r="I41" s="83">
        <v>25</v>
      </c>
      <c r="J41" s="81">
        <v>1.01</v>
      </c>
      <c r="K41" s="79">
        <f t="shared" si="2"/>
        <v>100</v>
      </c>
    </row>
    <row r="42" spans="1:11" ht="15" customHeight="1" x14ac:dyDescent="0.2">
      <c r="A42" s="104"/>
      <c r="B42" s="45" t="s">
        <v>26</v>
      </c>
      <c r="C42" s="69">
        <v>1</v>
      </c>
      <c r="D42" s="75">
        <v>0.28000000000000003</v>
      </c>
      <c r="E42" s="76">
        <f t="shared" si="0"/>
        <v>5</v>
      </c>
      <c r="F42" s="59">
        <v>19</v>
      </c>
      <c r="G42" s="75">
        <v>0.89</v>
      </c>
      <c r="H42" s="76">
        <f t="shared" si="1"/>
        <v>95</v>
      </c>
      <c r="I42" s="83">
        <v>20</v>
      </c>
      <c r="J42" s="81">
        <v>0.81</v>
      </c>
      <c r="K42" s="79">
        <f t="shared" si="2"/>
        <v>100</v>
      </c>
    </row>
    <row r="43" spans="1:11" ht="15" customHeight="1" x14ac:dyDescent="0.2">
      <c r="A43" s="104"/>
      <c r="B43" s="45" t="s">
        <v>27</v>
      </c>
      <c r="C43" s="69">
        <v>6</v>
      </c>
      <c r="D43" s="75">
        <v>1.7</v>
      </c>
      <c r="E43" s="76">
        <f t="shared" si="0"/>
        <v>12.5</v>
      </c>
      <c r="F43" s="59">
        <v>42</v>
      </c>
      <c r="G43" s="75">
        <v>1.97</v>
      </c>
      <c r="H43" s="76">
        <f t="shared" si="1"/>
        <v>87.5</v>
      </c>
      <c r="I43" s="83">
        <v>48</v>
      </c>
      <c r="J43" s="81">
        <v>1.93</v>
      </c>
      <c r="K43" s="79">
        <f t="shared" si="2"/>
        <v>100</v>
      </c>
    </row>
    <row r="44" spans="1:11" ht="15" customHeight="1" x14ac:dyDescent="0.2">
      <c r="A44" s="104"/>
      <c r="B44" s="45" t="s">
        <v>28</v>
      </c>
      <c r="C44" s="69">
        <v>12</v>
      </c>
      <c r="D44" s="75">
        <v>3.4</v>
      </c>
      <c r="E44" s="76">
        <f t="shared" si="0"/>
        <v>14.117647058823529</v>
      </c>
      <c r="F44" s="59">
        <v>73</v>
      </c>
      <c r="G44" s="75">
        <v>3.43</v>
      </c>
      <c r="H44" s="76">
        <f t="shared" si="1"/>
        <v>85.882352941176464</v>
      </c>
      <c r="I44" s="83">
        <v>85</v>
      </c>
      <c r="J44" s="81">
        <v>3.43</v>
      </c>
      <c r="K44" s="79">
        <f t="shared" si="2"/>
        <v>100</v>
      </c>
    </row>
    <row r="45" spans="1:11" ht="15" customHeight="1" x14ac:dyDescent="0.2">
      <c r="A45" s="104"/>
      <c r="B45" s="45" t="s">
        <v>29</v>
      </c>
      <c r="C45" s="69">
        <v>2</v>
      </c>
      <c r="D45" s="75">
        <v>0.56999999999999995</v>
      </c>
      <c r="E45" s="76">
        <f t="shared" si="0"/>
        <v>10</v>
      </c>
      <c r="F45" s="59">
        <v>18</v>
      </c>
      <c r="G45" s="75">
        <v>0.85</v>
      </c>
      <c r="H45" s="76">
        <f t="shared" si="1"/>
        <v>90</v>
      </c>
      <c r="I45" s="83">
        <v>20</v>
      </c>
      <c r="J45" s="81">
        <v>0.81</v>
      </c>
      <c r="K45" s="79">
        <f t="shared" si="2"/>
        <v>100</v>
      </c>
    </row>
    <row r="46" spans="1:11" ht="15" customHeight="1" x14ac:dyDescent="0.2">
      <c r="A46" s="104"/>
      <c r="B46" s="45" t="s">
        <v>30</v>
      </c>
      <c r="C46" s="69">
        <v>0</v>
      </c>
      <c r="D46" s="75">
        <v>0</v>
      </c>
      <c r="E46" s="76">
        <f t="shared" si="0"/>
        <v>0</v>
      </c>
      <c r="F46" s="59">
        <v>20</v>
      </c>
      <c r="G46" s="75">
        <v>0.94</v>
      </c>
      <c r="H46" s="76">
        <f t="shared" si="1"/>
        <v>100</v>
      </c>
      <c r="I46" s="83">
        <v>20</v>
      </c>
      <c r="J46" s="81">
        <v>0.81</v>
      </c>
      <c r="K46" s="79">
        <f t="shared" si="2"/>
        <v>100</v>
      </c>
    </row>
    <row r="47" spans="1:11" ht="15" customHeight="1" x14ac:dyDescent="0.2">
      <c r="A47" s="104"/>
      <c r="B47" s="45" t="s">
        <v>31</v>
      </c>
      <c r="C47" s="69">
        <v>0</v>
      </c>
      <c r="D47" s="75">
        <v>0</v>
      </c>
      <c r="E47" s="76">
        <f t="shared" si="0"/>
        <v>0</v>
      </c>
      <c r="F47" s="59">
        <v>1</v>
      </c>
      <c r="G47" s="75">
        <v>0.05</v>
      </c>
      <c r="H47" s="76">
        <f t="shared" si="1"/>
        <v>100</v>
      </c>
      <c r="I47" s="83">
        <v>1</v>
      </c>
      <c r="J47" s="81">
        <v>0.04</v>
      </c>
      <c r="K47" s="79">
        <f t="shared" si="2"/>
        <v>100</v>
      </c>
    </row>
    <row r="48" spans="1:11" s="5" customFormat="1" ht="15" customHeight="1" thickBot="1" x14ac:dyDescent="0.25">
      <c r="A48" s="105"/>
      <c r="B48" s="46" t="s">
        <v>35</v>
      </c>
      <c r="C48" s="70">
        <v>353</v>
      </c>
      <c r="D48" s="77">
        <v>100</v>
      </c>
      <c r="E48" s="78">
        <f t="shared" si="0"/>
        <v>14.228133817009269</v>
      </c>
      <c r="F48" s="61">
        <v>2128</v>
      </c>
      <c r="G48" s="77">
        <v>100</v>
      </c>
      <c r="H48" s="78">
        <f t="shared" si="1"/>
        <v>85.771866182990735</v>
      </c>
      <c r="I48" s="61">
        <v>2481</v>
      </c>
      <c r="J48" s="77">
        <v>100</v>
      </c>
      <c r="K48" s="78">
        <f t="shared" si="2"/>
        <v>100</v>
      </c>
    </row>
    <row r="49" spans="1:11" s="5" customFormat="1" ht="30" customHeight="1" x14ac:dyDescent="0.2">
      <c r="A49" s="161" t="s">
        <v>168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</row>
    <row r="50" spans="1:11" x14ac:dyDescent="0.2">
      <c r="A50" s="65" t="s">
        <v>122</v>
      </c>
      <c r="B50" s="38"/>
      <c r="C50" s="42"/>
      <c r="D50" s="39"/>
      <c r="E50" s="39"/>
      <c r="F50" s="42"/>
      <c r="G50" s="39"/>
      <c r="H50" s="39"/>
      <c r="I50" s="42"/>
      <c r="J50" s="36"/>
      <c r="K50" s="43"/>
    </row>
    <row r="51" spans="1:11" x14ac:dyDescent="0.2">
      <c r="A51" s="38" t="s">
        <v>124</v>
      </c>
      <c r="B51" s="38"/>
      <c r="C51" s="42"/>
      <c r="D51" s="39"/>
      <c r="E51" s="39"/>
      <c r="F51" s="42"/>
      <c r="G51" s="39"/>
      <c r="H51" s="39"/>
      <c r="I51" s="42"/>
      <c r="J51" s="36"/>
      <c r="K51" s="43"/>
    </row>
    <row r="52" spans="1:11" x14ac:dyDescent="0.2">
      <c r="J52" s="18"/>
      <c r="K52" s="16"/>
    </row>
    <row r="53" spans="1:11" x14ac:dyDescent="0.2">
      <c r="J53" s="18"/>
      <c r="K53" s="16"/>
    </row>
  </sheetData>
  <mergeCells count="10">
    <mergeCell ref="A49:K49"/>
    <mergeCell ref="A7:A11"/>
    <mergeCell ref="A12:A30"/>
    <mergeCell ref="A31:A48"/>
    <mergeCell ref="A3:B6"/>
    <mergeCell ref="C3:K3"/>
    <mergeCell ref="C4:K4"/>
    <mergeCell ref="C5:E5"/>
    <mergeCell ref="F5:H5"/>
    <mergeCell ref="I5:K5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Part1-q1.1</vt:lpstr>
      <vt:lpstr>Part1-q1.2</vt:lpstr>
      <vt:lpstr>Part1-q1.3</vt:lpstr>
      <vt:lpstr>Part1-q1.5</vt:lpstr>
      <vt:lpstr>Part1-q1.6</vt:lpstr>
      <vt:lpstr>Part1-q1.7</vt:lpstr>
      <vt:lpstr>Part1-q1.8</vt:lpstr>
      <vt:lpstr>Part1-q1.10</vt:lpstr>
      <vt:lpstr>Part1-q1.12</vt:lpstr>
      <vt:lpstr>Part1-q1.13</vt:lpstr>
      <vt:lpstr>Part1-q1.13.1</vt:lpstr>
      <vt:lpstr>Part1-q1.13.2</vt:lpstr>
      <vt:lpstr>Part1-q1.14</vt:lpstr>
      <vt:lpstr>Part1-q1.14.1</vt:lpstr>
      <vt:lpstr>Part1-q1.14.2</vt:lpstr>
      <vt:lpstr>Part1-q1.14.3</vt:lpstr>
      <vt:lpstr>Part1-q1.14.4</vt:lpstr>
      <vt:lpstr>Part1-q1.14.5</vt:lpstr>
      <vt:lpstr>Part1-q1.14.6</vt:lpstr>
    </vt:vector>
  </TitlesOfParts>
  <Manager/>
  <Company>ADB Economic Research and Regional Cooperation Department </Company>
  <LinksUpToDate>false</LinksUpToDate>
  <SharedDoc>false</SharedDoc>
  <HyperlinkBase>https://data.adb.org/dataset/adb-philippine-enterprise-survey-covid-19-impact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Philippine Enterprise Survey on COVID-19 Impact - Part 2: Company Profile</dc:title>
  <dc:subject>This dataset covers the results of a survey on the impact of COVID-19 on Philippine enterprises.</dc:subject>
  <dc:creator>ADB Economic Research and Regional Cooperation Department </dc:creator>
  <cp:keywords>covid-19 impact, philippine enterprises, data, survey</cp:keywords>
  <dc:description/>
  <cp:lastModifiedBy>Microsoft Office User</cp:lastModifiedBy>
  <cp:lastPrinted>2020-05-16T04:03:59Z</cp:lastPrinted>
  <dcterms:created xsi:type="dcterms:W3CDTF">2020-05-11T14:46:09Z</dcterms:created>
  <dcterms:modified xsi:type="dcterms:W3CDTF">2020-07-20T01:56:44Z</dcterms:modified>
  <cp:category/>
</cp:coreProperties>
</file>