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gelojacinto/Desktop/"/>
    </mc:Choice>
  </mc:AlternateContent>
  <xr:revisionPtr revIDLastSave="0" documentId="13_ncr:1_{4A18F6A2-A789-4740-B927-3AEACB029D45}" xr6:coauthVersionLast="45" xr6:coauthVersionMax="45" xr10:uidLastSave="{00000000-0000-0000-0000-000000000000}"/>
  <bookViews>
    <workbookView xWindow="1160" yWindow="460" windowWidth="27640" windowHeight="15740" xr2:uid="{FAF2FB10-4FD4-B24B-A007-1180CB14838E}"/>
  </bookViews>
  <sheets>
    <sheet name="DMC Project List_GS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1" i="1" l="1"/>
  <c r="B601" i="1"/>
  <c r="C565" i="1"/>
  <c r="C562" i="1"/>
  <c r="C561" i="1"/>
  <c r="C493" i="1"/>
  <c r="C484" i="1"/>
  <c r="C483" i="1"/>
  <c r="C369" i="1"/>
  <c r="C315" i="1"/>
  <c r="C294" i="1"/>
  <c r="B294" i="1"/>
  <c r="C219" i="1"/>
  <c r="C218" i="1"/>
  <c r="C217" i="1"/>
  <c r="C215" i="1"/>
  <c r="C214" i="1"/>
  <c r="C163" i="1"/>
  <c r="C99" i="1"/>
</calcChain>
</file>

<file path=xl/sharedStrings.xml><?xml version="1.0" encoding="utf-8"?>
<sst xmlns="http://schemas.openxmlformats.org/spreadsheetml/2006/main" count="1093" uniqueCount="408">
  <si>
    <t xml:space="preserve">Note: List of project by DMC will be uploaded in adb.org, see example: </t>
  </si>
  <si>
    <t>https://www.adb.org/countries/afghanistan/cofinancing</t>
  </si>
  <si>
    <t>Investment Projects Cofinanced for Afghanistan, 1 January 2015–31 December 2019</t>
  </si>
  <si>
    <t>Project</t>
  </si>
  <si>
    <r>
      <t>ADB Amount</t>
    </r>
    <r>
      <rPr>
        <b/>
        <vertAlign val="superscript"/>
        <sz val="11"/>
        <rFont val="Arial"/>
        <family val="2"/>
      </rPr>
      <t xml:space="preserve">a  </t>
    </r>
    <r>
      <rPr>
        <b/>
        <sz val="11"/>
        <rFont val="Arial"/>
        <family val="2"/>
      </rPr>
      <t>($ million)</t>
    </r>
  </si>
  <si>
    <t>Cofinancing Amount ($ million)</t>
  </si>
  <si>
    <r>
      <t>Type of Cofinancing</t>
    </r>
    <r>
      <rPr>
        <b/>
        <vertAlign val="superscript"/>
        <sz val="11"/>
        <rFont val="Arial"/>
        <family val="2"/>
      </rPr>
      <t>b </t>
    </r>
  </si>
  <si>
    <t>Agriculture Market Infrastructure – Additional Financing</t>
  </si>
  <si>
    <t>G</t>
  </si>
  <si>
    <t>Energy Supply Improvement Investment Program – Tranche 1</t>
  </si>
  <si>
    <t>Energy Supply Improvement Investment Program – Tranche 2</t>
  </si>
  <si>
    <t>Energy Supply Improvement Investment Program – Tranche 3</t>
  </si>
  <si>
    <t>L</t>
  </si>
  <si>
    <t>Energy Supply Improvement Investment Program – Tranche 4</t>
  </si>
  <si>
    <t>--</t>
  </si>
  <si>
    <t>Kandahar Solar Power</t>
  </si>
  <si>
    <t>NS</t>
  </si>
  <si>
    <t>Panj-Amu River Basin Sector</t>
  </si>
  <si>
    <t>Preparation of Central Asia Regional Economic Cooperation Corridors 5 and 6 (Salang Corridor)</t>
  </si>
  <si>
    <r>
      <t>Transport Network Development Investment Program – Tranche 1 - Additional Financing</t>
    </r>
    <r>
      <rPr>
        <vertAlign val="superscript"/>
        <sz val="11"/>
        <rFont val="Arial"/>
        <family val="2"/>
      </rPr>
      <t>c</t>
    </r>
    <r>
      <rPr>
        <sz val="11"/>
        <rFont val="Arial"/>
        <family val="2"/>
      </rPr>
      <t xml:space="preserve"> </t>
    </r>
  </si>
  <si>
    <t>Transport Network Development Investment Program – Tranche 4</t>
  </si>
  <si>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</si>
  <si>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</si>
  <si>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</si>
  <si>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r>
      <rPr>
        <vertAlign val="superscript"/>
        <sz val="10"/>
        <rFont val="Arial"/>
        <family val="2"/>
      </rPr>
      <t>c</t>
    </r>
    <r>
      <rPr>
        <sz val="10"/>
        <rFont val="Arial"/>
        <family val="2"/>
      </rPr>
      <t xml:space="preserve"> Anchor project was approved in prior year(s) with cofinancing committed between 2015-2019 </t>
    </r>
  </si>
  <si>
    <t>Investment Projects Cofinanced for Armenia, 1 January 2015–31 December 2019</t>
  </si>
  <si>
    <t>Armenia-Georgia Border Regional Road (M6 Vanadzor-Bagratashen) Improvement</t>
  </si>
  <si>
    <t>Distribution Network Rehabilitation Efficiency Improvement and Augmentation</t>
  </si>
  <si>
    <r>
      <t>North-South Road Corridor Investment Program – Tranche 3</t>
    </r>
    <r>
      <rPr>
        <vertAlign val="superscript"/>
        <sz val="11"/>
        <rFont val="Arial"/>
        <family val="2"/>
      </rPr>
      <t>c</t>
    </r>
  </si>
  <si>
    <r>
      <t>Trade Finance Program</t>
    </r>
    <r>
      <rPr>
        <vertAlign val="superscript"/>
        <sz val="11"/>
        <rFont val="Arial"/>
        <family val="2"/>
      </rPr>
      <t>d</t>
    </r>
  </si>
  <si>
    <r>
      <rPr>
        <vertAlign val="superscript"/>
        <sz val="10"/>
        <rFont val="Arial"/>
        <family val="2"/>
      </rPr>
      <t>b</t>
    </r>
    <r>
      <rPr>
        <sz val="10"/>
        <rFont val="Arial"/>
        <family val="2"/>
      </rPr>
      <t> L = sovereign loan cofinancing; NS = non-sovereign cofinancing</t>
    </r>
  </si>
  <si>
    <r>
      <t>d</t>
    </r>
    <r>
      <rPr>
        <sz val="10"/>
        <rFont val="Arial"/>
        <family val="2"/>
      </rPr>
      <t xml:space="preserve"> The $1 billion limit for ADB’s Regional Trade Finance Program (TFP), approved by the Board of Directors in 2009, is the maximum exposure the TFP can assume at any one point in time. This limit has never been breached. Although the TFP exposure exceeded $1 billion annually from 2015 to 2019, the TFP limit was not breached at any one point in time because TFP transactions tend to be short—on average less than 180 days—and the TFP limit can revolve (be reused) within a year. In addition, the TFP distributes risk exposures to various partners that leverage its capital resources.</t>
    </r>
  </si>
  <si>
    <t>Investment Projects Cofinanced for Azerbaijan, 1 January 2015–31 December 2019</t>
  </si>
  <si>
    <t>Improving Financial Service Outreach for Agriculture</t>
  </si>
  <si>
    <t>Promoting Rural Financial Inclusion</t>
  </si>
  <si>
    <t>Railway Sector Development Program</t>
  </si>
  <si>
    <t xml:space="preserve">Shah Deniz Stage II Gas Field Expansion </t>
  </si>
  <si>
    <t>Shah Deniz Gas Field Expansion</t>
  </si>
  <si>
    <t>Investment Projects Cofinanced for Bangladesh, 1 January 2015–31 December 2019</t>
  </si>
  <si>
    <t>Bangladesh Power System Enhancement and Efficiency Improvement</t>
  </si>
  <si>
    <t>Bibiyana II Gas Power</t>
  </si>
  <si>
    <r>
      <t>Coastal Towns Environmental Infrastructure – Additional Financing</t>
    </r>
    <r>
      <rPr>
        <vertAlign val="superscript"/>
        <sz val="11"/>
        <rFont val="Arial"/>
        <family val="2"/>
      </rPr>
      <t>c</t>
    </r>
  </si>
  <si>
    <t>Dhaka and Western Zone Transmission Grid Expansion</t>
  </si>
  <si>
    <t>G/L</t>
  </si>
  <si>
    <t>Dhaka Environmentally Sustainable Water Supply</t>
  </si>
  <si>
    <t>Dhaka Water Supply Network Improvement</t>
  </si>
  <si>
    <t>Emergency Assistance</t>
  </si>
  <si>
    <t>Microfinance Risk Participation and Guarantee Program</t>
  </si>
  <si>
    <t>Natural Gas Infrastructure and Efficiency Improvement</t>
  </si>
  <si>
    <r>
      <t>Power System Efficiency Improvement – Additional Financing</t>
    </r>
    <r>
      <rPr>
        <vertAlign val="superscript"/>
        <sz val="11"/>
        <rFont val="Arial"/>
        <family val="2"/>
      </rPr>
      <t>c</t>
    </r>
    <r>
      <rPr>
        <sz val="11"/>
        <rFont val="Arial"/>
        <family val="2"/>
      </rPr>
      <t xml:space="preserve"> </t>
    </r>
  </si>
  <si>
    <r>
      <t>Power System Expansion and Resources Planning and Management – Additional Financing</t>
    </r>
    <r>
      <rPr>
        <vertAlign val="superscript"/>
        <sz val="11"/>
        <rFont val="Arial"/>
        <family val="2"/>
      </rPr>
      <t>c</t>
    </r>
    <r>
      <rPr>
        <sz val="11"/>
        <rFont val="Arial"/>
        <family val="2"/>
      </rPr>
      <t xml:space="preserve"> </t>
    </r>
  </si>
  <si>
    <t>Railway Sector Investment Program – Tranche 4</t>
  </si>
  <si>
    <t>Rupsha 800-Megawatt Combined Cycle Power Plant</t>
  </si>
  <si>
    <r>
      <t>Secondary Education Sector Investment Program – Tranche 1</t>
    </r>
    <r>
      <rPr>
        <vertAlign val="superscript"/>
        <sz val="11"/>
        <rFont val="Arial"/>
        <family val="2"/>
      </rPr>
      <t>c</t>
    </r>
    <r>
      <rPr>
        <sz val="11"/>
        <rFont val="Arial"/>
        <family val="2"/>
      </rPr>
      <t xml:space="preserve">  </t>
    </r>
  </si>
  <si>
    <t>Secondary Education Sector Investment Program – Tranche 2 – Additional Cofinancing</t>
  </si>
  <si>
    <t>Secondary Education Sector Investment Program – Tranche 3</t>
  </si>
  <si>
    <t>Skills for Employment Investment Program – Tranche 1</t>
  </si>
  <si>
    <t>Skills for Employment Investment Program – Tranche 2</t>
  </si>
  <si>
    <t xml:space="preserve">South Asia Subregional Economic Cooperation Chittagong-Cox's Bazar Railway Project, Phase 1 – Tranche 1 </t>
  </si>
  <si>
    <t>South Asia Subregional Economic Cooperation Dhaka-Northwest Corridor Road Project , Phase 2 – Tranche 1</t>
  </si>
  <si>
    <t>South Asia Subregional Economic Cooperation Railway Connectivity: Akhaura-Laksam Double Track</t>
  </si>
  <si>
    <r>
      <t>South Asia Subregional Economic Cooperation Road Connectivity</t>
    </r>
    <r>
      <rPr>
        <vertAlign val="superscript"/>
        <sz val="11"/>
        <rFont val="Arial"/>
        <family val="2"/>
      </rPr>
      <t>c</t>
    </r>
  </si>
  <si>
    <r>
      <t>Southwest Area Integrated Water Resources Planning and Management – Additional Financing</t>
    </r>
    <r>
      <rPr>
        <vertAlign val="superscript"/>
        <sz val="11"/>
        <rFont val="Arial"/>
        <family val="2"/>
      </rPr>
      <t>c</t>
    </r>
  </si>
  <si>
    <t>Southwest Transmission Grid Expansion</t>
  </si>
  <si>
    <t>Supporting Fourth Primary Education Development Program</t>
  </si>
  <si>
    <r>
      <t>Third Primary Education Development – Additional Financing</t>
    </r>
    <r>
      <rPr>
        <vertAlign val="superscript"/>
        <sz val="11"/>
        <rFont val="Arial"/>
        <family val="2"/>
      </rPr>
      <t>c</t>
    </r>
  </si>
  <si>
    <t>Third Urban Governance and Infrastructure Improvement (Sector)</t>
  </si>
  <si>
    <r>
      <t>Urban Primary Health Care Services Delivery Project - Additional Financing</t>
    </r>
    <r>
      <rPr>
        <vertAlign val="superscript"/>
        <sz val="11"/>
        <rFont val="Arial"/>
        <family val="2"/>
      </rPr>
      <t>c</t>
    </r>
  </si>
  <si>
    <t>Supply Chain Finance Program</t>
  </si>
  <si>
    <t>- = nil</t>
  </si>
  <si>
    <r>
      <rPr>
        <vertAlign val="superscript"/>
        <sz val="10"/>
        <rFont val="Arial"/>
        <family val="2"/>
      </rPr>
      <t>a</t>
    </r>
    <r>
      <rPr>
        <sz val="10"/>
        <rFont val="Arial"/>
        <family val="2"/>
      </rPr>
      <t> Loan, grant or blend</t>
    </r>
  </si>
  <si>
    <r>
      <rPr>
        <vertAlign val="superscript"/>
        <sz val="10"/>
        <rFont val="Arial"/>
        <family val="2"/>
      </rPr>
      <t>b</t>
    </r>
    <r>
      <rPr>
        <sz val="10"/>
        <rFont val="Arial"/>
        <family val="2"/>
      </rPr>
      <t> G = sovereign grant cofinancing, L = sovereign loan cofinancing; NS = non-sovereign cofinancing</t>
    </r>
  </si>
  <si>
    <t>Investment Projects Cofinanced for Bhutan, 1 January 2015–31 December 2019</t>
  </si>
  <si>
    <t>Second Green Power Development</t>
  </si>
  <si>
    <r>
      <t>Trade Finance Program</t>
    </r>
    <r>
      <rPr>
        <vertAlign val="superscript"/>
        <sz val="11"/>
        <rFont val="Arial"/>
        <family val="2"/>
      </rPr>
      <t>c</t>
    </r>
  </si>
  <si>
    <t>c The $1 billion limit for ADB’s Regional Trade Finance Program (TFP), approved by the Board of Directors in 2009, is the maximum exposure the TFP can assume at any one point in time. This limit has never been breached. Although the TFP exposure exceeded $1 billion annually from 2015 to 2019, the TFP limit was not breached at any one point in time because TFP transactions tend to be short—on average less than 180 days—and the TFP limit can revolve (be reused) within a year. In addition, the TFP distributes risk exposures to various partners that leverage its capital resources.</t>
  </si>
  <si>
    <t>Investment Projects Cofinanced for Cambodia, 1 January 2014–31 December 2019</t>
  </si>
  <si>
    <t>ACLEDA Bank Plc for Promoting Financial Inclusion</t>
  </si>
  <si>
    <t>Cambodia Solar Power</t>
  </si>
  <si>
    <t>Climate-Friendly Agribusiness Value Chains Sector</t>
  </si>
  <si>
    <t>Fourth Greater Mekong Subregion Corridor Towns Development</t>
  </si>
  <si>
    <r>
      <t>Greater Mekong Subregion Biodiversity Conservation Corridors – Additional Financing</t>
    </r>
    <r>
      <rPr>
        <vertAlign val="superscript"/>
        <sz val="11"/>
        <rFont val="Arial"/>
        <family val="2"/>
      </rPr>
      <t>c</t>
    </r>
  </si>
  <si>
    <t>Irrigated Agriculture Improvement</t>
  </si>
  <si>
    <t>Integrated Urban Environmental Management in the Tonle Sap Basin</t>
  </si>
  <si>
    <r>
      <t>Medium-Voltage Sub-Transmission Expansion Sector – Additional Financing</t>
    </r>
    <r>
      <rPr>
        <vertAlign val="superscript"/>
        <sz val="11"/>
        <rFont val="Arial"/>
        <family val="2"/>
      </rPr>
      <t>c</t>
    </r>
  </si>
  <si>
    <t>National Solar Park</t>
  </si>
  <si>
    <t>Provincial Water Supply and Sanitation</t>
  </si>
  <si>
    <r>
      <t>Rural Roads Improvement II – Additional Financing</t>
    </r>
    <r>
      <rPr>
        <vertAlign val="superscript"/>
        <sz val="11"/>
        <rFont val="Arial"/>
        <family val="2"/>
      </rPr>
      <t>c</t>
    </r>
  </si>
  <si>
    <t>Rural Roads Improvement III</t>
  </si>
  <si>
    <r>
      <t>Second Greater Mekong Subregion Regional Communicable Diseases Control – Additional Financing</t>
    </r>
    <r>
      <rPr>
        <vertAlign val="superscript"/>
        <sz val="11"/>
        <rFont val="Arial"/>
        <family val="2"/>
      </rPr>
      <t>c</t>
    </r>
  </si>
  <si>
    <t>Second Rural Water Supply and Sanitation Sector – Additional Financing</t>
  </si>
  <si>
    <r>
      <t>Technical and Vocational Education and Training Sector Development Program – Additional Financing</t>
    </r>
    <r>
      <rPr>
        <vertAlign val="superscript"/>
        <sz val="11"/>
        <rFont val="Arial"/>
        <family val="2"/>
      </rPr>
      <t>c</t>
    </r>
  </si>
  <si>
    <t>Third Rural Water Supply and Sanitation Services Sector Development Program</t>
  </si>
  <si>
    <r>
      <t>Tonle Sap Poverty Reduction and Smallholder Development Project– Additional Financing</t>
    </r>
    <r>
      <rPr>
        <vertAlign val="superscript"/>
        <sz val="11"/>
        <rFont val="Arial"/>
        <family val="2"/>
      </rPr>
      <t>c</t>
    </r>
  </si>
  <si>
    <t>Urban Water Supply</t>
  </si>
  <si>
    <t>Investment Projects Cofinanced for Cook Islands, 1 January 2015–31 December 2019</t>
  </si>
  <si>
    <t>Improving Internet Connectivity for the South Pacific</t>
  </si>
  <si>
    <t>Renewable Energy Sector</t>
  </si>
  <si>
    <r>
      <rPr>
        <vertAlign val="superscript"/>
        <sz val="10"/>
        <rFont val="Arial"/>
        <family val="2"/>
      </rPr>
      <t>b</t>
    </r>
    <r>
      <rPr>
        <sz val="10"/>
        <rFont val="Arial"/>
        <family val="2"/>
      </rPr>
      <t> G = sovereign grant cofinancing.</t>
    </r>
  </si>
  <si>
    <t>Investment Projects Cofinanced for Federated States of Micronesia, 1 January 2015–31 December 2019</t>
  </si>
  <si>
    <t>Improving the Quality of Basic Education in the North Pacific</t>
  </si>
  <si>
    <t>Investment Projects Cofinanced for Fiji, 1 January 2014–31 December 2018</t>
  </si>
  <si>
    <t>Emergency Assistance for Recovery from Tropical Cyclone Winston</t>
  </si>
  <si>
    <t>Sustained Private Sector-Led Growth Reform Program – Subprogram 1</t>
  </si>
  <si>
    <t>Sustained Private Sector-Led Growth Reform Program—Subprogram 2</t>
  </si>
  <si>
    <t>Transport Infrastructure Investment Sector</t>
  </si>
  <si>
    <t>Urban Water Supply and Wastewater Management Investment Program – Project 1 -Tranche 1</t>
  </si>
  <si>
    <r>
      <rPr>
        <vertAlign val="superscript"/>
        <sz val="10"/>
        <rFont val="Arial"/>
        <family val="2"/>
      </rPr>
      <t>b</t>
    </r>
    <r>
      <rPr>
        <sz val="10"/>
        <rFont val="Arial"/>
        <family val="2"/>
      </rPr>
      <t> G = sovereign grant cofinancing, L = sovereign loan cofinancing.</t>
    </r>
  </si>
  <si>
    <t>Investment Projects Cofinanced for Georgia, 1 January 2015–31 December 2019</t>
  </si>
  <si>
    <t>Batumi Bypass Road</t>
  </si>
  <si>
    <t>East-West Highway (Khevi-Ubisa Section) Improvement</t>
  </si>
  <si>
    <t>North-South Corridor (Kvesheti-Kobi) Road</t>
  </si>
  <si>
    <t>Investment Projects Cofinanced for India, 1 January 2015–31 December 2019</t>
  </si>
  <si>
    <t>Aavada Solar</t>
  </si>
  <si>
    <t>Assam Power Sector Enhancement Investment Program –Tranche 3</t>
  </si>
  <si>
    <t>Gu</t>
  </si>
  <si>
    <t xml:space="preserve">Clean Energy Finance Investment Program – Tranche 1 </t>
  </si>
  <si>
    <t>Credit Enhancement of Project Bonds</t>
  </si>
  <si>
    <t>Dahej Liquiefied Natural Gas Terminal Expansion Phase III</t>
  </si>
  <si>
    <r>
      <t>Demand-Side Energy Efficiency Sector – Additional Financing</t>
    </r>
    <r>
      <rPr>
        <vertAlign val="superscript"/>
        <sz val="11"/>
        <rFont val="Arial"/>
        <family val="2"/>
      </rPr>
      <t>c</t>
    </r>
  </si>
  <si>
    <t>Green Energy Corridor and Grid Strengthening</t>
  </si>
  <si>
    <t>Gujarat Solar Power Transmission</t>
  </si>
  <si>
    <t>Himachal Pradesh Clean Energy Transmission Investment Program–Tranche 1</t>
  </si>
  <si>
    <t>Kutch Wind</t>
  </si>
  <si>
    <t>Madhya Pradesh Energy Efficiency Improvement Investment Program – Tranche 2</t>
  </si>
  <si>
    <t>Multiples Private Equity Fund III Limited</t>
  </si>
  <si>
    <t>Mumbai Metro Rail Systems</t>
  </si>
  <si>
    <t>National Power Grid Development Investment Program – Tranche 3</t>
  </si>
  <si>
    <t>Ocean Sparkle Expansion</t>
  </si>
  <si>
    <t>Off-Grid Prepaid Solar Leasing</t>
  </si>
  <si>
    <t>Railways Track Electrification</t>
  </si>
  <si>
    <t>Rajasthan State Highway Investment Program – Tranche 1</t>
  </si>
  <si>
    <t>Rajasthan Urban Sector Development Program</t>
  </si>
  <si>
    <t>Renew Clean Energy</t>
  </si>
  <si>
    <t>Scaling Up Demand-Side Energy Efficiency Sector</t>
  </si>
  <si>
    <t>Senior Loan to IndusInd Bank to Promote Access to Finance for Women in Less Developed States</t>
  </si>
  <si>
    <t>Senior Loan to RBL Bank</t>
  </si>
  <si>
    <t>Shapoorj Affordable Housing</t>
  </si>
  <si>
    <t>Strengthening Rural Financial Inclusion and Farmer Access to Markets - Axis Bank</t>
  </si>
  <si>
    <t>Strengthening Rural Financial Inclusion and Farmer Access to Markets-Yes Bank</t>
  </si>
  <si>
    <t>Solar Rooftop Investment Program – Tranche 1</t>
  </si>
  <si>
    <t>Solar Transmission Sector</t>
  </si>
  <si>
    <t>Tamil Nadu Urban Flagship Investment Program—Tranche 1</t>
  </si>
  <si>
    <t>Visakhapatnam–Chennai Industrial Corridor Development Program – Project 1</t>
  </si>
  <si>
    <t>West Bengal Drinking Water Sector Improvement</t>
  </si>
  <si>
    <r>
      <rPr>
        <vertAlign val="superscript"/>
        <sz val="10"/>
        <rFont val="Arial"/>
        <family val="2"/>
      </rPr>
      <t>b</t>
    </r>
    <r>
      <rPr>
        <sz val="10"/>
        <rFont val="Arial"/>
        <family val="2"/>
      </rPr>
      <t> G = sovereign grant cofinancing, Gu = sovereign guarantee cofinancing, L = sovereign loan cofinancing; NS = non-sovereign cofinancing</t>
    </r>
  </si>
  <si>
    <r>
      <rPr>
        <vertAlign val="superscript"/>
        <sz val="11"/>
        <rFont val="Arial"/>
        <family val="2"/>
      </rPr>
      <t>c</t>
    </r>
    <r>
      <rPr>
        <sz val="11"/>
        <rFont val="Arial"/>
        <family val="2"/>
      </rPr>
      <t xml:space="preserve"> Anchor project was approved in prior year(s) with cofinancing committed between 2015-2019 </t>
    </r>
  </si>
  <si>
    <t>Investment Projects Cofinanced for Indonesia,1 January 2015–31 December 2019</t>
  </si>
  <si>
    <t>Community-Focused Investments to Address Deforestation and Forest Degradation</t>
  </si>
  <si>
    <t>Eastern Indonesia Renewable Energy (Phase 1)</t>
  </si>
  <si>
    <t>Eastern Indonesia Renewable Energy (Phase 2)</t>
  </si>
  <si>
    <t>Electricity Grid Strengthening – Sumatra Program</t>
  </si>
  <si>
    <t>Fiscal and Public Expenditure Management Program – Subprogram 1</t>
  </si>
  <si>
    <t>Fiscal and Public Expenditure Management Program – Subprogram 2</t>
  </si>
  <si>
    <t>Fiscal and Public Expenditure Management Program – Subprogram 3</t>
  </si>
  <si>
    <t>Integrated Participatory Development and Management of Irrigation Program</t>
  </si>
  <si>
    <r>
      <t>Java-Bali 500-Kilovolt Power Transmission Crossing</t>
    </r>
    <r>
      <rPr>
        <vertAlign val="superscript"/>
        <sz val="11"/>
        <rFont val="Arial"/>
        <family val="2"/>
      </rPr>
      <t>c</t>
    </r>
    <r>
      <rPr>
        <sz val="11"/>
        <rFont val="Arial"/>
        <family val="2"/>
      </rPr>
      <t xml:space="preserve"> </t>
    </r>
  </si>
  <si>
    <t>Jawa-1 Liquefied Natural Gas-to-Power</t>
  </si>
  <si>
    <t>Maternity and Child Care Hospital</t>
  </si>
  <si>
    <t>Muara Laboh Geothermal Power</t>
  </si>
  <si>
    <t>Rantau Dedap Geothermal Power Project - Phase 2</t>
  </si>
  <si>
    <t>Riau Natural Gas Power</t>
  </si>
  <si>
    <r>
      <t>Stepping Up Investments for Growth Acceleration Program – Subprogram 1</t>
    </r>
    <r>
      <rPr>
        <vertAlign val="superscript"/>
        <sz val="11"/>
        <rFont val="Arial"/>
        <family val="2"/>
      </rPr>
      <t>c</t>
    </r>
  </si>
  <si>
    <t>Stepping Up Investments for Growth Acceleration Program – Subprogram 2</t>
  </si>
  <si>
    <t>Stepping Up Investments for Growth Acceleration Program – Subprogram 3</t>
  </si>
  <si>
    <t>Sustainable and Inclusive Energy Program – Subprogram 1</t>
  </si>
  <si>
    <t>Sustainable and Inclusive Energy Program – Subprogram 2</t>
  </si>
  <si>
    <t xml:space="preserve">Sustainable Energy Access in Eastern Indonesia-Electricity Grid Development Program </t>
  </si>
  <si>
    <t>Tangguh LNG Expansion</t>
  </si>
  <si>
    <t>Investment Projects Cofinanced for Kazakhstan, 1 January 2015–31 December 2019</t>
  </si>
  <si>
    <t>Cofinancing 
Amount ($ million)</t>
  </si>
  <si>
    <t>Baikonyr Solar Power</t>
  </si>
  <si>
    <t>CAREC Corridors 1 and 6 Connector Road (Aktobe-Makat) Reconstruction</t>
  </si>
  <si>
    <t>Countercyclical Support</t>
  </si>
  <si>
    <t>Total Eren Access M-KAT Solar Power</t>
  </si>
  <si>
    <r>
      <rPr>
        <vertAlign val="superscript"/>
        <sz val="10"/>
        <rFont val="Arial"/>
        <family val="2"/>
      </rPr>
      <t>b</t>
    </r>
    <r>
      <rPr>
        <sz val="10"/>
        <rFont val="Arial"/>
        <family val="2"/>
      </rPr>
      <t> L = sovereign loan cofinancing; NS = non-sovereign cofinancing.</t>
    </r>
  </si>
  <si>
    <r>
      <t>c</t>
    </r>
    <r>
      <rPr>
        <sz val="10"/>
        <rFont val="Arial"/>
        <family val="2"/>
      </rPr>
      <t xml:space="preserve"> The $1 billion limit for ADB’s Regional Trade Finance Program (TFP), approved by the Board of Directors in 2009, is the maximum exposure the TFP can assume at any one point in time. This limit has never been breached. Although the TFP exposure exceeded $1 billion annually from 2015 to 2019, the TFP limit was not breached at any one point in time because TFP transactions tend to be short—on average less than 180 days—and the TFP limit can revolve (be reused) within a year. In addition, the TFP distributes risk exposures to various partners that leverage its capital resources.</t>
    </r>
  </si>
  <si>
    <t>Investment Projects Cofinanced for Kiribati, 1 January 2015–31 December 2019</t>
  </si>
  <si>
    <r>
      <t>Road Rehabilitation</t>
    </r>
    <r>
      <rPr>
        <vertAlign val="superscript"/>
        <sz val="11"/>
        <rFont val="Arial"/>
        <family val="2"/>
      </rPr>
      <t>c</t>
    </r>
    <r>
      <rPr>
        <sz val="11"/>
        <rFont val="Arial"/>
        <family val="2"/>
      </rPr>
      <t xml:space="preserve"> </t>
    </r>
  </si>
  <si>
    <t>Strengthening Economic Management Reform Program – Subprogram 1</t>
  </si>
  <si>
    <t>Strengthening Economic Management Reform Program – Subprogram 2</t>
  </si>
  <si>
    <t>Investment Projects Cofinanced for Kyrgyz Republic, 1 January 2015–31 December 2019</t>
  </si>
  <si>
    <t>Central Asia Regional Economic Cooperation Corridors 1 and 3 Connector Road</t>
  </si>
  <si>
    <t>Toktogul Rehabilitation Phase 2</t>
  </si>
  <si>
    <r>
      <rPr>
        <vertAlign val="superscript"/>
        <sz val="10"/>
        <rFont val="Arial"/>
        <family val="2"/>
      </rPr>
      <t>b</t>
    </r>
    <r>
      <rPr>
        <sz val="10"/>
        <rFont val="Arial"/>
        <family val="2"/>
      </rPr>
      <t> L = sovereign loan cofinancing.</t>
    </r>
  </si>
  <si>
    <t>Investment Projects Cofinanced for Lao People's Democratic Republic, 1 January 2015–31 December 2019</t>
  </si>
  <si>
    <t>Health Sector Governance Program</t>
  </si>
  <si>
    <t>Northern Smallholder Livestock Commercialization</t>
  </si>
  <si>
    <t>Pakse Urban Environmental Improvement</t>
  </si>
  <si>
    <t>Second Greater Mekong Subregion Corridor Towns Development</t>
  </si>
  <si>
    <r>
      <t>Second Northern Greater Mekong Subregion Transport Network Improvement – Additional Financing</t>
    </r>
    <r>
      <rPr>
        <vertAlign val="superscript"/>
        <sz val="11"/>
        <rFont val="Arial"/>
        <family val="2"/>
      </rPr>
      <t>c</t>
    </r>
  </si>
  <si>
    <t>Sustainable Rural Infrastructure and Watershed Management Sector</t>
  </si>
  <si>
    <t>Vientiane Sustainable Urban Transport</t>
  </si>
  <si>
    <t>Investment Projects Cofinanced for Malaysia, 1 January 2015–31 December 2019</t>
  </si>
  <si>
    <r>
      <rPr>
        <vertAlign val="superscript"/>
        <sz val="10"/>
        <rFont val="Arial"/>
        <family val="2"/>
      </rPr>
      <t>b</t>
    </r>
    <r>
      <rPr>
        <sz val="10"/>
        <rFont val="Arial"/>
        <family val="2"/>
      </rPr>
      <t> NS = non-sovereign cofinancing</t>
    </r>
  </si>
  <si>
    <t>Investment Projects Cofinanced for Maldives, 1 January 2015–31 December 2019</t>
  </si>
  <si>
    <t>Greater Malé Environmental Improvement and Waste Management-Improving Community-Based Solid Waste Management in Small Outer Islands of Zone 3</t>
  </si>
  <si>
    <t>Preparing Outer Islands for Sustainable Energy Development</t>
  </si>
  <si>
    <r>
      <rPr>
        <vertAlign val="superscript"/>
        <sz val="10"/>
        <rFont val="Arial"/>
        <family val="2"/>
      </rPr>
      <t>b</t>
    </r>
    <r>
      <rPr>
        <sz val="10"/>
        <rFont val="Arial"/>
        <family val="2"/>
      </rPr>
      <t> G = sovereign grant cofinancing, L =sovereign loan cofinancing.</t>
    </r>
  </si>
  <si>
    <t>Investment Projects Cofinanced for Republic of Marshall Islands, 1 January 2015–31 December 2019</t>
  </si>
  <si>
    <t>Ebeye Water Supply and Sanitation</t>
  </si>
  <si>
    <t>Investment Projects Cofinanced for Mongolia,1 January 2015–31 December 2019</t>
  </si>
  <si>
    <t>Combating Domestic Violence Against Women and Children</t>
  </si>
  <si>
    <t>Community Vegetable Farming for Livelihood Improvement</t>
  </si>
  <si>
    <t xml:space="preserve">Ensuring Inclusiveness and Service Delivery for Persons with Disabilities </t>
  </si>
  <si>
    <t>Improving Access to Health Services for Disadvantaged Groups Investment Program – Tranche 1</t>
  </si>
  <si>
    <t>Improving School Dormitory Environment for Primary Students in Western Region</t>
  </si>
  <si>
    <t>Integrated Livelihoods Improvement and Sustainable Tourism in Khuvsgul Lake National Park</t>
  </si>
  <si>
    <t>Managing Soil Pollution in Ger Areas through Improved On-Site Sanitation</t>
  </si>
  <si>
    <r>
      <t>Regional Road Development and Maintenance – Additional Financing</t>
    </r>
    <r>
      <rPr>
        <vertAlign val="superscript"/>
        <sz val="11"/>
        <rFont val="Arial"/>
        <family val="2"/>
      </rPr>
      <t>c</t>
    </r>
  </si>
  <si>
    <t xml:space="preserve">Sermsang Khusig Khundi Solar </t>
  </si>
  <si>
    <t>Strengthening Community Resilience to Dzud and Forest and Steppe Fires</t>
  </si>
  <si>
    <t>Ulaanbaatar Air Quality Improvement Program</t>
  </si>
  <si>
    <t>Ulaanbaatar Green Affordable Housing and Resilient Urban Renewal Sector</t>
  </si>
  <si>
    <t>Ulaanbaatar Urban Services and Ger Areas Development Investment Program – Tranche 1</t>
  </si>
  <si>
    <t>Ulaanbaatar Urban Services and Ger Areas Development Investment Program – Tranche 2</t>
  </si>
  <si>
    <t>Upscaling Renewable Energy Sector</t>
  </si>
  <si>
    <t>Urban Transport Development Investment Program – Tranche 1</t>
  </si>
  <si>
    <r>
      <rPr>
        <vertAlign val="superscript"/>
        <sz val="10"/>
        <rFont val="Arial"/>
        <family val="2"/>
      </rPr>
      <t>b</t>
    </r>
    <r>
      <rPr>
        <sz val="10"/>
        <rFont val="Arial"/>
        <family val="2"/>
      </rPr>
      <t> G = sovereign grant cofinancing, L = sovereign loan cofinancing; NS = non-sovereign cofinancing.</t>
    </r>
  </si>
  <si>
    <t>Investment Projects Cofinanced for Myanmar, 1 January 2015–31 December 2019</t>
  </si>
  <si>
    <t>Ascent Myanmar Growth Fund I L.P.</t>
  </si>
  <si>
    <t>Economic Empowerment of the Poor and Women in the East-West Economic Corridor</t>
  </si>
  <si>
    <t>Emergency Support for Chin State Livelihoods Restoration</t>
  </si>
  <si>
    <t>Greater Mekong Subregion East-West Economic Corridor Eindu to Kawkareik Road Improvement</t>
  </si>
  <si>
    <t>Irrigated Agriculture Inclusive Development</t>
  </si>
  <si>
    <t>Mandalay Urban Services Improvement</t>
  </si>
  <si>
    <t>Myingyan Natural Gas Power Plant</t>
  </si>
  <si>
    <t>Nationwide Data Connectivity (Ooredoo)</t>
  </si>
  <si>
    <t xml:space="preserve">Power Transmission Improvement </t>
  </si>
  <si>
    <t>Resilient Community Development</t>
  </si>
  <si>
    <t xml:space="preserve">Yangon Urban Renewal and District Cooling </t>
  </si>
  <si>
    <r>
      <rPr>
        <vertAlign val="superscript"/>
        <sz val="10"/>
        <rFont val="Arial"/>
        <family val="2"/>
      </rPr>
      <t>b</t>
    </r>
    <r>
      <rPr>
        <sz val="10"/>
        <rFont val="Arial"/>
        <family val="2"/>
      </rPr>
      <t> G = sovereign grant cofinancing, L = sovereign  loan cofinancing; NS = non-sovereign cofinancing</t>
    </r>
  </si>
  <si>
    <t>Investment Projects Cofinanced for Nauru, 1 January 2015–31 December 2019</t>
  </si>
  <si>
    <t>Electricity Supply Security and Sustainability</t>
  </si>
  <si>
    <t>Fiscal Sustainability Reform Program</t>
  </si>
  <si>
    <t>Sustainable and Climate-Resilient Connectivity</t>
  </si>
  <si>
    <t>Investment Projects Cofinanced for Nepal, 1 January 2015–31 December 2019</t>
  </si>
  <si>
    <r>
      <t>Community-Managed Irrigated Agriculture Sector – Additional Financing</t>
    </r>
    <r>
      <rPr>
        <vertAlign val="superscript"/>
        <sz val="11"/>
        <rFont val="Arial"/>
        <family val="2"/>
      </rPr>
      <t>c</t>
    </r>
  </si>
  <si>
    <t>Disaster Resilience of Schools</t>
  </si>
  <si>
    <t>Disaster Risk Reduction and Livelihood Restoration for Earthquake-Affected Communities</t>
  </si>
  <si>
    <t>Earthquake Emergency Assistance</t>
  </si>
  <si>
    <r>
      <t>South Asia  Subregional Economic Cooperation Power System Expansion – Additional Financing</t>
    </r>
    <r>
      <rPr>
        <vertAlign val="superscript"/>
        <sz val="11"/>
        <rFont val="Arial"/>
        <family val="2"/>
      </rPr>
      <t>c</t>
    </r>
  </si>
  <si>
    <t>Supporting School Sector Development Plan</t>
  </si>
  <si>
    <t>Third Small Towns Water Supply and Sanitation Sector</t>
  </si>
  <si>
    <t>Upper Trishuli-1 Hydropower</t>
  </si>
  <si>
    <t>Investment Projects Cofinanced for Pakistan, 1 January 2015–31 December 2019</t>
  </si>
  <si>
    <t>Access to Clean Energy Investment Program</t>
  </si>
  <si>
    <t>Balochistan Water Resources Development Project</t>
  </si>
  <si>
    <t>Energy Sector Reformsand Financial Sustainability Program – Subprogram 1</t>
  </si>
  <si>
    <t>Engro Fast Track LNG Regasification</t>
  </si>
  <si>
    <t>Enhancing Public-Private Partnerships in Punjab</t>
  </si>
  <si>
    <t>Gulpur Hydropower</t>
  </si>
  <si>
    <t>Kashf Foundation Expanding Access to Credit for Women</t>
  </si>
  <si>
    <t>Khyber Pakhtunkhwa Cities Improvement Projects - Project Readiness Financing</t>
  </si>
  <si>
    <t>National Disaster Risk Management Fund</t>
  </si>
  <si>
    <t>National Highway Network Development in Balochistan</t>
  </si>
  <si>
    <r>
      <t>National Motorway M-4 Gojra–Shorkot–Khanewal Section –  Additional Financing</t>
    </r>
    <r>
      <rPr>
        <vertAlign val="superscript"/>
        <sz val="11"/>
        <rFont val="Arial"/>
        <family val="2"/>
      </rPr>
      <t>c</t>
    </r>
    <r>
      <rPr>
        <sz val="11"/>
        <rFont val="Arial"/>
        <family val="2"/>
      </rPr>
      <t xml:space="preserve">   </t>
    </r>
  </si>
  <si>
    <t xml:space="preserve">National Trade Corridor Highway Investment Program – Tranche 2   </t>
  </si>
  <si>
    <t xml:space="preserve">National Trade Corridor Highway Investment Program – Tranche 3    </t>
  </si>
  <si>
    <t>New Bong Escape Hydropower</t>
  </si>
  <si>
    <t>Peshawar Sustainable Bus Rapid Transit Corridor</t>
  </si>
  <si>
    <t>Power Transmission Enhancement Investment Program – Tranche 4</t>
  </si>
  <si>
    <t>Second Power Transmission Enhancement Investment Program – Tranche 3</t>
  </si>
  <si>
    <t>Supporting Public–Private Partnership Investments in Sindh Province</t>
  </si>
  <si>
    <t>Sustainable Energy Sector Reform Program – Subprogram 2</t>
  </si>
  <si>
    <t>Sustainable Energy Sector Reform Program – Subprogram 3</t>
  </si>
  <si>
    <t>Triconboston Wind Power</t>
  </si>
  <si>
    <r>
      <rPr>
        <vertAlign val="superscript"/>
        <sz val="10"/>
        <rFont val="Arial"/>
        <family val="2"/>
      </rPr>
      <t>b</t>
    </r>
    <r>
      <rPr>
        <sz val="10"/>
        <rFont val="Arial"/>
        <family val="2"/>
      </rPr>
      <t> G = sovereign grant cofinancing, L = sovereign loan cofinancing; NS = non-sovereign cofinancinghaha</t>
    </r>
  </si>
  <si>
    <t>Investment Projects Cofinanced for Palau, 1 January 2015–31 December 2019</t>
  </si>
  <si>
    <t>North Pacific Regional Connectivity Investment</t>
  </si>
  <si>
    <t>Investment Projects Cofinanced for Papua New Guinea, 1 January 2015–31 December 2019</t>
  </si>
  <si>
    <t>Bridge Replacement for Improved Rural Access Sector</t>
  </si>
  <si>
    <t>Building Climate Resilience to Climate Change in Papua New Guinea</t>
  </si>
  <si>
    <r>
      <t>Health Services Sector Development Subprogram 1 – Additional Financing</t>
    </r>
    <r>
      <rPr>
        <vertAlign val="superscript"/>
        <sz val="11"/>
        <rFont val="Arial"/>
        <family val="2"/>
      </rPr>
      <t>c</t>
    </r>
  </si>
  <si>
    <t>Highlands Region Road Improvement Investment Program – Project 3</t>
  </si>
  <si>
    <t xml:space="preserve">Microfinance Expansion </t>
  </si>
  <si>
    <r>
      <t>Rural Primary Health Services Delivery – Additional Financing</t>
    </r>
    <r>
      <rPr>
        <vertAlign val="superscript"/>
        <sz val="11"/>
        <rFont val="Arial"/>
        <family val="2"/>
      </rPr>
      <t>c</t>
    </r>
  </si>
  <si>
    <t>Sustainable Highlands Highway Investment Program – Tranche 1</t>
  </si>
  <si>
    <r>
      <t>Town Electrification Investment Program – Tranche 1 – Additional Financing</t>
    </r>
    <r>
      <rPr>
        <vertAlign val="superscript"/>
        <sz val="11"/>
        <rFont val="Arial"/>
        <family val="2"/>
      </rPr>
      <t>c</t>
    </r>
  </si>
  <si>
    <t>Water Supply Scheme for Tete Settlement</t>
  </si>
  <si>
    <t>Investment Projects Cofinanced for Philippines, 1 January 2015–31 December 2019</t>
  </si>
  <si>
    <t>Emergency Assistance for Reconstruction and Recovery of Marawi</t>
  </si>
  <si>
    <t>Expanding Private Participation in Infrastructure Program – Subprogram 2</t>
  </si>
  <si>
    <t>Inclusive Finance Development Program–Subprogram 1</t>
  </si>
  <si>
    <r>
      <t>KALAHI-CIDSS National Community-Driven Development – Additional Financing</t>
    </r>
    <r>
      <rPr>
        <vertAlign val="superscript"/>
        <sz val="11"/>
        <rFont val="Arial"/>
        <family val="2"/>
      </rPr>
      <t>c</t>
    </r>
  </si>
  <si>
    <t>Local Government Finance and Fiscal Decentralization Reform Program – Subprogram 2</t>
  </si>
  <si>
    <t>Mactan-Cebu International Passenger Terminal</t>
  </si>
  <si>
    <t>Malolos-Clark Railway – Tranche 1</t>
  </si>
  <si>
    <r>
      <t>Social Protection Support – Additional Financing</t>
    </r>
    <r>
      <rPr>
        <vertAlign val="superscript"/>
        <sz val="11"/>
        <rFont val="Arial"/>
        <family val="2"/>
      </rPr>
      <t>c</t>
    </r>
  </si>
  <si>
    <t>Tiwi and Makban Geothermal Power Plants Peso Notes Credit Enhancement</t>
  </si>
  <si>
    <t>Water District Development Sector</t>
  </si>
  <si>
    <t>Investment Projects Cofinanced for People's Republic of China, 1 January 2015–31 December 2019</t>
  </si>
  <si>
    <t>Air Quality Improvement in the Greater Beijing–Tianjin–Hebei Region - China National Investment and Guaranty Corporation’s Green Financing Platform</t>
  </si>
  <si>
    <t>Beijing–Tianjin–Hebei Air Quality Improvement-Hebei Policy Reforms Program</t>
  </si>
  <si>
    <t>Chemical Industry Energy Efficiency and Emission Reduction</t>
  </si>
  <si>
    <t>China Everbright Renewal Energy</t>
  </si>
  <si>
    <t>Dynagreen Waste-to-Energy</t>
  </si>
  <si>
    <t>Equity Investment in CDH VGC Fund II, L.P.</t>
  </si>
  <si>
    <t>Environmentally Sustainable Agriculture Input Distribution</t>
  </si>
  <si>
    <t>Geothermal District Heating</t>
  </si>
  <si>
    <t>Guangxi Modern Technical and Vocational Education and Training Development Program</t>
  </si>
  <si>
    <t>Health Care Finance inUnderdeveloped Provinces (FEHL)</t>
  </si>
  <si>
    <r>
      <t>Jiangxi Fuzhou Urban Integrated Infrastructure Improvement  – Additional Financing</t>
    </r>
    <r>
      <rPr>
        <vertAlign val="superscript"/>
        <sz val="11"/>
        <rFont val="Arial"/>
        <family val="2"/>
      </rPr>
      <t>c</t>
    </r>
  </si>
  <si>
    <t>Jiangxi Ji'an Sustainable Urban Transport</t>
  </si>
  <si>
    <t>Loan Program for Clean Bus Leasing- Far East Horizon Limited</t>
  </si>
  <si>
    <t>Low-Carbon District Heating Project in Hohhot in Inner Mongolia Autonomous Region</t>
  </si>
  <si>
    <t>Shandong Green Development Fund</t>
  </si>
  <si>
    <t>Songhua River Basin Water Pollution Control and Management Project Private Sector Facility Phase 2</t>
  </si>
  <si>
    <t>Sustainable Dairy Farming and Milk Safety</t>
  </si>
  <si>
    <t>Urban-Rural Integration Water Distribution</t>
  </si>
  <si>
    <t>Investment Projects Cofinanced - Regional, 1 January 2015–31 December 2019</t>
  </si>
  <si>
    <t>AC Energy Green Bond</t>
  </si>
  <si>
    <t>Agricultural Value Chain Development</t>
  </si>
  <si>
    <t>ASEAN Distributed Power</t>
  </si>
  <si>
    <t>ASEAN Distributed Power Project (Phase 2) (B Grimm)</t>
  </si>
  <si>
    <t>Asia-Pacific Remote Broadband Internet Satellite</t>
  </si>
  <si>
    <t>CreditAccess Asia</t>
  </si>
  <si>
    <t>Creador IV, L.P.</t>
  </si>
  <si>
    <t>DCDC Health Dialysis Network</t>
  </si>
  <si>
    <t>Exacta Asia Investment II, L.P.</t>
  </si>
  <si>
    <t>Higher Education in the Pacific Investment Program – Tranche 2</t>
  </si>
  <si>
    <t>Improving Internet Connectivity for Micronesia</t>
  </si>
  <si>
    <t>Olympus Capital Asia V.L.P. Fund</t>
  </si>
  <si>
    <t>Orbimed Asia Partners III</t>
  </si>
  <si>
    <t>Tertiary Education</t>
  </si>
  <si>
    <r>
      <rPr>
        <vertAlign val="superscript"/>
        <sz val="10"/>
        <rFont val="Arial"/>
        <family val="2"/>
      </rPr>
      <t>b</t>
    </r>
    <r>
      <rPr>
        <sz val="10"/>
        <rFont val="Arial"/>
        <family val="2"/>
      </rPr>
      <t> G = sovereign grant cofinancing; NS = non-sovereign cofinancing</t>
    </r>
  </si>
  <si>
    <t>Investment Projects Cofinanced for Samoa, 1 January 2015–31 December 2019</t>
  </si>
  <si>
    <t>Fiscal Resilience Improvement Program – Subprogram 1</t>
  </si>
  <si>
    <r>
      <t>Renewable Energy Development and Power Sector Rehabilitation – Additional Financing</t>
    </r>
    <r>
      <rPr>
        <vertAlign val="superscript"/>
        <sz val="11"/>
        <rFont val="Arial"/>
        <family val="2"/>
      </rPr>
      <t>c</t>
    </r>
  </si>
  <si>
    <r>
      <t>Samoa AgriBusiness Support - Additional Financing</t>
    </r>
    <r>
      <rPr>
        <vertAlign val="superscript"/>
        <sz val="11"/>
        <rFont val="Arial"/>
        <family val="2"/>
      </rPr>
      <t>c</t>
    </r>
  </si>
  <si>
    <t>Samoa Submarine Cable</t>
  </si>
  <si>
    <t>Solar Power Development</t>
  </si>
  <si>
    <t>Investment Projects Cofinanced for Solomon Islands, 1 January 2015–31 December 2019</t>
  </si>
  <si>
    <r>
      <t>Domestic Maritime Support (Sector)  – Additional Financing</t>
    </r>
    <r>
      <rPr>
        <vertAlign val="superscript"/>
        <sz val="11"/>
        <rFont val="Arial"/>
        <family val="2"/>
      </rPr>
      <t>c</t>
    </r>
  </si>
  <si>
    <t xml:space="preserve">Improved Fiscal Sustainability Reform Program </t>
  </si>
  <si>
    <t>Sustainable Transport Infrastructure Improvement Program</t>
  </si>
  <si>
    <t>Urban Water Supply and Sanitation Sector</t>
  </si>
  <si>
    <t>Investment Projects Cofinanced for Sri Lanka, 1 January 2015–31 December 2019</t>
  </si>
  <si>
    <r>
      <t>Greater Colombo Water and Wastewater Management Improvement Investment Program – Tranche 2 – Additional Financing</t>
    </r>
    <r>
      <rPr>
        <vertAlign val="superscript"/>
        <sz val="11"/>
        <rFont val="Arial"/>
        <family val="2"/>
      </rPr>
      <t>c</t>
    </r>
  </si>
  <si>
    <t>Greater Colombo Water and Wastewater Management Improvement Investment Program – Tranche 3</t>
  </si>
  <si>
    <t>Green Power Development and Energy Efficiency Improvement Investment Program – Tranche 1</t>
  </si>
  <si>
    <t>Green Power Development and Energy Efficiency Improvement Investment Program – Tranche 2</t>
  </si>
  <si>
    <t>LOLC Finance and LOLC Micro Credit</t>
  </si>
  <si>
    <r>
      <t>Skills Sector Enhancement Program – Additional Financing</t>
    </r>
    <r>
      <rPr>
        <vertAlign val="superscript"/>
        <sz val="11"/>
        <rFont val="Arial"/>
        <family val="2"/>
      </rPr>
      <t>c</t>
    </r>
  </si>
  <si>
    <r>
      <t>Small and Medium-Sized Enterprises Line of Credit – Additional Financing</t>
    </r>
    <r>
      <rPr>
        <vertAlign val="superscript"/>
        <sz val="11"/>
        <rFont val="Arial"/>
        <family val="2"/>
      </rPr>
      <t>c</t>
    </r>
  </si>
  <si>
    <t>Supporting Electricity Supply Reliability Improvement</t>
  </si>
  <si>
    <t>Supporting Infrastructure Development</t>
  </si>
  <si>
    <t>South Asia Subregional Economic Cooperation Port Access Elevated Highway</t>
  </si>
  <si>
    <t>Investment Projects Cofinanced for Tajikistan, 1 January 2015–31 December 2019</t>
  </si>
  <si>
    <t>Central Asia Regional Economic Cooperation Corridors 2, 5, and 6 (Dushanbe–Kurgonteppa) Road</t>
  </si>
  <si>
    <t>Central Asia Regional Economic Cooperation Corridors 2, 3, and 5 (Obigarm-Nurobod) Road</t>
  </si>
  <si>
    <t>Maternal and Child Health Integrated Care</t>
  </si>
  <si>
    <t>Strengthening Technical and Vocational Education and Training</t>
  </si>
  <si>
    <t>Water Resources Management in Pyanj River Basin</t>
  </si>
  <si>
    <t>Investment Projects Cofinanced for Thailand, 1 January 2015–31 December 2019</t>
  </si>
  <si>
    <t>Community-Based Flood Risk Management and Disaster Response in the Chao Phraya Basin</t>
  </si>
  <si>
    <t>Chonburi Natural Gas Power</t>
  </si>
  <si>
    <t>Cornerstone Investment in Leading IPP (Gemstone)</t>
  </si>
  <si>
    <t>Eastern Economic Corridor Independent Power</t>
  </si>
  <si>
    <t>Energy Absolute Green Bond for Wind Power</t>
  </si>
  <si>
    <t xml:space="preserve">Southern Thailand Waste-to-Energy </t>
  </si>
  <si>
    <t>Subyai Wind Power</t>
  </si>
  <si>
    <r>
      <rPr>
        <vertAlign val="superscript"/>
        <sz val="10"/>
        <rFont val="Arial"/>
        <family val="2"/>
      </rPr>
      <t>b</t>
    </r>
    <r>
      <rPr>
        <sz val="10"/>
        <rFont val="Arial"/>
        <family val="2"/>
      </rPr>
      <t> G = sovereign grant cofinancing; NS = non-sovereign cofinancing.</t>
    </r>
  </si>
  <si>
    <t>Investment Projects Cofinanced for Timor-Leste, 1 January 2015–31 December 2019</t>
  </si>
  <si>
    <r>
      <t>Road Network Upgrading – Additional Financing</t>
    </r>
    <r>
      <rPr>
        <vertAlign val="superscript"/>
        <sz val="11"/>
        <rFont val="Arial"/>
        <family val="2"/>
      </rPr>
      <t>c</t>
    </r>
  </si>
  <si>
    <r>
      <t>Road Network Upgrading Sector – Additional Financing</t>
    </r>
    <r>
      <rPr>
        <vertAlign val="superscript"/>
        <sz val="11"/>
        <rFont val="Arial"/>
        <family val="2"/>
      </rPr>
      <t>c</t>
    </r>
  </si>
  <si>
    <r>
      <rPr>
        <vertAlign val="superscript"/>
        <sz val="10"/>
        <rFont val="Arial"/>
        <family val="2"/>
      </rPr>
      <t>b</t>
    </r>
    <r>
      <rPr>
        <sz val="10"/>
        <rFont val="Arial"/>
        <family val="2"/>
      </rPr>
      <t> G = sovereign grant cofinancing</t>
    </r>
  </si>
  <si>
    <t>Investment Projects Cofinanced for Tonga, 1 January 2015–31 December 2019</t>
  </si>
  <si>
    <t>Building Macroeconomic Resilience – Subprogram 1</t>
  </si>
  <si>
    <t>Building Macroeconomic Resilience – Subprogram 2</t>
  </si>
  <si>
    <t>Building Macroeconomic Resilience – Subprogram 3</t>
  </si>
  <si>
    <r>
      <t>Nuku'alofa Urban Development Sector – Additional Financing</t>
    </r>
    <r>
      <rPr>
        <vertAlign val="superscript"/>
        <sz val="11"/>
        <rFont val="Arial"/>
        <family val="2"/>
      </rPr>
      <t>c</t>
    </r>
  </si>
  <si>
    <r>
      <t>Outer Island Renewable Energy – Additional Financing</t>
    </r>
    <r>
      <rPr>
        <vertAlign val="superscript"/>
        <sz val="11"/>
        <rFont val="Arial"/>
        <family val="2"/>
      </rPr>
      <t>c</t>
    </r>
  </si>
  <si>
    <t>Renewable Energy</t>
  </si>
  <si>
    <t>Investment Projects Cofinanced for Tuvalu, 1 January 2015–31 December 2019</t>
  </si>
  <si>
    <t>Improved Fiscal and Infrastructure Management Program</t>
  </si>
  <si>
    <t>Outer Island Maritime Infrastructure</t>
  </si>
  <si>
    <t>Strengthened Fiscal Sustainability Program</t>
  </si>
  <si>
    <t>Investment Projects Cofinanced for Uzbekistan, 1 January 2015–31 December 2019</t>
  </si>
  <si>
    <t>Advanced Electricity Metering Phase 4</t>
  </si>
  <si>
    <t>Affordable Rural Housing Program</t>
  </si>
  <si>
    <t>Amu Bukhara Irrigation System Rehabilitation</t>
  </si>
  <si>
    <t>Economic Management Improvement Program—Subprogram 1</t>
  </si>
  <si>
    <t>Housing for Integrated Rural Development Investment Program – Tranche 3</t>
  </si>
  <si>
    <t>Power Generation Efficiency Improvement</t>
  </si>
  <si>
    <t>Investment Projects Cofinanced for Vanuatu, 1 January 2015–31 December 2019</t>
  </si>
  <si>
    <t xml:space="preserve">Cyclone Pam Road Reconstruction </t>
  </si>
  <si>
    <t>Cyclone Pam School Reconstruction</t>
  </si>
  <si>
    <t>Energy Access</t>
  </si>
  <si>
    <r>
      <t>Interisland Shipping Support – Additional Financing</t>
    </r>
    <r>
      <rPr>
        <vertAlign val="superscript"/>
        <sz val="11"/>
        <rFont val="Arial"/>
        <family val="2"/>
      </rPr>
      <t>c</t>
    </r>
  </si>
  <si>
    <r>
      <t>Port Vila Urban Development – Additional Financing</t>
    </r>
    <r>
      <rPr>
        <vertAlign val="superscript"/>
        <sz val="11"/>
        <rFont val="Arial"/>
        <family val="2"/>
      </rPr>
      <t>c</t>
    </r>
  </si>
  <si>
    <t>Investment Projects Cofinanced for Viet Nam, 1 January 2015–31 December 2019</t>
  </si>
  <si>
    <t>Floating Solar Energy</t>
  </si>
  <si>
    <t>Greater Mekong Subregion Ben Luc–Long Thanh Expressway – Tranche 2</t>
  </si>
  <si>
    <r>
      <t>Greater Mekong Subregion Flood and Drought Risk Management and Mitigation – Additional Financing</t>
    </r>
    <r>
      <rPr>
        <vertAlign val="superscript"/>
        <sz val="11"/>
        <rFont val="Arial"/>
        <family val="2"/>
      </rPr>
      <t>c</t>
    </r>
  </si>
  <si>
    <t xml:space="preserve">Ha Noi Metro Rail System (Line 3: Nhon-Ha Noi Station Section) </t>
  </si>
  <si>
    <t>Improving Competitiveness Program</t>
  </si>
  <si>
    <t>Mainstreaming Small and Medium-Sized Enterprises Lending</t>
  </si>
  <si>
    <t>Northern Mountain Provinces Transport Connectivity</t>
  </si>
  <si>
    <t>Power Transmission Investment Program – Tranche 3</t>
  </si>
  <si>
    <r>
      <t>Renewable Energy Development and Network Expansion and Rehabilitation for Remote Communes Sector – Additional Financing</t>
    </r>
    <r>
      <rPr>
        <vertAlign val="superscript"/>
        <sz val="11"/>
        <rFont val="Arial"/>
        <family val="2"/>
      </rPr>
      <t>c</t>
    </r>
  </si>
  <si>
    <t>Secondary Green Cities Development</t>
  </si>
  <si>
    <t>Second Health Human Resources Development</t>
  </si>
  <si>
    <t>Skills and Knowledge for Inclusive Economic Growth</t>
  </si>
  <si>
    <t>Strengthening Sustainable Urban Transport for Ha Noi Metro Line 3</t>
  </si>
  <si>
    <t>Urban Environment and Climate Change Adaptation</t>
  </si>
  <si>
    <t>Water Efficiency Improvement in Drought-Affected Provinces</t>
  </si>
  <si>
    <t>List of Investment Projects by DMC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</si>
</sst>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Calibri"/>
      <family val="2"/>
      <scheme val="minor"/>
    </font>
    <font>
      <b/>
      <sz val="14"/>
      <name val="Arial"/>
      <family val="2"/>
    </font>
    <font>
      <sz val="11"/>
      <name val="Arial"/>
      <family val="2"/>
    </font>
    <font>
      <u/>
      <sz val="11"/>
      <color theme="10"/>
      <name val="Calibri"/>
      <family val="2"/>
      <scheme val="minor"/>
    </font>
    <font>
      <u/>
      <sz val="11"/>
      <name val="Calibri"/>
      <family val="2"/>
      <scheme val="minor"/>
    </font>
    <font>
      <b/>
      <sz val="11"/>
      <name val="Arial"/>
      <family val="2"/>
    </font>
    <font>
      <b/>
      <vertAlign val="superscript"/>
      <sz val="11"/>
      <name val="Arial"/>
      <family val="2"/>
    </font>
    <font>
      <vertAlign val="superscript"/>
      <sz val="11"/>
      <name val="Arial"/>
      <family val="2"/>
    </font>
    <font>
      <sz val="10"/>
      <name val="Arial"/>
      <family val="2"/>
    </font>
    <font>
      <vertAlign val="superscript"/>
      <sz val="10"/>
      <name val="Arial"/>
      <family val="2"/>
    </font>
    <font>
      <sz val="9"/>
      <name val="Arial"/>
      <family val="2"/>
    </font>
    <font>
      <sz val="10"/>
      <color theme="1"/>
      <name val="Tahoma"/>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2" fillId="0" borderId="0"/>
  </cellStyleXfs>
  <cellXfs count="73">
    <xf numFmtId="0" fontId="0" fillId="0" borderId="0" xfId="0"/>
    <xf numFmtId="0" fontId="2" fillId="0" borderId="0" xfId="0" applyFont="1"/>
    <xf numFmtId="0" fontId="3" fillId="0" borderId="0" xfId="0" applyFont="1"/>
    <xf numFmtId="0" fontId="5" fillId="0" borderId="0" xfId="2" applyFont="1" applyFill="1"/>
    <xf numFmtId="0" fontId="6" fillId="0" borderId="0" xfId="0" applyFont="1" applyAlignment="1">
      <alignment vertical="center"/>
    </xf>
    <xf numFmtId="0" fontId="3" fillId="0" borderId="0" xfId="0" applyFont="1" applyAlignment="1">
      <alignment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3" fillId="0" borderId="1" xfId="0" applyFont="1" applyBorder="1" applyAlignment="1">
      <alignment horizontal="left" vertical="top" wrapText="1"/>
    </xf>
    <xf numFmtId="43" fontId="3" fillId="0" borderId="1" xfId="1" quotePrefix="1" applyFont="1" applyFill="1" applyBorder="1" applyAlignment="1">
      <alignment horizontal="right" vertical="top" wrapText="1"/>
    </xf>
    <xf numFmtId="43" fontId="3" fillId="0" borderId="1" xfId="1" applyFont="1" applyFill="1" applyBorder="1" applyAlignment="1">
      <alignment horizontal="righ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43" fontId="3" fillId="0" borderId="1" xfId="1" applyFont="1" applyFill="1" applyBorder="1" applyAlignment="1">
      <alignment vertical="top" wrapText="1"/>
    </xf>
    <xf numFmtId="0" fontId="9" fillId="0" borderId="0" xfId="0" applyFont="1" applyAlignment="1">
      <alignment wrapText="1"/>
    </xf>
    <xf numFmtId="43" fontId="3" fillId="0" borderId="0" xfId="0" applyNumberFormat="1" applyFont="1" applyAlignment="1">
      <alignment wrapText="1"/>
    </xf>
    <xf numFmtId="0" fontId="3" fillId="0" borderId="0" xfId="0" applyFont="1" applyAlignment="1">
      <alignment horizontal="right" vertical="top" wrapText="1"/>
    </xf>
    <xf numFmtId="0" fontId="9" fillId="0" borderId="0" xfId="0" applyFont="1"/>
    <xf numFmtId="0" fontId="9" fillId="0" borderId="0" xfId="0" applyFont="1" applyAlignment="1">
      <alignment horizontal="left" vertical="top" wrapText="1"/>
    </xf>
    <xf numFmtId="43" fontId="3" fillId="0" borderId="0" xfId="0" applyNumberFormat="1" applyFont="1" applyAlignment="1">
      <alignment horizontal="right" vertical="top" wrapText="1"/>
    </xf>
    <xf numFmtId="0" fontId="9" fillId="0" borderId="0" xfId="0" applyFont="1" applyAlignment="1">
      <alignment horizontal="left" vertical="top"/>
    </xf>
    <xf numFmtId="0" fontId="8" fillId="0" borderId="0" xfId="0" applyFont="1" applyAlignment="1">
      <alignment vertical="center"/>
    </xf>
    <xf numFmtId="43" fontId="3" fillId="0" borderId="1" xfId="1" applyFont="1" applyFill="1" applyBorder="1" applyAlignment="1">
      <alignment vertical="top"/>
    </xf>
    <xf numFmtId="43" fontId="3" fillId="0" borderId="1" xfId="1" applyFont="1" applyFill="1" applyBorder="1" applyAlignment="1">
      <alignment horizontal="right" vertical="top"/>
    </xf>
    <xf numFmtId="43" fontId="3" fillId="0" borderId="0" xfId="1" applyFont="1" applyFill="1" applyAlignment="1">
      <alignment vertical="top"/>
    </xf>
    <xf numFmtId="43" fontId="3" fillId="0" borderId="0" xfId="0" applyNumberFormat="1" applyFont="1"/>
    <xf numFmtId="0" fontId="3" fillId="0" borderId="0" xfId="0" applyFont="1" applyAlignment="1">
      <alignment horizontal="right" wrapText="1"/>
    </xf>
    <xf numFmtId="43" fontId="3" fillId="0" borderId="0" xfId="1" applyFont="1" applyFill="1" applyAlignment="1">
      <alignment wrapText="1"/>
    </xf>
    <xf numFmtId="0" fontId="3" fillId="0" borderId="0" xfId="0" applyFont="1" applyAlignment="1">
      <alignment horizontal="center"/>
    </xf>
    <xf numFmtId="16" fontId="3" fillId="0" borderId="0" xfId="0" applyNumberFormat="1" applyFont="1" applyAlignment="1">
      <alignment horizontal="center"/>
    </xf>
    <xf numFmtId="0" fontId="3" fillId="0" borderId="1" xfId="0" applyFont="1" applyBorder="1" applyAlignment="1">
      <alignment horizontal="left" vertical="top"/>
    </xf>
    <xf numFmtId="0" fontId="3" fillId="0" borderId="1" xfId="0" applyFont="1" applyBorder="1" applyAlignment="1">
      <alignment horizontal="right" vertical="top" wrapText="1"/>
    </xf>
    <xf numFmtId="0" fontId="9" fillId="0" borderId="0" xfId="0" applyFont="1" applyAlignment="1">
      <alignment vertical="center"/>
    </xf>
    <xf numFmtId="0" fontId="11" fillId="0" borderId="0" xfId="0" applyFont="1" applyAlignment="1">
      <alignment wrapText="1"/>
    </xf>
    <xf numFmtId="43" fontId="3" fillId="0" borderId="2" xfId="1" applyFont="1" applyFill="1" applyBorder="1" applyAlignment="1">
      <alignment vertical="top" wrapText="1"/>
    </xf>
    <xf numFmtId="0" fontId="3" fillId="0" borderId="3" xfId="0" applyFont="1" applyBorder="1" applyAlignment="1">
      <alignment horizontal="left" vertical="top" wrapText="1"/>
    </xf>
    <xf numFmtId="43" fontId="3" fillId="0" borderId="4" xfId="1" applyFont="1" applyFill="1" applyBorder="1" applyAlignment="1">
      <alignment vertical="top" wrapText="1"/>
    </xf>
    <xf numFmtId="43" fontId="3" fillId="0" borderId="3" xfId="1" applyFont="1" applyFill="1" applyBorder="1" applyAlignment="1">
      <alignment vertical="top" wrapText="1"/>
    </xf>
    <xf numFmtId="0" fontId="3" fillId="0" borderId="3" xfId="0" applyFont="1" applyBorder="1" applyAlignment="1">
      <alignment horizontal="center" vertical="top" wrapText="1"/>
    </xf>
    <xf numFmtId="43" fontId="3" fillId="0" borderId="0" xfId="1" applyFont="1" applyFill="1" applyAlignment="1">
      <alignment vertical="top" wrapText="1"/>
    </xf>
    <xf numFmtId="43" fontId="11" fillId="0" borderId="0" xfId="0" applyNumberFormat="1" applyFont="1" applyAlignment="1">
      <alignment wrapText="1"/>
    </xf>
    <xf numFmtId="2" fontId="3" fillId="0" borderId="1" xfId="0" applyNumberFormat="1" applyFont="1" applyBorder="1" applyAlignment="1">
      <alignment vertical="top" wrapText="1"/>
    </xf>
    <xf numFmtId="43" fontId="3" fillId="0" borderId="6" xfId="1" applyFont="1" applyFill="1" applyBorder="1" applyAlignment="1">
      <alignment vertical="top" wrapText="1"/>
    </xf>
    <xf numFmtId="0" fontId="6" fillId="0" borderId="0" xfId="0" applyFont="1"/>
    <xf numFmtId="0" fontId="3" fillId="0" borderId="1" xfId="1" applyNumberFormat="1" applyFont="1" applyFill="1" applyBorder="1" applyAlignment="1">
      <alignment horizontal="left" vertical="top" wrapText="1"/>
    </xf>
    <xf numFmtId="43" fontId="3" fillId="0" borderId="1" xfId="1" applyFont="1" applyFill="1" applyBorder="1" applyAlignment="1">
      <alignment horizontal="left" vertical="top" wrapText="1"/>
    </xf>
    <xf numFmtId="2" fontId="3" fillId="0" borderId="1" xfId="1" applyNumberFormat="1" applyFont="1" applyFill="1" applyBorder="1" applyAlignment="1">
      <alignment horizontal="left" vertical="top" wrapText="1"/>
    </xf>
    <xf numFmtId="2" fontId="3" fillId="0" borderId="1" xfId="0" applyNumberFormat="1" applyFont="1" applyBorder="1" applyAlignment="1">
      <alignment horizontal="right" vertical="top" wrapText="1"/>
    </xf>
    <xf numFmtId="0" fontId="9" fillId="0" borderId="0" xfId="0" applyFont="1" applyAlignment="1">
      <alignment horizontal="left" vertical="center" wrapText="1"/>
    </xf>
    <xf numFmtId="43" fontId="3" fillId="0" borderId="0" xfId="0" applyNumberFormat="1" applyFont="1" applyAlignment="1">
      <alignment horizontal="right" wrapText="1"/>
    </xf>
    <xf numFmtId="0" fontId="9" fillId="0" borderId="0" xfId="0" applyFont="1" applyAlignment="1">
      <alignment horizontal="left" wrapText="1"/>
    </xf>
    <xf numFmtId="43" fontId="3" fillId="0" borderId="0" xfId="1" applyFont="1" applyFill="1" applyAlignment="1">
      <alignment horizontal="right" wrapText="1"/>
    </xf>
    <xf numFmtId="43" fontId="3" fillId="0" borderId="0" xfId="1" applyFont="1" applyFill="1" applyAlignment="1">
      <alignment horizontal="right" vertical="top" wrapText="1"/>
    </xf>
    <xf numFmtId="0" fontId="3" fillId="0" borderId="1" xfId="0" applyFont="1" applyBorder="1" applyAlignment="1">
      <alignment vertical="top"/>
    </xf>
    <xf numFmtId="43" fontId="3" fillId="0" borderId="0" xfId="1" applyFont="1" applyFill="1" applyAlignment="1">
      <alignment horizontal="right" vertical="top"/>
    </xf>
    <xf numFmtId="43" fontId="3" fillId="0" borderId="1" xfId="1" applyFont="1" applyFill="1" applyBorder="1" applyAlignment="1"/>
    <xf numFmtId="0" fontId="3" fillId="0" borderId="1" xfId="1" applyNumberFormat="1" applyFont="1" applyFill="1" applyBorder="1" applyAlignment="1">
      <alignment vertical="top" wrapText="1"/>
    </xf>
    <xf numFmtId="43" fontId="6" fillId="0" borderId="1" xfId="1" applyFont="1" applyFill="1" applyBorder="1" applyAlignment="1">
      <alignment horizontal="center" vertical="top" wrapText="1"/>
    </xf>
    <xf numFmtId="0" fontId="3" fillId="0" borderId="5" xfId="0" applyFont="1" applyBorder="1" applyAlignment="1">
      <alignment horizontal="left" vertical="top" wrapText="1"/>
    </xf>
    <xf numFmtId="43" fontId="3" fillId="0" borderId="5" xfId="1" applyFont="1" applyFill="1" applyBorder="1" applyAlignment="1">
      <alignment horizontal="right" vertical="top" wrapText="1"/>
    </xf>
    <xf numFmtId="0" fontId="3" fillId="0" borderId="5" xfId="0" applyFont="1" applyBorder="1" applyAlignment="1">
      <alignment horizontal="center" vertical="top" wrapText="1"/>
    </xf>
    <xf numFmtId="43" fontId="9" fillId="0" borderId="0" xfId="0" applyNumberFormat="1" applyFont="1" applyAlignment="1">
      <alignment wrapText="1"/>
    </xf>
    <xf numFmtId="43" fontId="3" fillId="0" borderId="6" xfId="1" applyFont="1" applyFill="1" applyBorder="1" applyAlignment="1">
      <alignment horizontal="right" vertical="top" wrapText="1"/>
    </xf>
    <xf numFmtId="0" fontId="3" fillId="0" borderId="7" xfId="3" applyFont="1" applyBorder="1" applyAlignment="1">
      <alignment wrapText="1"/>
    </xf>
    <xf numFmtId="0" fontId="3" fillId="0" borderId="1" xfId="1" applyNumberFormat="1" applyFont="1" applyFill="1" applyBorder="1" applyAlignment="1">
      <alignment horizontal="left" vertical="top"/>
    </xf>
    <xf numFmtId="43" fontId="3" fillId="0" borderId="1" xfId="1" applyFont="1" applyFill="1" applyBorder="1" applyAlignment="1">
      <alignment horizontal="center" vertical="top" wrapText="1"/>
    </xf>
    <xf numFmtId="0" fontId="3" fillId="0" borderId="1" xfId="1" applyNumberFormat="1" applyFont="1" applyFill="1" applyBorder="1" applyAlignment="1">
      <alignment vertical="top"/>
    </xf>
    <xf numFmtId="43" fontId="3" fillId="0" borderId="0" xfId="1" applyFont="1" applyFill="1" applyBorder="1" applyAlignment="1">
      <alignment horizontal="right" vertical="top" wrapText="1"/>
    </xf>
    <xf numFmtId="0" fontId="9" fillId="0" borderId="0" xfId="0" applyFont="1" applyAlignment="1">
      <alignment horizont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cellXfs>
  <cellStyles count="4">
    <cellStyle name="Comma" xfId="1" builtinId="3"/>
    <cellStyle name="Hyperlink" xfId="2" builtinId="8"/>
    <cellStyle name="Normal" xfId="0" builtinId="0"/>
    <cellStyle name="Normal 2" xfId="3" xr:uid="{9BE57B3A-8988-5E46-B51B-CBDB698556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b.org/countries/afghanistan/cofinanc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DA4A-E498-1C40-A354-357CFB9F25F2}">
  <sheetPr>
    <tabColor rgb="FFFFFF00"/>
  </sheetPr>
  <dimension ref="A1:F656"/>
  <sheetViews>
    <sheetView tabSelected="1" zoomScale="80" zoomScaleNormal="80" workbookViewId="0">
      <selection activeCell="D13" sqref="D13"/>
    </sheetView>
  </sheetViews>
  <sheetFormatPr baseColWidth="10" defaultColWidth="8.83203125" defaultRowHeight="14" x14ac:dyDescent="0.15"/>
  <cols>
    <col min="1" max="1" width="60.83203125" style="2" customWidth="1"/>
    <col min="2" max="4" width="15.83203125" style="2" customWidth="1"/>
    <col min="5" max="5" width="17.5" style="2" customWidth="1"/>
    <col min="6" max="6" width="12.1640625" style="28" customWidth="1"/>
    <col min="7" max="16384" width="8.83203125" style="2"/>
  </cols>
  <sheetData>
    <row r="1" spans="1:4" ht="17" customHeight="1" x14ac:dyDescent="0.2">
      <c r="A1" s="1" t="s">
        <v>407</v>
      </c>
    </row>
    <row r="2" spans="1:4" ht="17" customHeight="1" x14ac:dyDescent="0.2">
      <c r="A2" s="1"/>
    </row>
    <row r="3" spans="1:4" x14ac:dyDescent="0.15">
      <c r="A3" s="2" t="s">
        <v>0</v>
      </c>
    </row>
    <row r="4" spans="1:4" ht="15" x14ac:dyDescent="0.2">
      <c r="A4" s="3" t="s">
        <v>1</v>
      </c>
    </row>
    <row r="7" spans="1:4" x14ac:dyDescent="0.15">
      <c r="A7" s="4" t="s">
        <v>2</v>
      </c>
      <c r="B7" s="5"/>
      <c r="C7" s="5"/>
      <c r="D7" s="5"/>
    </row>
    <row r="8" spans="1:4" ht="31" x14ac:dyDescent="0.15">
      <c r="A8" s="6" t="s">
        <v>3</v>
      </c>
      <c r="B8" s="7" t="s">
        <v>4</v>
      </c>
      <c r="C8" s="7" t="s">
        <v>5</v>
      </c>
      <c r="D8" s="7" t="s">
        <v>6</v>
      </c>
    </row>
    <row r="9" spans="1:4" ht="15" x14ac:dyDescent="0.15">
      <c r="A9" s="8" t="s">
        <v>7</v>
      </c>
      <c r="B9" s="9">
        <v>30</v>
      </c>
      <c r="C9" s="10">
        <v>11</v>
      </c>
      <c r="D9" s="11" t="s">
        <v>8</v>
      </c>
    </row>
    <row r="10" spans="1:4" ht="15" x14ac:dyDescent="0.15">
      <c r="A10" s="8" t="s">
        <v>9</v>
      </c>
      <c r="B10" s="10">
        <v>200</v>
      </c>
      <c r="C10" s="10">
        <v>75</v>
      </c>
      <c r="D10" s="11" t="s">
        <v>8</v>
      </c>
    </row>
    <row r="11" spans="1:4" ht="15" x14ac:dyDescent="0.15">
      <c r="A11" s="8" t="s">
        <v>10</v>
      </c>
      <c r="B11" s="10">
        <v>188.23</v>
      </c>
      <c r="C11" s="10">
        <v>226.77</v>
      </c>
      <c r="D11" s="11" t="s">
        <v>8</v>
      </c>
    </row>
    <row r="12" spans="1:4" ht="15" x14ac:dyDescent="0.15">
      <c r="A12" s="8" t="s">
        <v>11</v>
      </c>
      <c r="B12" s="10">
        <v>44.76</v>
      </c>
      <c r="C12" s="10">
        <v>15</v>
      </c>
      <c r="D12" s="11" t="s">
        <v>12</v>
      </c>
    </row>
    <row r="13" spans="1:4" ht="15" x14ac:dyDescent="0.15">
      <c r="A13" s="8" t="s">
        <v>13</v>
      </c>
      <c r="B13" s="10" t="s">
        <v>14</v>
      </c>
      <c r="C13" s="10">
        <v>60</v>
      </c>
      <c r="D13" s="11" t="s">
        <v>8</v>
      </c>
    </row>
    <row r="14" spans="1:4" ht="15" x14ac:dyDescent="0.15">
      <c r="A14" s="8" t="s">
        <v>15</v>
      </c>
      <c r="B14" s="10">
        <v>4</v>
      </c>
      <c r="C14" s="10">
        <v>3.85</v>
      </c>
      <c r="D14" s="11" t="s">
        <v>16</v>
      </c>
    </row>
    <row r="15" spans="1:4" ht="15" x14ac:dyDescent="0.15">
      <c r="A15" s="8" t="s">
        <v>17</v>
      </c>
      <c r="B15" s="10">
        <v>26</v>
      </c>
      <c r="C15" s="10">
        <v>50</v>
      </c>
      <c r="D15" s="11" t="s">
        <v>8</v>
      </c>
    </row>
    <row r="16" spans="1:4" ht="30" x14ac:dyDescent="0.15">
      <c r="A16" s="8" t="s">
        <v>18</v>
      </c>
      <c r="B16" s="10">
        <v>15.45</v>
      </c>
      <c r="C16" s="10">
        <v>15.92</v>
      </c>
      <c r="D16" s="11" t="s">
        <v>8</v>
      </c>
    </row>
    <row r="17" spans="1:4" ht="31" x14ac:dyDescent="0.15">
      <c r="A17" s="8" t="s">
        <v>19</v>
      </c>
      <c r="B17" s="10" t="s">
        <v>14</v>
      </c>
      <c r="C17" s="10">
        <v>1</v>
      </c>
      <c r="D17" s="11" t="s">
        <v>8</v>
      </c>
    </row>
    <row r="18" spans="1:4" ht="15" x14ac:dyDescent="0.15">
      <c r="A18" s="12" t="s">
        <v>20</v>
      </c>
      <c r="B18" s="13">
        <v>109</v>
      </c>
      <c r="C18" s="13">
        <v>21</v>
      </c>
      <c r="D18" s="11" t="s">
        <v>8</v>
      </c>
    </row>
    <row r="19" spans="1:4" x14ac:dyDescent="0.15">
      <c r="A19" s="14" t="s">
        <v>21</v>
      </c>
      <c r="B19" s="15"/>
      <c r="C19" s="15"/>
      <c r="D19" s="16"/>
    </row>
    <row r="20" spans="1:4" ht="15" x14ac:dyDescent="0.15">
      <c r="A20" s="17" t="s">
        <v>22</v>
      </c>
      <c r="B20" s="5"/>
      <c r="C20" s="5"/>
      <c r="D20" s="5"/>
    </row>
    <row r="21" spans="1:4" ht="15" x14ac:dyDescent="0.15">
      <c r="A21" s="17" t="s">
        <v>23</v>
      </c>
      <c r="B21" s="5"/>
      <c r="C21" s="5"/>
      <c r="D21" s="5"/>
    </row>
    <row r="22" spans="1:4" ht="15" x14ac:dyDescent="0.15">
      <c r="A22" s="17" t="s">
        <v>24</v>
      </c>
    </row>
    <row r="25" spans="1:4" x14ac:dyDescent="0.15">
      <c r="A25" s="4" t="s">
        <v>25</v>
      </c>
      <c r="B25" s="5"/>
      <c r="C25" s="5"/>
      <c r="D25" s="5"/>
    </row>
    <row r="26" spans="1:4" ht="31" x14ac:dyDescent="0.15">
      <c r="A26" s="6" t="s">
        <v>3</v>
      </c>
      <c r="B26" s="7" t="s">
        <v>4</v>
      </c>
      <c r="C26" s="7" t="s">
        <v>5</v>
      </c>
      <c r="D26" s="7" t="s">
        <v>6</v>
      </c>
    </row>
    <row r="27" spans="1:4" ht="30" x14ac:dyDescent="0.15">
      <c r="A27" s="8" t="s">
        <v>26</v>
      </c>
      <c r="B27" s="10">
        <v>50</v>
      </c>
      <c r="C27" s="10">
        <v>56.4</v>
      </c>
      <c r="D27" s="11" t="s">
        <v>12</v>
      </c>
    </row>
    <row r="28" spans="1:4" ht="30" x14ac:dyDescent="0.15">
      <c r="A28" s="8" t="s">
        <v>27</v>
      </c>
      <c r="B28" s="10">
        <v>80</v>
      </c>
      <c r="C28" s="10">
        <v>80</v>
      </c>
      <c r="D28" s="11" t="s">
        <v>16</v>
      </c>
    </row>
    <row r="29" spans="1:4" ht="16" x14ac:dyDescent="0.15">
      <c r="A29" s="8" t="s">
        <v>28</v>
      </c>
      <c r="B29" s="10" t="s">
        <v>14</v>
      </c>
      <c r="C29" s="10">
        <v>150</v>
      </c>
      <c r="D29" s="11" t="s">
        <v>12</v>
      </c>
    </row>
    <row r="30" spans="1:4" ht="16" x14ac:dyDescent="0.15">
      <c r="A30" s="8" t="s">
        <v>29</v>
      </c>
      <c r="B30" s="10">
        <v>78.91</v>
      </c>
      <c r="C30" s="10">
        <v>127.84</v>
      </c>
      <c r="D30" s="11" t="s">
        <v>16</v>
      </c>
    </row>
    <row r="31" spans="1:4" ht="16" x14ac:dyDescent="0.15">
      <c r="A31" s="18" t="s">
        <v>22</v>
      </c>
      <c r="B31" s="19"/>
      <c r="C31" s="19"/>
      <c r="D31" s="16"/>
    </row>
    <row r="32" spans="1:4" ht="15" x14ac:dyDescent="0.15">
      <c r="A32" s="20" t="s">
        <v>30</v>
      </c>
      <c r="B32" s="16"/>
      <c r="C32" s="16"/>
      <c r="D32" s="16"/>
    </row>
    <row r="33" spans="1:4" ht="15" x14ac:dyDescent="0.15">
      <c r="A33" s="17" t="s">
        <v>24</v>
      </c>
    </row>
    <row r="34" spans="1:4" ht="69.5" customHeight="1" x14ac:dyDescent="0.15">
      <c r="A34" s="71" t="s">
        <v>31</v>
      </c>
      <c r="B34" s="71"/>
      <c r="C34" s="71"/>
      <c r="D34" s="71"/>
    </row>
    <row r="35" spans="1:4" ht="15" x14ac:dyDescent="0.15">
      <c r="A35" s="21"/>
    </row>
    <row r="37" spans="1:4" x14ac:dyDescent="0.15">
      <c r="A37" s="4" t="s">
        <v>32</v>
      </c>
      <c r="B37" s="5"/>
      <c r="C37" s="5"/>
      <c r="D37" s="5"/>
    </row>
    <row r="38" spans="1:4" ht="31" x14ac:dyDescent="0.15">
      <c r="A38" s="6" t="s">
        <v>3</v>
      </c>
      <c r="B38" s="7" t="s">
        <v>4</v>
      </c>
      <c r="C38" s="7" t="s">
        <v>5</v>
      </c>
      <c r="D38" s="7" t="s">
        <v>6</v>
      </c>
    </row>
    <row r="39" spans="1:4" ht="15" x14ac:dyDescent="0.15">
      <c r="A39" s="8" t="s">
        <v>33</v>
      </c>
      <c r="B39" s="10">
        <v>75</v>
      </c>
      <c r="C39" s="10">
        <v>31.3</v>
      </c>
      <c r="D39" s="11" t="s">
        <v>16</v>
      </c>
    </row>
    <row r="40" spans="1:4" ht="15" x14ac:dyDescent="0.15">
      <c r="A40" s="8" t="s">
        <v>34</v>
      </c>
      <c r="B40" s="10">
        <v>50</v>
      </c>
      <c r="C40" s="10">
        <v>14.25</v>
      </c>
      <c r="D40" s="11" t="s">
        <v>16</v>
      </c>
    </row>
    <row r="41" spans="1:4" ht="15" x14ac:dyDescent="0.15">
      <c r="A41" s="8" t="s">
        <v>35</v>
      </c>
      <c r="B41" s="10">
        <v>400</v>
      </c>
      <c r="C41" s="10">
        <v>100</v>
      </c>
      <c r="D41" s="11" t="s">
        <v>12</v>
      </c>
    </row>
    <row r="42" spans="1:4" ht="15" x14ac:dyDescent="0.15">
      <c r="A42" s="8" t="s">
        <v>36</v>
      </c>
      <c r="B42" s="10">
        <v>250</v>
      </c>
      <c r="C42" s="10">
        <v>610.07000000000005</v>
      </c>
      <c r="D42" s="11" t="s">
        <v>16</v>
      </c>
    </row>
    <row r="43" spans="1:4" ht="15" x14ac:dyDescent="0.15">
      <c r="A43" s="8" t="s">
        <v>37</v>
      </c>
      <c r="B43" s="10">
        <v>500</v>
      </c>
      <c r="C43" s="10">
        <v>296.77999999999997</v>
      </c>
      <c r="D43" s="11" t="s">
        <v>16</v>
      </c>
    </row>
    <row r="44" spans="1:4" ht="16" x14ac:dyDescent="0.15">
      <c r="A44" s="18" t="s">
        <v>22</v>
      </c>
      <c r="B44" s="19"/>
      <c r="C44" s="19"/>
      <c r="D44" s="16"/>
    </row>
    <row r="45" spans="1:4" ht="15" x14ac:dyDescent="0.15">
      <c r="A45" s="20" t="s">
        <v>30</v>
      </c>
      <c r="B45" s="16"/>
      <c r="C45" s="16"/>
      <c r="D45" s="16"/>
    </row>
    <row r="48" spans="1:4" x14ac:dyDescent="0.15">
      <c r="A48" s="4" t="s">
        <v>38</v>
      </c>
      <c r="B48" s="5"/>
      <c r="C48" s="5"/>
      <c r="D48" s="5"/>
    </row>
    <row r="49" spans="1:4" ht="31" x14ac:dyDescent="0.15">
      <c r="A49" s="6" t="s">
        <v>3</v>
      </c>
      <c r="B49" s="7" t="s">
        <v>4</v>
      </c>
      <c r="C49" s="7" t="s">
        <v>5</v>
      </c>
      <c r="D49" s="7" t="s">
        <v>6</v>
      </c>
    </row>
    <row r="50" spans="1:4" ht="15" x14ac:dyDescent="0.15">
      <c r="A50" s="8" t="s">
        <v>39</v>
      </c>
      <c r="B50" s="10">
        <v>616</v>
      </c>
      <c r="C50" s="10">
        <v>2</v>
      </c>
      <c r="D50" s="11" t="s">
        <v>8</v>
      </c>
    </row>
    <row r="51" spans="1:4" ht="15" x14ac:dyDescent="0.15">
      <c r="A51" s="12" t="s">
        <v>40</v>
      </c>
      <c r="B51" s="22">
        <v>75</v>
      </c>
      <c r="C51" s="22">
        <v>160.57</v>
      </c>
      <c r="D51" s="11" t="s">
        <v>16</v>
      </c>
    </row>
    <row r="52" spans="1:4" ht="22.25" customHeight="1" x14ac:dyDescent="0.15">
      <c r="A52" s="12" t="s">
        <v>41</v>
      </c>
      <c r="B52" s="10" t="s">
        <v>14</v>
      </c>
      <c r="C52" s="10">
        <v>6</v>
      </c>
      <c r="D52" s="11" t="s">
        <v>8</v>
      </c>
    </row>
    <row r="53" spans="1:4" ht="15" x14ac:dyDescent="0.15">
      <c r="A53" s="12" t="s">
        <v>42</v>
      </c>
      <c r="B53" s="23">
        <v>300</v>
      </c>
      <c r="C53" s="10">
        <v>200.75</v>
      </c>
      <c r="D53" s="11" t="s">
        <v>43</v>
      </c>
    </row>
    <row r="54" spans="1:4" ht="15" x14ac:dyDescent="0.15">
      <c r="A54" s="12" t="s">
        <v>44</v>
      </c>
      <c r="B54" s="22">
        <v>250</v>
      </c>
      <c r="C54" s="10">
        <v>200</v>
      </c>
      <c r="D54" s="11" t="s">
        <v>12</v>
      </c>
    </row>
    <row r="55" spans="1:4" ht="15" x14ac:dyDescent="0.15">
      <c r="A55" s="12" t="s">
        <v>45</v>
      </c>
      <c r="B55" s="22">
        <v>275</v>
      </c>
      <c r="C55" s="10">
        <v>172</v>
      </c>
      <c r="D55" s="11" t="s">
        <v>12</v>
      </c>
    </row>
    <row r="56" spans="1:4" ht="15" x14ac:dyDescent="0.15">
      <c r="A56" s="12" t="s">
        <v>46</v>
      </c>
      <c r="B56" s="24">
        <v>100</v>
      </c>
      <c r="C56" s="22">
        <v>75</v>
      </c>
      <c r="D56" s="11" t="s">
        <v>8</v>
      </c>
    </row>
    <row r="57" spans="1:4" ht="15" x14ac:dyDescent="0.15">
      <c r="A57" s="12" t="s">
        <v>47</v>
      </c>
      <c r="B57" s="22">
        <v>109.9</v>
      </c>
      <c r="C57" s="22">
        <v>109.9</v>
      </c>
      <c r="D57" s="11" t="s">
        <v>16</v>
      </c>
    </row>
    <row r="58" spans="1:4" ht="15" x14ac:dyDescent="0.15">
      <c r="A58" s="12" t="s">
        <v>48</v>
      </c>
      <c r="B58" s="22">
        <v>167</v>
      </c>
      <c r="C58" s="10">
        <v>60</v>
      </c>
      <c r="D58" s="11" t="s">
        <v>12</v>
      </c>
    </row>
    <row r="59" spans="1:4" ht="16" x14ac:dyDescent="0.15">
      <c r="A59" s="12" t="s">
        <v>49</v>
      </c>
      <c r="B59" s="10" t="s">
        <v>14</v>
      </c>
      <c r="C59" s="23">
        <v>25.442</v>
      </c>
      <c r="D59" s="11" t="s">
        <v>8</v>
      </c>
    </row>
    <row r="60" spans="1:4" ht="31" x14ac:dyDescent="0.15">
      <c r="A60" s="12" t="s">
        <v>50</v>
      </c>
      <c r="B60" s="24">
        <v>205</v>
      </c>
      <c r="C60" s="23">
        <v>220</v>
      </c>
      <c r="D60" s="11" t="s">
        <v>12</v>
      </c>
    </row>
    <row r="61" spans="1:4" ht="15" x14ac:dyDescent="0.15">
      <c r="A61" s="12" t="s">
        <v>51</v>
      </c>
      <c r="B61" s="22">
        <v>50</v>
      </c>
      <c r="C61" s="13">
        <v>138.72</v>
      </c>
      <c r="D61" s="11" t="s">
        <v>12</v>
      </c>
    </row>
    <row r="62" spans="1:4" ht="15" x14ac:dyDescent="0.15">
      <c r="A62" s="12" t="s">
        <v>52</v>
      </c>
      <c r="B62" s="24">
        <v>500</v>
      </c>
      <c r="C62" s="22">
        <v>301.5</v>
      </c>
      <c r="D62" s="11" t="s">
        <v>43</v>
      </c>
    </row>
    <row r="63" spans="1:4" ht="16" x14ac:dyDescent="0.15">
      <c r="A63" s="12" t="s">
        <v>53</v>
      </c>
      <c r="B63" s="10" t="s">
        <v>14</v>
      </c>
      <c r="C63" s="13">
        <v>39</v>
      </c>
      <c r="D63" s="11" t="s">
        <v>12</v>
      </c>
    </row>
    <row r="64" spans="1:4" ht="30" x14ac:dyDescent="0.15">
      <c r="A64" s="12" t="s">
        <v>54</v>
      </c>
      <c r="B64" s="22">
        <v>185</v>
      </c>
      <c r="C64" s="13">
        <v>341.02</v>
      </c>
      <c r="D64" s="11" t="s">
        <v>12</v>
      </c>
    </row>
    <row r="65" spans="1:4" ht="15" x14ac:dyDescent="0.15">
      <c r="A65" s="12" t="s">
        <v>55</v>
      </c>
      <c r="B65" s="24">
        <v>225</v>
      </c>
      <c r="C65" s="22">
        <v>520</v>
      </c>
      <c r="D65" s="11" t="s">
        <v>43</v>
      </c>
    </row>
    <row r="66" spans="1:4" ht="15" x14ac:dyDescent="0.15">
      <c r="A66" s="12" t="s">
        <v>56</v>
      </c>
      <c r="B66" s="22">
        <v>100</v>
      </c>
      <c r="C66" s="13">
        <v>90</v>
      </c>
      <c r="D66" s="11" t="s">
        <v>43</v>
      </c>
    </row>
    <row r="67" spans="1:4" ht="15" x14ac:dyDescent="0.15">
      <c r="A67" s="12" t="s">
        <v>57</v>
      </c>
      <c r="B67" s="22">
        <v>100</v>
      </c>
      <c r="C67" s="13">
        <v>8.5</v>
      </c>
      <c r="D67" s="11" t="s">
        <v>8</v>
      </c>
    </row>
    <row r="68" spans="1:4" ht="30" x14ac:dyDescent="0.15">
      <c r="A68" s="12" t="s">
        <v>58</v>
      </c>
      <c r="B68" s="22">
        <v>300</v>
      </c>
      <c r="C68" s="13">
        <v>99.04</v>
      </c>
      <c r="D68" s="11" t="s">
        <v>12</v>
      </c>
    </row>
    <row r="69" spans="1:4" ht="30" x14ac:dyDescent="0.15">
      <c r="A69" s="12" t="s">
        <v>59</v>
      </c>
      <c r="B69" s="22">
        <v>300</v>
      </c>
      <c r="C69" s="13">
        <v>242.52</v>
      </c>
      <c r="D69" s="11" t="s">
        <v>12</v>
      </c>
    </row>
    <row r="70" spans="1:4" ht="30" x14ac:dyDescent="0.15">
      <c r="A70" s="12" t="s">
        <v>60</v>
      </c>
      <c r="B70" s="22">
        <v>505</v>
      </c>
      <c r="C70" s="13">
        <v>367</v>
      </c>
      <c r="D70" s="11" t="s">
        <v>12</v>
      </c>
    </row>
    <row r="71" spans="1:4" ht="16" x14ac:dyDescent="0.15">
      <c r="A71" s="12" t="s">
        <v>61</v>
      </c>
      <c r="B71" s="10" t="s">
        <v>14</v>
      </c>
      <c r="C71" s="22">
        <v>279.27</v>
      </c>
      <c r="D71" s="11" t="s">
        <v>12</v>
      </c>
    </row>
    <row r="72" spans="1:4" ht="31" x14ac:dyDescent="0.15">
      <c r="A72" s="12" t="s">
        <v>62</v>
      </c>
      <c r="B72" s="22">
        <v>45</v>
      </c>
      <c r="C72" s="13">
        <v>7</v>
      </c>
      <c r="D72" s="11" t="s">
        <v>8</v>
      </c>
    </row>
    <row r="73" spans="1:4" ht="15" x14ac:dyDescent="0.15">
      <c r="A73" s="12" t="s">
        <v>63</v>
      </c>
      <c r="B73" s="13">
        <v>350</v>
      </c>
      <c r="C73" s="22">
        <v>7.5</v>
      </c>
      <c r="D73" s="11" t="s">
        <v>8</v>
      </c>
    </row>
    <row r="74" spans="1:4" ht="15" x14ac:dyDescent="0.15">
      <c r="A74" s="12" t="s">
        <v>64</v>
      </c>
      <c r="B74" s="13">
        <v>500</v>
      </c>
      <c r="C74" s="22">
        <v>875</v>
      </c>
      <c r="D74" s="11" t="s">
        <v>43</v>
      </c>
    </row>
    <row r="75" spans="1:4" ht="16" x14ac:dyDescent="0.15">
      <c r="A75" s="12" t="s">
        <v>65</v>
      </c>
      <c r="B75" s="22">
        <v>120</v>
      </c>
      <c r="C75" s="13">
        <v>555.58000000000004</v>
      </c>
      <c r="D75" s="11" t="s">
        <v>43</v>
      </c>
    </row>
    <row r="76" spans="1:4" ht="15" x14ac:dyDescent="0.15">
      <c r="A76" s="12" t="s">
        <v>66</v>
      </c>
      <c r="B76" s="22">
        <v>125</v>
      </c>
      <c r="C76" s="13">
        <v>40</v>
      </c>
      <c r="D76" s="11" t="s">
        <v>12</v>
      </c>
    </row>
    <row r="77" spans="1:4" ht="31" x14ac:dyDescent="0.15">
      <c r="A77" s="12" t="s">
        <v>67</v>
      </c>
      <c r="B77" s="22">
        <v>110</v>
      </c>
      <c r="C77" s="22">
        <v>2</v>
      </c>
      <c r="D77" s="11" t="s">
        <v>8</v>
      </c>
    </row>
    <row r="78" spans="1:4" ht="15" x14ac:dyDescent="0.15">
      <c r="A78" s="12" t="s">
        <v>68</v>
      </c>
      <c r="B78" s="22">
        <v>0.21</v>
      </c>
      <c r="C78" s="22">
        <v>0.21</v>
      </c>
      <c r="D78" s="11" t="s">
        <v>16</v>
      </c>
    </row>
    <row r="79" spans="1:4" ht="16" x14ac:dyDescent="0.15">
      <c r="A79" s="12" t="s">
        <v>29</v>
      </c>
      <c r="B79" s="22">
        <v>916.38</v>
      </c>
      <c r="C79" s="22">
        <v>1943.94</v>
      </c>
      <c r="D79" s="11" t="s">
        <v>16</v>
      </c>
    </row>
    <row r="80" spans="1:4" x14ac:dyDescent="0.15">
      <c r="A80" s="14" t="s">
        <v>69</v>
      </c>
      <c r="B80" s="25"/>
      <c r="C80" s="25"/>
      <c r="D80" s="26"/>
    </row>
    <row r="81" spans="1:6" ht="16" x14ac:dyDescent="0.15">
      <c r="A81" s="14" t="s">
        <v>70</v>
      </c>
      <c r="B81" s="5"/>
      <c r="C81" s="27"/>
      <c r="D81" s="26"/>
    </row>
    <row r="82" spans="1:6" ht="15" x14ac:dyDescent="0.15">
      <c r="A82" s="17" t="s">
        <v>71</v>
      </c>
      <c r="B82" s="5"/>
      <c r="C82" s="27"/>
      <c r="D82" s="26"/>
    </row>
    <row r="83" spans="1:6" ht="15" x14ac:dyDescent="0.15">
      <c r="A83" s="17" t="s">
        <v>24</v>
      </c>
    </row>
    <row r="84" spans="1:6" ht="71.5" customHeight="1" x14ac:dyDescent="0.15">
      <c r="A84" s="71" t="s">
        <v>31</v>
      </c>
      <c r="B84" s="71"/>
      <c r="C84" s="71"/>
      <c r="D84" s="71"/>
    </row>
    <row r="85" spans="1:6" ht="15" x14ac:dyDescent="0.15">
      <c r="A85" s="21"/>
    </row>
    <row r="87" spans="1:6" x14ac:dyDescent="0.15">
      <c r="A87" s="4" t="s">
        <v>72</v>
      </c>
      <c r="B87" s="5"/>
      <c r="C87" s="5"/>
      <c r="D87" s="5"/>
    </row>
    <row r="88" spans="1:6" ht="31" x14ac:dyDescent="0.15">
      <c r="A88" s="6" t="s">
        <v>3</v>
      </c>
      <c r="B88" s="7" t="s">
        <v>4</v>
      </c>
      <c r="C88" s="7" t="s">
        <v>5</v>
      </c>
      <c r="D88" s="7" t="s">
        <v>6</v>
      </c>
      <c r="F88" s="29"/>
    </row>
    <row r="89" spans="1:6" ht="15" x14ac:dyDescent="0.15">
      <c r="A89" s="30" t="s">
        <v>73</v>
      </c>
      <c r="B89" s="10">
        <v>120.5</v>
      </c>
      <c r="C89" s="31">
        <v>58.82</v>
      </c>
      <c r="D89" s="11" t="s">
        <v>12</v>
      </c>
    </row>
    <row r="90" spans="1:6" ht="15" x14ac:dyDescent="0.15">
      <c r="A90" s="30" t="s">
        <v>74</v>
      </c>
      <c r="B90" s="10">
        <v>0.15</v>
      </c>
      <c r="C90" s="31">
        <v>0.05</v>
      </c>
      <c r="D90" s="11" t="s">
        <v>16</v>
      </c>
    </row>
    <row r="91" spans="1:6" ht="15" x14ac:dyDescent="0.15">
      <c r="A91" s="32" t="s">
        <v>22</v>
      </c>
      <c r="B91" s="25"/>
      <c r="C91" s="25"/>
      <c r="D91" s="33"/>
    </row>
    <row r="92" spans="1:6" ht="15" x14ac:dyDescent="0.15">
      <c r="A92" s="32" t="s">
        <v>30</v>
      </c>
      <c r="B92" s="33"/>
      <c r="C92" s="33"/>
      <c r="D92" s="33"/>
    </row>
    <row r="93" spans="1:6" ht="69" customHeight="1" x14ac:dyDescent="0.15">
      <c r="A93" s="72" t="s">
        <v>75</v>
      </c>
      <c r="B93" s="71"/>
      <c r="C93" s="71"/>
      <c r="D93" s="71"/>
    </row>
    <row r="96" spans="1:6" x14ac:dyDescent="0.15">
      <c r="A96" s="4" t="s">
        <v>76</v>
      </c>
      <c r="B96" s="5"/>
      <c r="C96" s="5"/>
      <c r="D96" s="5"/>
    </row>
    <row r="97" spans="1:6" ht="31" x14ac:dyDescent="0.15">
      <c r="A97" s="6" t="s">
        <v>3</v>
      </c>
      <c r="B97" s="7" t="s">
        <v>4</v>
      </c>
      <c r="C97" s="7" t="s">
        <v>5</v>
      </c>
      <c r="D97" s="7" t="s">
        <v>6</v>
      </c>
    </row>
    <row r="98" spans="1:6" ht="15" x14ac:dyDescent="0.15">
      <c r="A98" s="8" t="s">
        <v>77</v>
      </c>
      <c r="B98" s="13">
        <v>75</v>
      </c>
      <c r="C98" s="13">
        <v>3.54</v>
      </c>
      <c r="D98" s="11" t="s">
        <v>16</v>
      </c>
    </row>
    <row r="99" spans="1:6" ht="15" x14ac:dyDescent="0.15">
      <c r="A99" s="8" t="s">
        <v>78</v>
      </c>
      <c r="B99" s="13">
        <v>3.25</v>
      </c>
      <c r="C99" s="13">
        <f>2.7+3.25</f>
        <v>5.95</v>
      </c>
      <c r="D99" s="11" t="s">
        <v>16</v>
      </c>
    </row>
    <row r="100" spans="1:6" ht="15" x14ac:dyDescent="0.15">
      <c r="A100" s="8" t="s">
        <v>79</v>
      </c>
      <c r="B100" s="13">
        <v>90</v>
      </c>
      <c r="C100" s="13">
        <v>40</v>
      </c>
      <c r="D100" s="11" t="s">
        <v>43</v>
      </c>
    </row>
    <row r="101" spans="1:6" ht="15" x14ac:dyDescent="0.15">
      <c r="A101" s="8" t="s">
        <v>80</v>
      </c>
      <c r="B101" s="24">
        <v>78.5</v>
      </c>
      <c r="C101" s="13">
        <v>0.5</v>
      </c>
      <c r="D101" s="11" t="s">
        <v>8</v>
      </c>
    </row>
    <row r="102" spans="1:6" ht="31" x14ac:dyDescent="0.15">
      <c r="A102" s="8" t="s">
        <v>81</v>
      </c>
      <c r="B102" s="10">
        <v>19</v>
      </c>
      <c r="C102" s="13">
        <v>7.4</v>
      </c>
      <c r="D102" s="11" t="s">
        <v>8</v>
      </c>
    </row>
    <row r="103" spans="1:6" ht="15" x14ac:dyDescent="0.15">
      <c r="A103" s="8" t="s">
        <v>82</v>
      </c>
      <c r="B103" s="10">
        <v>119.16</v>
      </c>
      <c r="C103" s="13">
        <v>1.6</v>
      </c>
      <c r="D103" s="11" t="s">
        <v>8</v>
      </c>
    </row>
    <row r="104" spans="1:6" ht="15" x14ac:dyDescent="0.15">
      <c r="A104" s="8" t="s">
        <v>83</v>
      </c>
      <c r="B104" s="13">
        <v>37</v>
      </c>
      <c r="C104" s="13">
        <v>10</v>
      </c>
      <c r="D104" s="11" t="s">
        <v>43</v>
      </c>
    </row>
    <row r="105" spans="1:6" ht="31" x14ac:dyDescent="0.15">
      <c r="A105" s="8" t="s">
        <v>84</v>
      </c>
      <c r="B105" s="10" t="s">
        <v>14</v>
      </c>
      <c r="C105" s="13">
        <v>1</v>
      </c>
      <c r="D105" s="11" t="s">
        <v>8</v>
      </c>
    </row>
    <row r="106" spans="1:6" ht="15" x14ac:dyDescent="0.15">
      <c r="A106" s="8" t="s">
        <v>85</v>
      </c>
      <c r="B106" s="34">
        <v>7.64</v>
      </c>
      <c r="C106" s="13">
        <v>14</v>
      </c>
      <c r="D106" s="11" t="s">
        <v>43</v>
      </c>
    </row>
    <row r="107" spans="1:6" ht="15" x14ac:dyDescent="0.15">
      <c r="A107" s="35" t="s">
        <v>86</v>
      </c>
      <c r="B107" s="24">
        <v>50</v>
      </c>
      <c r="C107" s="13">
        <v>58.629999999999995</v>
      </c>
      <c r="D107" s="11" t="s">
        <v>43</v>
      </c>
    </row>
    <row r="108" spans="1:6" ht="16" x14ac:dyDescent="0.15">
      <c r="A108" s="8" t="s">
        <v>87</v>
      </c>
      <c r="B108" s="10" t="s">
        <v>14</v>
      </c>
      <c r="C108" s="13">
        <v>67.849999999999994</v>
      </c>
      <c r="D108" s="11" t="s">
        <v>43</v>
      </c>
    </row>
    <row r="109" spans="1:6" ht="15" x14ac:dyDescent="0.15">
      <c r="A109" s="8" t="s">
        <v>88</v>
      </c>
      <c r="B109" s="13">
        <v>60</v>
      </c>
      <c r="C109" s="13">
        <v>60</v>
      </c>
      <c r="D109" s="11" t="s">
        <v>12</v>
      </c>
      <c r="F109" s="29"/>
    </row>
    <row r="110" spans="1:6" ht="31" x14ac:dyDescent="0.15">
      <c r="A110" s="8" t="s">
        <v>89</v>
      </c>
      <c r="B110" s="13">
        <v>37</v>
      </c>
      <c r="C110" s="13">
        <v>4</v>
      </c>
      <c r="D110" s="11" t="s">
        <v>8</v>
      </c>
    </row>
    <row r="111" spans="1:6" ht="30" x14ac:dyDescent="0.15">
      <c r="A111" s="8" t="s">
        <v>90</v>
      </c>
      <c r="B111" s="13">
        <v>36</v>
      </c>
      <c r="C111" s="13">
        <v>1.5</v>
      </c>
      <c r="D111" s="11" t="s">
        <v>8</v>
      </c>
    </row>
    <row r="112" spans="1:6" ht="31" x14ac:dyDescent="0.15">
      <c r="A112" s="8" t="s">
        <v>91</v>
      </c>
      <c r="B112" s="13">
        <v>30</v>
      </c>
      <c r="C112" s="13">
        <v>15</v>
      </c>
      <c r="D112" s="11" t="s">
        <v>12</v>
      </c>
    </row>
    <row r="113" spans="1:6" ht="30" x14ac:dyDescent="0.15">
      <c r="A113" s="8" t="s">
        <v>92</v>
      </c>
      <c r="B113" s="36">
        <v>49</v>
      </c>
      <c r="C113" s="13">
        <v>1</v>
      </c>
      <c r="D113" s="11" t="s">
        <v>8</v>
      </c>
    </row>
    <row r="114" spans="1:6" ht="31" x14ac:dyDescent="0.15">
      <c r="A114" s="35" t="s">
        <v>93</v>
      </c>
      <c r="B114" s="24">
        <v>50</v>
      </c>
      <c r="C114" s="37">
        <v>10</v>
      </c>
      <c r="D114" s="38" t="s">
        <v>12</v>
      </c>
    </row>
    <row r="115" spans="1:6" ht="15" x14ac:dyDescent="0.15">
      <c r="A115" s="8" t="s">
        <v>94</v>
      </c>
      <c r="B115" s="13">
        <v>34</v>
      </c>
      <c r="C115" s="13">
        <v>9</v>
      </c>
      <c r="D115" s="11" t="s">
        <v>12</v>
      </c>
    </row>
    <row r="116" spans="1:6" ht="16" x14ac:dyDescent="0.15">
      <c r="A116" s="8" t="s">
        <v>29</v>
      </c>
      <c r="B116" s="13">
        <v>10.41</v>
      </c>
      <c r="C116" s="13">
        <v>5.88</v>
      </c>
      <c r="D116" s="11" t="s">
        <v>16</v>
      </c>
    </row>
    <row r="117" spans="1:6" x14ac:dyDescent="0.15">
      <c r="A117" s="32" t="s">
        <v>21</v>
      </c>
      <c r="B117" s="27"/>
      <c r="C117" s="27"/>
      <c r="D117" s="5"/>
      <c r="F117" s="29"/>
    </row>
    <row r="118" spans="1:6" ht="15" x14ac:dyDescent="0.15">
      <c r="A118" s="32" t="s">
        <v>22</v>
      </c>
      <c r="B118" s="5"/>
      <c r="C118" s="5"/>
      <c r="D118" s="5"/>
    </row>
    <row r="119" spans="1:6" ht="15" x14ac:dyDescent="0.15">
      <c r="A119" s="32" t="s">
        <v>71</v>
      </c>
      <c r="B119" s="5"/>
      <c r="C119" s="5"/>
      <c r="D119" s="5"/>
    </row>
    <row r="120" spans="1:6" ht="15" x14ac:dyDescent="0.15">
      <c r="A120" s="17" t="s">
        <v>24</v>
      </c>
    </row>
    <row r="121" spans="1:6" ht="72" customHeight="1" x14ac:dyDescent="0.15">
      <c r="A121" s="71" t="s">
        <v>31</v>
      </c>
      <c r="B121" s="71"/>
      <c r="C121" s="71"/>
      <c r="D121" s="71"/>
    </row>
    <row r="122" spans="1:6" ht="15" x14ac:dyDescent="0.15">
      <c r="A122" s="21"/>
    </row>
    <row r="124" spans="1:6" x14ac:dyDescent="0.15">
      <c r="A124" s="4" t="s">
        <v>95</v>
      </c>
      <c r="B124" s="5"/>
      <c r="C124" s="5"/>
      <c r="D124" s="5"/>
    </row>
    <row r="125" spans="1:6" ht="31" x14ac:dyDescent="0.15">
      <c r="A125" s="6" t="s">
        <v>3</v>
      </c>
      <c r="B125" s="7" t="s">
        <v>4</v>
      </c>
      <c r="C125" s="7" t="s">
        <v>5</v>
      </c>
      <c r="D125" s="7" t="s">
        <v>6</v>
      </c>
    </row>
    <row r="126" spans="1:6" ht="15" x14ac:dyDescent="0.15">
      <c r="A126" s="30" t="s">
        <v>96</v>
      </c>
      <c r="B126" s="39">
        <v>15</v>
      </c>
      <c r="C126" s="13">
        <v>10</v>
      </c>
      <c r="D126" s="11" t="s">
        <v>8</v>
      </c>
    </row>
    <row r="127" spans="1:6" ht="15" x14ac:dyDescent="0.15">
      <c r="A127" s="30" t="s">
        <v>97</v>
      </c>
      <c r="B127" s="13">
        <v>11.19</v>
      </c>
      <c r="C127" s="13">
        <v>23.52</v>
      </c>
      <c r="D127" s="11" t="s">
        <v>8</v>
      </c>
      <c r="F127" s="29"/>
    </row>
    <row r="128" spans="1:6" ht="15" x14ac:dyDescent="0.15">
      <c r="A128" s="32" t="s">
        <v>22</v>
      </c>
      <c r="B128" s="15"/>
      <c r="C128" s="15"/>
      <c r="D128" s="5"/>
      <c r="F128" s="29"/>
    </row>
    <row r="129" spans="1:4" ht="15" x14ac:dyDescent="0.15">
      <c r="A129" s="32" t="s">
        <v>98</v>
      </c>
      <c r="B129" s="5"/>
      <c r="C129" s="5"/>
      <c r="D129" s="5"/>
    </row>
    <row r="132" spans="1:4" x14ac:dyDescent="0.15">
      <c r="A132" s="4" t="s">
        <v>99</v>
      </c>
      <c r="B132" s="5"/>
      <c r="C132" s="5"/>
      <c r="D132" s="5"/>
    </row>
    <row r="133" spans="1:4" ht="31" x14ac:dyDescent="0.15">
      <c r="A133" s="6" t="s">
        <v>3</v>
      </c>
      <c r="B133" s="7" t="s">
        <v>4</v>
      </c>
      <c r="C133" s="7" t="s">
        <v>5</v>
      </c>
      <c r="D133" s="7" t="s">
        <v>6</v>
      </c>
    </row>
    <row r="134" spans="1:4" ht="15" x14ac:dyDescent="0.15">
      <c r="A134" s="30" t="s">
        <v>100</v>
      </c>
      <c r="B134" s="10">
        <v>13</v>
      </c>
      <c r="C134" s="10">
        <v>1.8</v>
      </c>
      <c r="D134" s="11" t="s">
        <v>8</v>
      </c>
    </row>
    <row r="135" spans="1:4" ht="15" x14ac:dyDescent="0.15">
      <c r="A135" s="32" t="s">
        <v>22</v>
      </c>
      <c r="B135" s="40"/>
      <c r="C135" s="40"/>
      <c r="D135" s="33"/>
    </row>
    <row r="136" spans="1:4" ht="15" x14ac:dyDescent="0.15">
      <c r="A136" s="32" t="s">
        <v>98</v>
      </c>
      <c r="B136" s="33"/>
      <c r="C136" s="33"/>
      <c r="D136" s="33"/>
    </row>
    <row r="139" spans="1:4" x14ac:dyDescent="0.15">
      <c r="A139" s="4" t="s">
        <v>101</v>
      </c>
      <c r="B139" s="5"/>
      <c r="C139" s="5"/>
      <c r="D139" s="5"/>
    </row>
    <row r="140" spans="1:4" ht="31" x14ac:dyDescent="0.15">
      <c r="A140" s="6" t="s">
        <v>3</v>
      </c>
      <c r="B140" s="7" t="s">
        <v>4</v>
      </c>
      <c r="C140" s="7" t="s">
        <v>5</v>
      </c>
      <c r="D140" s="7" t="s">
        <v>6</v>
      </c>
    </row>
    <row r="141" spans="1:4" ht="15" x14ac:dyDescent="0.15">
      <c r="A141" s="8" t="s">
        <v>102</v>
      </c>
      <c r="B141" s="13">
        <v>50</v>
      </c>
      <c r="C141" s="13">
        <v>50</v>
      </c>
      <c r="D141" s="11" t="s">
        <v>12</v>
      </c>
    </row>
    <row r="142" spans="1:4" ht="15" x14ac:dyDescent="0.15">
      <c r="A142" s="8" t="s">
        <v>103</v>
      </c>
      <c r="B142" s="22">
        <v>15</v>
      </c>
      <c r="C142" s="13">
        <v>15</v>
      </c>
      <c r="D142" s="11" t="s">
        <v>12</v>
      </c>
    </row>
    <row r="143" spans="1:4" ht="15" x14ac:dyDescent="0.15">
      <c r="A143" s="8" t="s">
        <v>104</v>
      </c>
      <c r="B143" s="22">
        <v>65</v>
      </c>
      <c r="C143" s="13">
        <v>65.7</v>
      </c>
      <c r="D143" s="11" t="s">
        <v>43</v>
      </c>
    </row>
    <row r="144" spans="1:4" ht="15" x14ac:dyDescent="0.15">
      <c r="A144" s="8" t="s">
        <v>105</v>
      </c>
      <c r="B144" s="13">
        <v>100</v>
      </c>
      <c r="C144" s="13">
        <v>50</v>
      </c>
      <c r="D144" s="11" t="s">
        <v>12</v>
      </c>
    </row>
    <row r="145" spans="1:4" ht="30" x14ac:dyDescent="0.15">
      <c r="A145" s="8" t="s">
        <v>106</v>
      </c>
      <c r="B145" s="13">
        <v>42.11</v>
      </c>
      <c r="C145" s="13">
        <v>57.64</v>
      </c>
      <c r="D145" s="11" t="s">
        <v>43</v>
      </c>
    </row>
    <row r="146" spans="1:4" ht="15" x14ac:dyDescent="0.15">
      <c r="A146" s="32" t="s">
        <v>22</v>
      </c>
      <c r="B146" s="40"/>
      <c r="C146" s="40"/>
      <c r="D146" s="33"/>
    </row>
    <row r="147" spans="1:4" ht="15" x14ac:dyDescent="0.15">
      <c r="A147" s="32" t="s">
        <v>107</v>
      </c>
      <c r="B147" s="33"/>
      <c r="C147" s="33"/>
      <c r="D147" s="33"/>
    </row>
    <row r="150" spans="1:4" x14ac:dyDescent="0.15">
      <c r="A150" s="4" t="s">
        <v>108</v>
      </c>
      <c r="B150" s="5"/>
      <c r="C150" s="5"/>
      <c r="D150" s="5"/>
    </row>
    <row r="151" spans="1:4" ht="31" x14ac:dyDescent="0.15">
      <c r="A151" s="6" t="s">
        <v>3</v>
      </c>
      <c r="B151" s="7" t="s">
        <v>4</v>
      </c>
      <c r="C151" s="7" t="s">
        <v>5</v>
      </c>
      <c r="D151" s="7" t="s">
        <v>6</v>
      </c>
    </row>
    <row r="152" spans="1:4" ht="15" x14ac:dyDescent="0.15">
      <c r="A152" s="30" t="s">
        <v>109</v>
      </c>
      <c r="B152" s="13">
        <v>114</v>
      </c>
      <c r="C152" s="13">
        <v>114</v>
      </c>
      <c r="D152" s="11" t="s">
        <v>12</v>
      </c>
    </row>
    <row r="153" spans="1:4" ht="15" x14ac:dyDescent="0.15">
      <c r="A153" s="30" t="s">
        <v>110</v>
      </c>
      <c r="B153" s="22">
        <v>300</v>
      </c>
      <c r="C153" s="13">
        <v>700.55</v>
      </c>
      <c r="D153" s="11" t="s">
        <v>12</v>
      </c>
    </row>
    <row r="154" spans="1:4" ht="15" x14ac:dyDescent="0.15">
      <c r="A154" s="30" t="s">
        <v>111</v>
      </c>
      <c r="B154" s="22">
        <v>415</v>
      </c>
      <c r="C154" s="13">
        <v>60</v>
      </c>
      <c r="D154" s="11" t="s">
        <v>12</v>
      </c>
    </row>
    <row r="155" spans="1:4" ht="15" x14ac:dyDescent="0.15">
      <c r="A155" s="30" t="s">
        <v>29</v>
      </c>
      <c r="B155" s="22">
        <v>52.09</v>
      </c>
      <c r="C155" s="13">
        <v>24.34</v>
      </c>
      <c r="D155" s="11" t="s">
        <v>16</v>
      </c>
    </row>
    <row r="156" spans="1:4" ht="15" x14ac:dyDescent="0.15">
      <c r="A156" s="32" t="s">
        <v>22</v>
      </c>
      <c r="B156" s="15"/>
      <c r="C156" s="15"/>
      <c r="D156" s="5"/>
    </row>
    <row r="157" spans="1:4" ht="15" x14ac:dyDescent="0.15">
      <c r="A157" s="32" t="s">
        <v>30</v>
      </c>
      <c r="B157" s="5"/>
      <c r="C157" s="5"/>
      <c r="D157" s="5"/>
    </row>
    <row r="158" spans="1:4" ht="70.25" customHeight="1" x14ac:dyDescent="0.15">
      <c r="A158" s="71" t="s">
        <v>31</v>
      </c>
      <c r="B158" s="71"/>
      <c r="C158" s="71"/>
      <c r="D158" s="71"/>
    </row>
    <row r="161" spans="1:4" x14ac:dyDescent="0.15">
      <c r="A161" s="4" t="s">
        <v>112</v>
      </c>
      <c r="B161" s="5"/>
      <c r="C161" s="5"/>
      <c r="D161" s="5"/>
    </row>
    <row r="162" spans="1:4" ht="31" x14ac:dyDescent="0.15">
      <c r="A162" s="6" t="s">
        <v>3</v>
      </c>
      <c r="B162" s="7" t="s">
        <v>4</v>
      </c>
      <c r="C162" s="7" t="s">
        <v>5</v>
      </c>
      <c r="D162" s="7" t="s">
        <v>6</v>
      </c>
    </row>
    <row r="163" spans="1:4" ht="15" x14ac:dyDescent="0.15">
      <c r="A163" s="30" t="s">
        <v>113</v>
      </c>
      <c r="B163" s="41">
        <v>25</v>
      </c>
      <c r="C163" s="41">
        <f>50+25</f>
        <v>75</v>
      </c>
      <c r="D163" s="11" t="s">
        <v>16</v>
      </c>
    </row>
    <row r="164" spans="1:4" ht="15" x14ac:dyDescent="0.15">
      <c r="A164" s="30" t="s">
        <v>114</v>
      </c>
      <c r="B164" s="13">
        <v>50</v>
      </c>
      <c r="C164" s="13">
        <v>16.510000000000002</v>
      </c>
      <c r="D164" s="11" t="s">
        <v>115</v>
      </c>
    </row>
    <row r="165" spans="1:4" ht="15" x14ac:dyDescent="0.15">
      <c r="A165" s="8" t="s">
        <v>116</v>
      </c>
      <c r="B165" s="13">
        <v>200</v>
      </c>
      <c r="C165" s="13">
        <v>533</v>
      </c>
      <c r="D165" s="11" t="s">
        <v>12</v>
      </c>
    </row>
    <row r="166" spans="1:4" ht="15" x14ac:dyDescent="0.15">
      <c r="A166" s="8" t="s">
        <v>117</v>
      </c>
      <c r="B166" s="13">
        <v>128</v>
      </c>
      <c r="C166" s="13">
        <v>74.7</v>
      </c>
      <c r="D166" s="11" t="s">
        <v>16</v>
      </c>
    </row>
    <row r="167" spans="1:4" ht="15" x14ac:dyDescent="0.15">
      <c r="A167" s="8" t="s">
        <v>118</v>
      </c>
      <c r="B167" s="13">
        <v>150</v>
      </c>
      <c r="C167" s="13">
        <v>52.98</v>
      </c>
      <c r="D167" s="11" t="s">
        <v>16</v>
      </c>
    </row>
    <row r="168" spans="1:4" ht="16" x14ac:dyDescent="0.15">
      <c r="A168" s="8" t="s">
        <v>119</v>
      </c>
      <c r="B168" s="13">
        <v>200</v>
      </c>
      <c r="C168" s="13">
        <v>13</v>
      </c>
      <c r="D168" s="11" t="s">
        <v>8</v>
      </c>
    </row>
    <row r="169" spans="1:4" ht="15" x14ac:dyDescent="0.15">
      <c r="A169" s="69" t="s">
        <v>120</v>
      </c>
      <c r="B169" s="13">
        <v>500</v>
      </c>
      <c r="C169" s="13">
        <v>948.94</v>
      </c>
      <c r="D169" s="11" t="s">
        <v>12</v>
      </c>
    </row>
    <row r="170" spans="1:4" ht="15" x14ac:dyDescent="0.15">
      <c r="A170" s="70"/>
      <c r="B170" s="13">
        <v>500</v>
      </c>
      <c r="C170" s="13">
        <v>260.95</v>
      </c>
      <c r="D170" s="11" t="s">
        <v>16</v>
      </c>
    </row>
    <row r="171" spans="1:4" ht="15" x14ac:dyDescent="0.15">
      <c r="A171" s="8" t="s">
        <v>121</v>
      </c>
      <c r="B171" s="13">
        <v>100</v>
      </c>
      <c r="C171" s="13">
        <v>38.549999999999997</v>
      </c>
      <c r="D171" s="11" t="s">
        <v>115</v>
      </c>
    </row>
    <row r="172" spans="1:4" ht="30" x14ac:dyDescent="0.15">
      <c r="A172" s="8" t="s">
        <v>122</v>
      </c>
      <c r="B172" s="13">
        <v>113</v>
      </c>
      <c r="C172" s="13">
        <v>28.9</v>
      </c>
      <c r="D172" s="11" t="s">
        <v>115</v>
      </c>
    </row>
    <row r="173" spans="1:4" ht="15" x14ac:dyDescent="0.15">
      <c r="A173" s="8" t="s">
        <v>123</v>
      </c>
      <c r="B173" s="13">
        <v>93</v>
      </c>
      <c r="C173" s="13">
        <v>30.23</v>
      </c>
      <c r="D173" s="11" t="s">
        <v>16</v>
      </c>
    </row>
    <row r="174" spans="1:4" ht="30" x14ac:dyDescent="0.15">
      <c r="A174" s="8" t="s">
        <v>124</v>
      </c>
      <c r="B174" s="13">
        <v>200</v>
      </c>
      <c r="C174" s="13">
        <v>52.77</v>
      </c>
      <c r="D174" s="11" t="s">
        <v>115</v>
      </c>
    </row>
    <row r="175" spans="1:4" ht="15" x14ac:dyDescent="0.15">
      <c r="A175" s="8" t="s">
        <v>47</v>
      </c>
      <c r="B175" s="13">
        <v>398.43</v>
      </c>
      <c r="C175" s="13">
        <v>392.83</v>
      </c>
      <c r="D175" s="11" t="s">
        <v>16</v>
      </c>
    </row>
    <row r="176" spans="1:4" ht="15" x14ac:dyDescent="0.15">
      <c r="A176" s="8" t="s">
        <v>125</v>
      </c>
      <c r="B176" s="13">
        <v>35</v>
      </c>
      <c r="C176" s="13">
        <v>373.3</v>
      </c>
      <c r="D176" s="11" t="s">
        <v>16</v>
      </c>
    </row>
    <row r="177" spans="1:5" ht="15" x14ac:dyDescent="0.15">
      <c r="A177" s="8" t="s">
        <v>126</v>
      </c>
      <c r="B177" s="13">
        <v>926</v>
      </c>
      <c r="C177" s="13">
        <v>260</v>
      </c>
      <c r="D177" s="11" t="s">
        <v>12</v>
      </c>
    </row>
    <row r="178" spans="1:5" ht="15" x14ac:dyDescent="0.15">
      <c r="A178" s="8" t="s">
        <v>127</v>
      </c>
      <c r="B178" s="13">
        <v>76</v>
      </c>
      <c r="C178" s="13">
        <v>13.96</v>
      </c>
      <c r="D178" s="11" t="s">
        <v>115</v>
      </c>
    </row>
    <row r="179" spans="1:5" ht="15" x14ac:dyDescent="0.15">
      <c r="A179" s="8" t="s">
        <v>128</v>
      </c>
      <c r="B179" s="13">
        <v>40</v>
      </c>
      <c r="C179" s="13">
        <v>16.25</v>
      </c>
      <c r="D179" s="11" t="s">
        <v>16</v>
      </c>
    </row>
    <row r="180" spans="1:5" ht="15" x14ac:dyDescent="0.15">
      <c r="A180" s="30" t="s">
        <v>129</v>
      </c>
      <c r="B180" s="41"/>
      <c r="C180" s="41">
        <v>6</v>
      </c>
      <c r="D180" s="11" t="s">
        <v>16</v>
      </c>
    </row>
    <row r="181" spans="1:5" ht="15" x14ac:dyDescent="0.15">
      <c r="A181" s="8" t="s">
        <v>130</v>
      </c>
      <c r="B181" s="13">
        <v>750</v>
      </c>
      <c r="C181" s="13">
        <v>368.02</v>
      </c>
      <c r="D181" s="11" t="s">
        <v>16</v>
      </c>
    </row>
    <row r="182" spans="1:5" ht="15" x14ac:dyDescent="0.15">
      <c r="A182" s="8" t="s">
        <v>131</v>
      </c>
      <c r="B182" s="42">
        <v>220</v>
      </c>
      <c r="C182" s="13">
        <v>119.91</v>
      </c>
      <c r="D182" s="11" t="s">
        <v>12</v>
      </c>
    </row>
    <row r="183" spans="1:5" ht="15" x14ac:dyDescent="0.15">
      <c r="A183" s="8" t="s">
        <v>132</v>
      </c>
      <c r="B183" s="13">
        <v>500</v>
      </c>
      <c r="C183" s="13">
        <v>2</v>
      </c>
      <c r="D183" s="11" t="s">
        <v>8</v>
      </c>
    </row>
    <row r="184" spans="1:5" ht="15" x14ac:dyDescent="0.15">
      <c r="A184" s="30" t="s">
        <v>133</v>
      </c>
      <c r="B184" s="41">
        <v>101.48</v>
      </c>
      <c r="C184" s="41">
        <v>101.48</v>
      </c>
      <c r="D184" s="11" t="s">
        <v>16</v>
      </c>
      <c r="E184" s="43"/>
    </row>
    <row r="185" spans="1:5" ht="15" x14ac:dyDescent="0.15">
      <c r="A185" s="8" t="s">
        <v>134</v>
      </c>
      <c r="B185" s="13">
        <v>250</v>
      </c>
      <c r="C185" s="13">
        <v>46</v>
      </c>
      <c r="D185" s="11" t="s">
        <v>12</v>
      </c>
    </row>
    <row r="186" spans="1:5" ht="30" x14ac:dyDescent="0.15">
      <c r="A186" s="8" t="s">
        <v>135</v>
      </c>
      <c r="B186" s="13">
        <v>200</v>
      </c>
      <c r="C186" s="13">
        <v>74.239999999999995</v>
      </c>
      <c r="D186" s="11" t="s">
        <v>16</v>
      </c>
    </row>
    <row r="187" spans="1:5" ht="15" x14ac:dyDescent="0.15">
      <c r="A187" s="8" t="s">
        <v>136</v>
      </c>
      <c r="B187" s="13">
        <v>151</v>
      </c>
      <c r="C187" s="13">
        <v>23.56</v>
      </c>
      <c r="D187" s="11" t="s">
        <v>16</v>
      </c>
    </row>
    <row r="188" spans="1:5" ht="15" x14ac:dyDescent="0.15">
      <c r="A188" s="8" t="s">
        <v>137</v>
      </c>
      <c r="B188" s="13">
        <v>35</v>
      </c>
      <c r="C188" s="13">
        <v>102.6</v>
      </c>
      <c r="D188" s="11" t="s">
        <v>16</v>
      </c>
    </row>
    <row r="189" spans="1:5" ht="30" x14ac:dyDescent="0.15">
      <c r="A189" s="8" t="s">
        <v>138</v>
      </c>
      <c r="B189" s="13">
        <v>200</v>
      </c>
      <c r="C189" s="13">
        <v>52.92</v>
      </c>
      <c r="D189" s="11" t="s">
        <v>16</v>
      </c>
    </row>
    <row r="190" spans="1:5" ht="30" x14ac:dyDescent="0.15">
      <c r="A190" s="8" t="s">
        <v>139</v>
      </c>
      <c r="B190" s="13">
        <v>200</v>
      </c>
      <c r="C190" s="13">
        <v>33.6</v>
      </c>
      <c r="D190" s="11" t="s">
        <v>16</v>
      </c>
    </row>
    <row r="191" spans="1:5" ht="15" x14ac:dyDescent="0.15">
      <c r="A191" s="8" t="s">
        <v>140</v>
      </c>
      <c r="B191" s="10" t="s">
        <v>14</v>
      </c>
      <c r="C191" s="13">
        <v>747.93</v>
      </c>
      <c r="D191" s="11" t="s">
        <v>43</v>
      </c>
    </row>
    <row r="192" spans="1:5" ht="15" x14ac:dyDescent="0.15">
      <c r="A192" s="8" t="s">
        <v>141</v>
      </c>
      <c r="B192" s="13">
        <v>175</v>
      </c>
      <c r="C192" s="13">
        <v>50</v>
      </c>
      <c r="D192" s="11" t="s">
        <v>12</v>
      </c>
    </row>
    <row r="193" spans="1:4" ht="15" x14ac:dyDescent="0.15">
      <c r="A193" s="8" t="s">
        <v>142</v>
      </c>
      <c r="B193" s="13">
        <v>169</v>
      </c>
      <c r="C193" s="13">
        <v>2</v>
      </c>
      <c r="D193" s="11" t="s">
        <v>8</v>
      </c>
    </row>
    <row r="194" spans="1:4" ht="30" x14ac:dyDescent="0.15">
      <c r="A194" s="8" t="s">
        <v>143</v>
      </c>
      <c r="B194" s="13">
        <v>245</v>
      </c>
      <c r="C194" s="13">
        <v>5</v>
      </c>
      <c r="D194" s="11" t="s">
        <v>8</v>
      </c>
    </row>
    <row r="195" spans="1:4" ht="15" x14ac:dyDescent="0.15">
      <c r="A195" s="8" t="s">
        <v>144</v>
      </c>
      <c r="B195" s="13">
        <v>240</v>
      </c>
      <c r="C195" s="13">
        <v>3</v>
      </c>
      <c r="D195" s="11" t="s">
        <v>8</v>
      </c>
    </row>
    <row r="196" spans="1:4" ht="15" x14ac:dyDescent="0.15">
      <c r="A196" s="8" t="s">
        <v>68</v>
      </c>
      <c r="B196" s="13">
        <v>30.11</v>
      </c>
      <c r="C196" s="13">
        <v>30.11</v>
      </c>
      <c r="D196" s="11" t="s">
        <v>16</v>
      </c>
    </row>
    <row r="197" spans="1:4" x14ac:dyDescent="0.15">
      <c r="A197" s="32" t="s">
        <v>21</v>
      </c>
      <c r="B197" s="15"/>
      <c r="C197" s="15"/>
      <c r="D197" s="5"/>
    </row>
    <row r="198" spans="1:4" ht="15" x14ac:dyDescent="0.15">
      <c r="A198" s="32" t="s">
        <v>22</v>
      </c>
      <c r="B198" s="5"/>
      <c r="C198" s="5"/>
      <c r="D198" s="5"/>
    </row>
    <row r="199" spans="1:4" ht="15" x14ac:dyDescent="0.15">
      <c r="A199" s="32" t="s">
        <v>145</v>
      </c>
      <c r="B199" s="5"/>
      <c r="C199" s="5"/>
      <c r="D199" s="5"/>
    </row>
    <row r="200" spans="1:4" ht="15" x14ac:dyDescent="0.15">
      <c r="A200" s="2" t="s">
        <v>146</v>
      </c>
    </row>
    <row r="203" spans="1:4" x14ac:dyDescent="0.15">
      <c r="A203" s="4" t="s">
        <v>147</v>
      </c>
      <c r="B203" s="5"/>
      <c r="C203" s="5"/>
      <c r="D203" s="5"/>
    </row>
    <row r="204" spans="1:4" ht="31" x14ac:dyDescent="0.15">
      <c r="A204" s="6" t="s">
        <v>3</v>
      </c>
      <c r="B204" s="7" t="s">
        <v>4</v>
      </c>
      <c r="C204" s="7" t="s">
        <v>5</v>
      </c>
      <c r="D204" s="7" t="s">
        <v>6</v>
      </c>
    </row>
    <row r="205" spans="1:4" ht="30" x14ac:dyDescent="0.15">
      <c r="A205" s="44" t="s">
        <v>148</v>
      </c>
      <c r="B205" s="10" t="s">
        <v>14</v>
      </c>
      <c r="C205" s="10">
        <v>17</v>
      </c>
      <c r="D205" s="11" t="s">
        <v>8</v>
      </c>
    </row>
    <row r="206" spans="1:4" ht="15" x14ac:dyDescent="0.15">
      <c r="A206" s="45" t="s">
        <v>149</v>
      </c>
      <c r="B206" s="10">
        <v>56.325000000000003</v>
      </c>
      <c r="C206" s="10">
        <v>64.33</v>
      </c>
      <c r="D206" s="11" t="s">
        <v>16</v>
      </c>
    </row>
    <row r="207" spans="1:4" ht="15" x14ac:dyDescent="0.15">
      <c r="A207" s="45" t="s">
        <v>150</v>
      </c>
      <c r="B207" s="10">
        <v>12.49</v>
      </c>
      <c r="C207" s="10">
        <v>27.68</v>
      </c>
      <c r="D207" s="11" t="s">
        <v>16</v>
      </c>
    </row>
    <row r="208" spans="1:4" ht="15" x14ac:dyDescent="0.15">
      <c r="A208" s="44" t="s">
        <v>151</v>
      </c>
      <c r="B208" s="10">
        <v>575</v>
      </c>
      <c r="C208" s="10">
        <v>525</v>
      </c>
      <c r="D208" s="11" t="s">
        <v>12</v>
      </c>
    </row>
    <row r="209" spans="1:4" ht="15" x14ac:dyDescent="0.15">
      <c r="A209" s="44" t="s">
        <v>152</v>
      </c>
      <c r="B209" s="10">
        <v>500</v>
      </c>
      <c r="C209" s="10">
        <v>224</v>
      </c>
      <c r="D209" s="11" t="s">
        <v>12</v>
      </c>
    </row>
    <row r="210" spans="1:4" ht="15" x14ac:dyDescent="0.15">
      <c r="A210" s="44" t="s">
        <v>153</v>
      </c>
      <c r="B210" s="10">
        <v>500</v>
      </c>
      <c r="C210" s="10">
        <v>239.02</v>
      </c>
      <c r="D210" s="11" t="s">
        <v>12</v>
      </c>
    </row>
    <row r="211" spans="1:4" ht="15" x14ac:dyDescent="0.15">
      <c r="A211" s="44" t="s">
        <v>154</v>
      </c>
      <c r="B211" s="10">
        <v>500</v>
      </c>
      <c r="C211" s="10">
        <v>553.70000000000005</v>
      </c>
      <c r="D211" s="11" t="s">
        <v>12</v>
      </c>
    </row>
    <row r="212" spans="1:4" ht="30" x14ac:dyDescent="0.15">
      <c r="A212" s="44" t="s">
        <v>155</v>
      </c>
      <c r="B212" s="10">
        <v>500</v>
      </c>
      <c r="C212" s="10">
        <v>228</v>
      </c>
      <c r="D212" s="11" t="s">
        <v>43</v>
      </c>
    </row>
    <row r="213" spans="1:4" ht="16" x14ac:dyDescent="0.15">
      <c r="A213" s="44" t="s">
        <v>156</v>
      </c>
      <c r="B213" s="10" t="s">
        <v>14</v>
      </c>
      <c r="C213" s="10">
        <v>57</v>
      </c>
      <c r="D213" s="11" t="s">
        <v>12</v>
      </c>
    </row>
    <row r="214" spans="1:4" ht="15" x14ac:dyDescent="0.15">
      <c r="A214" s="45" t="s">
        <v>157</v>
      </c>
      <c r="B214" s="10">
        <v>185.04599999999999</v>
      </c>
      <c r="C214" s="10">
        <f>762.62+120</f>
        <v>882.62</v>
      </c>
      <c r="D214" s="11" t="s">
        <v>16</v>
      </c>
    </row>
    <row r="215" spans="1:4" ht="15" x14ac:dyDescent="0.15">
      <c r="A215" s="45" t="s">
        <v>158</v>
      </c>
      <c r="B215" s="10">
        <v>9.2799999999999994</v>
      </c>
      <c r="C215" s="10">
        <f>121.4+9.32</f>
        <v>130.72</v>
      </c>
      <c r="D215" s="11" t="s">
        <v>16</v>
      </c>
    </row>
    <row r="216" spans="1:4" ht="15" x14ac:dyDescent="0.15">
      <c r="A216" s="45" t="s">
        <v>47</v>
      </c>
      <c r="B216" s="10">
        <v>2.08</v>
      </c>
      <c r="C216" s="10">
        <v>2.08</v>
      </c>
      <c r="D216" s="11" t="s">
        <v>16</v>
      </c>
    </row>
    <row r="217" spans="1:4" ht="15" x14ac:dyDescent="0.15">
      <c r="A217" s="45" t="s">
        <v>159</v>
      </c>
      <c r="B217" s="10">
        <v>70</v>
      </c>
      <c r="C217" s="10">
        <f>330.43+39.25</f>
        <v>369.68</v>
      </c>
      <c r="D217" s="11" t="s">
        <v>16</v>
      </c>
    </row>
    <row r="218" spans="1:4" ht="15" x14ac:dyDescent="0.15">
      <c r="A218" s="45" t="s">
        <v>160</v>
      </c>
      <c r="B218" s="10">
        <v>175.32</v>
      </c>
      <c r="C218" s="10">
        <f>314.67+50</f>
        <v>364.67</v>
      </c>
      <c r="D218" s="11" t="s">
        <v>16</v>
      </c>
    </row>
    <row r="219" spans="1:4" ht="15" x14ac:dyDescent="0.15">
      <c r="A219" s="45" t="s">
        <v>161</v>
      </c>
      <c r="B219" s="10">
        <v>147.9</v>
      </c>
      <c r="C219" s="10">
        <f>132+20</f>
        <v>152</v>
      </c>
      <c r="D219" s="11" t="s">
        <v>16</v>
      </c>
    </row>
    <row r="220" spans="1:4" ht="31" x14ac:dyDescent="0.15">
      <c r="A220" s="44" t="s">
        <v>162</v>
      </c>
      <c r="B220" s="10" t="s">
        <v>14</v>
      </c>
      <c r="C220" s="10">
        <v>45</v>
      </c>
      <c r="D220" s="11" t="s">
        <v>12</v>
      </c>
    </row>
    <row r="221" spans="1:4" ht="30" x14ac:dyDescent="0.15">
      <c r="A221" s="44" t="s">
        <v>163</v>
      </c>
      <c r="B221" s="10">
        <v>500</v>
      </c>
      <c r="C221" s="10">
        <v>224.6</v>
      </c>
      <c r="D221" s="11" t="s">
        <v>12</v>
      </c>
    </row>
    <row r="222" spans="1:4" ht="30" x14ac:dyDescent="0.15">
      <c r="A222" s="44" t="s">
        <v>164</v>
      </c>
      <c r="B222" s="10">
        <v>500</v>
      </c>
      <c r="C222" s="10">
        <v>340.32</v>
      </c>
      <c r="D222" s="11" t="s">
        <v>12</v>
      </c>
    </row>
    <row r="223" spans="1:4" ht="15" x14ac:dyDescent="0.15">
      <c r="A223" s="44" t="s">
        <v>165</v>
      </c>
      <c r="B223" s="10">
        <v>400</v>
      </c>
      <c r="C223" s="10">
        <v>950</v>
      </c>
      <c r="D223" s="11" t="s">
        <v>12</v>
      </c>
    </row>
    <row r="224" spans="1:4" ht="15" x14ac:dyDescent="0.15">
      <c r="A224" s="44" t="s">
        <v>166</v>
      </c>
      <c r="B224" s="10">
        <v>400</v>
      </c>
      <c r="C224" s="10">
        <v>420</v>
      </c>
      <c r="D224" s="11" t="s">
        <v>12</v>
      </c>
    </row>
    <row r="225" spans="1:4" ht="30" x14ac:dyDescent="0.15">
      <c r="A225" s="44" t="s">
        <v>167</v>
      </c>
      <c r="B225" s="10">
        <v>600</v>
      </c>
      <c r="C225" s="10">
        <v>310</v>
      </c>
      <c r="D225" s="11" t="s">
        <v>12</v>
      </c>
    </row>
    <row r="226" spans="1:4" ht="15" x14ac:dyDescent="0.15">
      <c r="A226" s="45" t="s">
        <v>168</v>
      </c>
      <c r="B226" s="10">
        <v>400</v>
      </c>
      <c r="C226" s="10">
        <v>3245</v>
      </c>
      <c r="D226" s="11" t="s">
        <v>16</v>
      </c>
    </row>
    <row r="227" spans="1:4" ht="15" x14ac:dyDescent="0.15">
      <c r="A227" s="45" t="s">
        <v>68</v>
      </c>
      <c r="B227" s="10">
        <v>0.71</v>
      </c>
      <c r="C227" s="10">
        <v>0.71</v>
      </c>
      <c r="D227" s="11" t="s">
        <v>16</v>
      </c>
    </row>
    <row r="228" spans="1:4" ht="16" x14ac:dyDescent="0.15">
      <c r="A228" s="46" t="s">
        <v>29</v>
      </c>
      <c r="B228" s="10">
        <v>65.72</v>
      </c>
      <c r="C228" s="10">
        <v>36.450000000000003</v>
      </c>
      <c r="D228" s="11" t="s">
        <v>16</v>
      </c>
    </row>
    <row r="229" spans="1:4" x14ac:dyDescent="0.15">
      <c r="A229" s="32" t="s">
        <v>21</v>
      </c>
      <c r="B229" s="15"/>
      <c r="C229" s="15"/>
      <c r="D229" s="5"/>
    </row>
    <row r="230" spans="1:4" ht="15" x14ac:dyDescent="0.15">
      <c r="A230" s="32" t="s">
        <v>22</v>
      </c>
      <c r="B230" s="5"/>
      <c r="C230" s="5"/>
      <c r="D230" s="5"/>
    </row>
    <row r="231" spans="1:4" ht="15" x14ac:dyDescent="0.15">
      <c r="A231" s="32" t="s">
        <v>71</v>
      </c>
      <c r="B231" s="5"/>
      <c r="C231" s="5"/>
      <c r="D231" s="5"/>
    </row>
    <row r="232" spans="1:4" ht="15" x14ac:dyDescent="0.15">
      <c r="A232" s="17" t="s">
        <v>24</v>
      </c>
    </row>
    <row r="233" spans="1:4" ht="70.25" customHeight="1" x14ac:dyDescent="0.15">
      <c r="A233" s="71" t="s">
        <v>31</v>
      </c>
      <c r="B233" s="71"/>
      <c r="C233" s="71"/>
      <c r="D233" s="71"/>
    </row>
    <row r="236" spans="1:4" x14ac:dyDescent="0.15">
      <c r="A236" s="4" t="s">
        <v>169</v>
      </c>
      <c r="B236" s="5"/>
      <c r="C236" s="5"/>
      <c r="D236" s="5"/>
    </row>
    <row r="237" spans="1:4" ht="45" x14ac:dyDescent="0.15">
      <c r="A237" s="6" t="s">
        <v>3</v>
      </c>
      <c r="B237" s="7" t="s">
        <v>4</v>
      </c>
      <c r="C237" s="7" t="s">
        <v>170</v>
      </c>
      <c r="D237" s="7" t="s">
        <v>6</v>
      </c>
    </row>
    <row r="238" spans="1:4" ht="15" x14ac:dyDescent="0.15">
      <c r="A238" s="30" t="s">
        <v>171</v>
      </c>
      <c r="B238" s="47">
        <v>11.5</v>
      </c>
      <c r="C238" s="47">
        <v>26.56</v>
      </c>
      <c r="D238" s="11" t="s">
        <v>16</v>
      </c>
    </row>
    <row r="239" spans="1:4" ht="30" x14ac:dyDescent="0.15">
      <c r="A239" s="8" t="s">
        <v>172</v>
      </c>
      <c r="B239" s="10">
        <v>240.3</v>
      </c>
      <c r="C239" s="10">
        <v>273</v>
      </c>
      <c r="D239" s="11" t="s">
        <v>12</v>
      </c>
    </row>
    <row r="240" spans="1:4" ht="15" x14ac:dyDescent="0.15">
      <c r="A240" s="8" t="s">
        <v>173</v>
      </c>
      <c r="B240" s="10">
        <v>1000</v>
      </c>
      <c r="C240" s="10">
        <v>1000</v>
      </c>
      <c r="D240" s="11" t="s">
        <v>12</v>
      </c>
    </row>
    <row r="241" spans="1:4" ht="15" x14ac:dyDescent="0.15">
      <c r="A241" s="30" t="s">
        <v>174</v>
      </c>
      <c r="B241" s="47">
        <v>30.49</v>
      </c>
      <c r="C241" s="47">
        <v>95.04</v>
      </c>
      <c r="D241" s="11" t="s">
        <v>16</v>
      </c>
    </row>
    <row r="242" spans="1:4" ht="16" x14ac:dyDescent="0.15">
      <c r="A242" s="46" t="s">
        <v>74</v>
      </c>
      <c r="B242" s="10">
        <v>11.67</v>
      </c>
      <c r="C242" s="10">
        <v>10.28</v>
      </c>
      <c r="D242" s="11" t="s">
        <v>16</v>
      </c>
    </row>
    <row r="243" spans="1:4" ht="15" x14ac:dyDescent="0.15">
      <c r="A243" s="32" t="s">
        <v>22</v>
      </c>
      <c r="B243" s="15"/>
      <c r="C243" s="15"/>
      <c r="D243" s="5"/>
    </row>
    <row r="244" spans="1:4" ht="15" x14ac:dyDescent="0.15">
      <c r="A244" s="32" t="s">
        <v>175</v>
      </c>
      <c r="B244" s="5"/>
      <c r="C244" s="5"/>
      <c r="D244" s="5"/>
    </row>
    <row r="245" spans="1:4" ht="70.25" customHeight="1" x14ac:dyDescent="0.15">
      <c r="A245" s="71" t="s">
        <v>176</v>
      </c>
      <c r="B245" s="71"/>
      <c r="C245" s="71"/>
      <c r="D245" s="71"/>
    </row>
    <row r="248" spans="1:4" x14ac:dyDescent="0.15">
      <c r="A248" s="4" t="s">
        <v>177</v>
      </c>
      <c r="B248" s="5"/>
      <c r="C248" s="5"/>
      <c r="D248" s="5"/>
    </row>
    <row r="249" spans="1:4" ht="45" x14ac:dyDescent="0.15">
      <c r="A249" s="6" t="s">
        <v>3</v>
      </c>
      <c r="B249" s="7" t="s">
        <v>4</v>
      </c>
      <c r="C249" s="7" t="s">
        <v>170</v>
      </c>
      <c r="D249" s="7" t="s">
        <v>6</v>
      </c>
    </row>
    <row r="250" spans="1:4" ht="16" x14ac:dyDescent="0.15">
      <c r="A250" s="8" t="s">
        <v>178</v>
      </c>
      <c r="B250" s="10" t="s">
        <v>14</v>
      </c>
      <c r="C250" s="10">
        <v>13</v>
      </c>
      <c r="D250" s="11" t="s">
        <v>8</v>
      </c>
    </row>
    <row r="251" spans="1:4" ht="30" x14ac:dyDescent="0.15">
      <c r="A251" s="8" t="s">
        <v>179</v>
      </c>
      <c r="B251" s="10">
        <v>5</v>
      </c>
      <c r="C251" s="10">
        <v>7.4</v>
      </c>
      <c r="D251" s="11" t="s">
        <v>8</v>
      </c>
    </row>
    <row r="252" spans="1:4" ht="30" x14ac:dyDescent="0.15">
      <c r="A252" s="8" t="s">
        <v>180</v>
      </c>
      <c r="B252" s="10">
        <v>2.5</v>
      </c>
      <c r="C252" s="10">
        <v>7.36</v>
      </c>
      <c r="D252" s="11" t="s">
        <v>8</v>
      </c>
    </row>
    <row r="253" spans="1:4" ht="15" x14ac:dyDescent="0.15">
      <c r="A253" s="32" t="s">
        <v>22</v>
      </c>
      <c r="B253" s="15"/>
      <c r="C253" s="15"/>
      <c r="D253" s="5"/>
    </row>
    <row r="254" spans="1:4" ht="15" x14ac:dyDescent="0.15">
      <c r="A254" s="32" t="s">
        <v>98</v>
      </c>
      <c r="B254" s="5"/>
      <c r="C254" s="5"/>
      <c r="D254" s="5"/>
    </row>
    <row r="255" spans="1:4" ht="15" x14ac:dyDescent="0.15">
      <c r="A255" s="17" t="s">
        <v>24</v>
      </c>
    </row>
    <row r="258" spans="1:4" x14ac:dyDescent="0.15">
      <c r="A258" s="4" t="s">
        <v>181</v>
      </c>
      <c r="B258" s="5"/>
      <c r="C258" s="5"/>
      <c r="D258" s="5"/>
    </row>
    <row r="259" spans="1:4" ht="31" x14ac:dyDescent="0.15">
      <c r="A259" s="6" t="s">
        <v>3</v>
      </c>
      <c r="B259" s="7" t="s">
        <v>4</v>
      </c>
      <c r="C259" s="7" t="s">
        <v>5</v>
      </c>
      <c r="D259" s="7" t="s">
        <v>6</v>
      </c>
    </row>
    <row r="260" spans="1:4" ht="30" x14ac:dyDescent="0.15">
      <c r="A260" s="8" t="s">
        <v>182</v>
      </c>
      <c r="B260" s="10">
        <v>95.11</v>
      </c>
      <c r="C260" s="10">
        <v>117</v>
      </c>
      <c r="D260" s="11" t="s">
        <v>12</v>
      </c>
    </row>
    <row r="261" spans="1:4" ht="15" x14ac:dyDescent="0.15">
      <c r="A261" s="8" t="s">
        <v>183</v>
      </c>
      <c r="B261" s="10">
        <v>110</v>
      </c>
      <c r="C261" s="10">
        <v>100</v>
      </c>
      <c r="D261" s="11" t="s">
        <v>12</v>
      </c>
    </row>
    <row r="262" spans="1:4" ht="15" x14ac:dyDescent="0.15">
      <c r="A262" s="32" t="s">
        <v>22</v>
      </c>
      <c r="B262" s="15"/>
      <c r="C262" s="15"/>
      <c r="D262" s="5"/>
    </row>
    <row r="263" spans="1:4" ht="15" x14ac:dyDescent="0.15">
      <c r="A263" s="32" t="s">
        <v>184</v>
      </c>
      <c r="B263" s="5"/>
      <c r="C263" s="5"/>
      <c r="D263" s="5"/>
    </row>
    <row r="266" spans="1:4" x14ac:dyDescent="0.15">
      <c r="A266" s="4" t="s">
        <v>185</v>
      </c>
      <c r="B266" s="5"/>
      <c r="C266" s="5"/>
      <c r="D266" s="5"/>
    </row>
    <row r="267" spans="1:4" ht="31" x14ac:dyDescent="0.15">
      <c r="A267" s="6" t="s">
        <v>3</v>
      </c>
      <c r="B267" s="7" t="s">
        <v>4</v>
      </c>
      <c r="C267" s="7" t="s">
        <v>5</v>
      </c>
      <c r="D267" s="7" t="s">
        <v>6</v>
      </c>
    </row>
    <row r="268" spans="1:4" ht="31" x14ac:dyDescent="0.15">
      <c r="A268" s="44" t="s">
        <v>81</v>
      </c>
      <c r="B268" s="10">
        <v>20</v>
      </c>
      <c r="C268" s="10">
        <v>12.84</v>
      </c>
      <c r="D268" s="11" t="s">
        <v>8</v>
      </c>
    </row>
    <row r="269" spans="1:4" ht="15" x14ac:dyDescent="0.15">
      <c r="A269" s="44" t="s">
        <v>186</v>
      </c>
      <c r="B269" s="10">
        <v>23</v>
      </c>
      <c r="C269" s="10">
        <v>26.4</v>
      </c>
      <c r="D269" s="11" t="s">
        <v>43</v>
      </c>
    </row>
    <row r="270" spans="1:4" ht="15" x14ac:dyDescent="0.15">
      <c r="A270" s="44" t="s">
        <v>187</v>
      </c>
      <c r="B270" s="10">
        <v>21</v>
      </c>
      <c r="C270" s="10">
        <v>10</v>
      </c>
      <c r="D270" s="11" t="s">
        <v>43</v>
      </c>
    </row>
    <row r="271" spans="1:4" ht="15" x14ac:dyDescent="0.15">
      <c r="A271" s="44" t="s">
        <v>188</v>
      </c>
      <c r="B271" s="10">
        <v>27.5</v>
      </c>
      <c r="C271" s="10">
        <v>53.06</v>
      </c>
      <c r="D271" s="11" t="s">
        <v>12</v>
      </c>
    </row>
    <row r="272" spans="1:4" ht="15" x14ac:dyDescent="0.15">
      <c r="A272" s="44" t="s">
        <v>189</v>
      </c>
      <c r="B272" s="10">
        <v>37</v>
      </c>
      <c r="C272" s="10">
        <v>10</v>
      </c>
      <c r="D272" s="11" t="s">
        <v>12</v>
      </c>
    </row>
    <row r="273" spans="1:4" ht="31" x14ac:dyDescent="0.15">
      <c r="A273" s="44" t="s">
        <v>89</v>
      </c>
      <c r="B273" s="10">
        <v>12</v>
      </c>
      <c r="C273" s="10">
        <v>3</v>
      </c>
      <c r="D273" s="11" t="s">
        <v>8</v>
      </c>
    </row>
    <row r="274" spans="1:4" ht="31" x14ac:dyDescent="0.15">
      <c r="A274" s="44" t="s">
        <v>190</v>
      </c>
      <c r="B274" s="10" t="s">
        <v>14</v>
      </c>
      <c r="C274" s="10">
        <v>9</v>
      </c>
      <c r="D274" s="11" t="s">
        <v>12</v>
      </c>
    </row>
    <row r="275" spans="1:4" ht="15" x14ac:dyDescent="0.15">
      <c r="A275" s="44" t="s">
        <v>191</v>
      </c>
      <c r="B275" s="10">
        <v>45</v>
      </c>
      <c r="C275" s="10">
        <v>4.46</v>
      </c>
      <c r="D275" s="11" t="s">
        <v>8</v>
      </c>
    </row>
    <row r="276" spans="1:4" ht="15" x14ac:dyDescent="0.15">
      <c r="A276" s="44" t="s">
        <v>192</v>
      </c>
      <c r="B276" s="10">
        <v>35</v>
      </c>
      <c r="C276" s="10">
        <v>43.74</v>
      </c>
      <c r="D276" s="11" t="s">
        <v>43</v>
      </c>
    </row>
    <row r="277" spans="1:4" x14ac:dyDescent="0.15">
      <c r="A277" s="48" t="s">
        <v>21</v>
      </c>
      <c r="B277" s="49"/>
      <c r="C277" s="49"/>
      <c r="D277" s="26"/>
    </row>
    <row r="278" spans="1:4" ht="16" x14ac:dyDescent="0.15">
      <c r="A278" s="50" t="s">
        <v>22</v>
      </c>
      <c r="B278" s="26"/>
      <c r="C278" s="51"/>
      <c r="D278" s="26"/>
    </row>
    <row r="279" spans="1:4" ht="15" x14ac:dyDescent="0.15">
      <c r="A279" s="17" t="s">
        <v>107</v>
      </c>
      <c r="B279" s="5"/>
      <c r="C279" s="5"/>
      <c r="D279" s="5"/>
    </row>
    <row r="280" spans="1:4" ht="15" x14ac:dyDescent="0.15">
      <c r="A280" s="17" t="s">
        <v>24</v>
      </c>
    </row>
    <row r="283" spans="1:4" x14ac:dyDescent="0.15">
      <c r="A283" s="4" t="s">
        <v>193</v>
      </c>
      <c r="B283" s="5"/>
      <c r="C283" s="5"/>
      <c r="D283" s="5"/>
    </row>
    <row r="284" spans="1:4" ht="31" x14ac:dyDescent="0.15">
      <c r="A284" s="6" t="s">
        <v>3</v>
      </c>
      <c r="B284" s="7" t="s">
        <v>4</v>
      </c>
      <c r="C284" s="7" t="s">
        <v>5</v>
      </c>
      <c r="D284" s="7" t="s">
        <v>6</v>
      </c>
    </row>
    <row r="285" spans="1:4" ht="15" x14ac:dyDescent="0.15">
      <c r="A285" s="8" t="s">
        <v>68</v>
      </c>
      <c r="B285" s="45">
        <v>73.91</v>
      </c>
      <c r="C285" s="45">
        <v>73.91</v>
      </c>
      <c r="D285" s="11" t="s">
        <v>16</v>
      </c>
    </row>
    <row r="286" spans="1:4" ht="15" x14ac:dyDescent="0.15">
      <c r="A286" s="32" t="s">
        <v>22</v>
      </c>
      <c r="B286" s="5"/>
      <c r="C286" s="5"/>
      <c r="D286" s="5"/>
    </row>
    <row r="287" spans="1:4" ht="15" x14ac:dyDescent="0.15">
      <c r="A287" s="32" t="s">
        <v>194</v>
      </c>
      <c r="B287" s="5"/>
      <c r="C287" s="5"/>
      <c r="D287" s="5"/>
    </row>
    <row r="290" spans="1:4" x14ac:dyDescent="0.15">
      <c r="A290" s="4" t="s">
        <v>195</v>
      </c>
      <c r="B290" s="5"/>
      <c r="C290" s="5"/>
      <c r="D290" s="5"/>
    </row>
    <row r="291" spans="1:4" ht="31" x14ac:dyDescent="0.15">
      <c r="A291" s="6" t="s">
        <v>3</v>
      </c>
      <c r="B291" s="7" t="s">
        <v>4</v>
      </c>
      <c r="C291" s="7" t="s">
        <v>5</v>
      </c>
      <c r="D291" s="7" t="s">
        <v>6</v>
      </c>
    </row>
    <row r="292" spans="1:4" ht="45" x14ac:dyDescent="0.15">
      <c r="A292" s="8" t="s">
        <v>196</v>
      </c>
      <c r="B292" s="52">
        <v>33.07</v>
      </c>
      <c r="C292" s="10">
        <v>2</v>
      </c>
      <c r="D292" s="11" t="s">
        <v>8</v>
      </c>
    </row>
    <row r="293" spans="1:4" ht="15" x14ac:dyDescent="0.15">
      <c r="A293" s="8" t="s">
        <v>197</v>
      </c>
      <c r="B293" s="10">
        <v>38</v>
      </c>
      <c r="C293" s="10">
        <v>55</v>
      </c>
      <c r="D293" s="11" t="s">
        <v>43</v>
      </c>
    </row>
    <row r="294" spans="1:4" ht="15" x14ac:dyDescent="0.15">
      <c r="A294" s="32" t="s">
        <v>22</v>
      </c>
      <c r="B294" s="15">
        <f>SUM(B292:B293)</f>
        <v>71.069999999999993</v>
      </c>
      <c r="C294" s="15">
        <f>SUM(C292:C293)</f>
        <v>57</v>
      </c>
      <c r="D294" s="5"/>
    </row>
    <row r="295" spans="1:4" ht="15" x14ac:dyDescent="0.15">
      <c r="A295" s="32" t="s">
        <v>198</v>
      </c>
      <c r="B295" s="5"/>
      <c r="C295" s="5"/>
      <c r="D295" s="5"/>
    </row>
    <row r="298" spans="1:4" x14ac:dyDescent="0.15">
      <c r="A298" s="4" t="s">
        <v>199</v>
      </c>
      <c r="B298" s="5"/>
      <c r="C298" s="5"/>
      <c r="D298" s="5"/>
    </row>
    <row r="299" spans="1:4" ht="31" x14ac:dyDescent="0.15">
      <c r="A299" s="6" t="s">
        <v>3</v>
      </c>
      <c r="B299" s="7" t="s">
        <v>4</v>
      </c>
      <c r="C299" s="7" t="s">
        <v>5</v>
      </c>
      <c r="D299" s="7" t="s">
        <v>6</v>
      </c>
    </row>
    <row r="300" spans="1:4" ht="15" x14ac:dyDescent="0.15">
      <c r="A300" s="53" t="s">
        <v>200</v>
      </c>
      <c r="B300" s="10">
        <v>5</v>
      </c>
      <c r="C300" s="10">
        <v>4</v>
      </c>
      <c r="D300" s="11" t="s">
        <v>8</v>
      </c>
    </row>
    <row r="301" spans="1:4" ht="15" x14ac:dyDescent="0.15">
      <c r="A301" s="32" t="s">
        <v>22</v>
      </c>
      <c r="B301" s="5"/>
      <c r="C301" s="5"/>
      <c r="D301" s="5"/>
    </row>
    <row r="302" spans="1:4" ht="15" x14ac:dyDescent="0.15">
      <c r="A302" s="32" t="s">
        <v>98</v>
      </c>
      <c r="B302" s="5"/>
      <c r="C302" s="5"/>
      <c r="D302" s="5"/>
    </row>
    <row r="305" spans="1:4" x14ac:dyDescent="0.15">
      <c r="A305" s="4" t="s">
        <v>201</v>
      </c>
      <c r="B305" s="5"/>
      <c r="C305" s="5"/>
      <c r="D305" s="5"/>
    </row>
    <row r="306" spans="1:4" ht="45" x14ac:dyDescent="0.15">
      <c r="A306" s="6" t="s">
        <v>3</v>
      </c>
      <c r="B306" s="7" t="s">
        <v>4</v>
      </c>
      <c r="C306" s="7" t="s">
        <v>170</v>
      </c>
      <c r="D306" s="7" t="s">
        <v>6</v>
      </c>
    </row>
    <row r="307" spans="1:4" ht="15" x14ac:dyDescent="0.15">
      <c r="A307" s="8" t="s">
        <v>202</v>
      </c>
      <c r="B307" s="10" t="s">
        <v>14</v>
      </c>
      <c r="C307" s="10">
        <v>3</v>
      </c>
      <c r="D307" s="11" t="s">
        <v>8</v>
      </c>
    </row>
    <row r="308" spans="1:4" ht="15" x14ac:dyDescent="0.15">
      <c r="A308" s="8" t="s">
        <v>203</v>
      </c>
      <c r="B308" s="10" t="s">
        <v>14</v>
      </c>
      <c r="C308" s="10">
        <v>3</v>
      </c>
      <c r="D308" s="11" t="s">
        <v>8</v>
      </c>
    </row>
    <row r="309" spans="1:4" ht="30" x14ac:dyDescent="0.15">
      <c r="A309" s="5" t="s">
        <v>204</v>
      </c>
      <c r="B309" s="10">
        <v>25</v>
      </c>
      <c r="C309" s="10">
        <v>2</v>
      </c>
      <c r="D309" s="11" t="s">
        <v>8</v>
      </c>
    </row>
    <row r="310" spans="1:4" ht="30" x14ac:dyDescent="0.15">
      <c r="A310" s="8" t="s">
        <v>205</v>
      </c>
      <c r="B310" s="10">
        <v>76.14</v>
      </c>
      <c r="C310" s="10">
        <v>3.48</v>
      </c>
      <c r="D310" s="11" t="s">
        <v>8</v>
      </c>
    </row>
    <row r="311" spans="1:4" ht="30" x14ac:dyDescent="0.15">
      <c r="A311" s="8" t="s">
        <v>206</v>
      </c>
      <c r="B311" s="10" t="s">
        <v>14</v>
      </c>
      <c r="C311" s="10">
        <v>3</v>
      </c>
      <c r="D311" s="11" t="s">
        <v>8</v>
      </c>
    </row>
    <row r="312" spans="1:4" ht="30" x14ac:dyDescent="0.15">
      <c r="A312" s="8" t="s">
        <v>207</v>
      </c>
      <c r="B312" s="10" t="s">
        <v>14</v>
      </c>
      <c r="C312" s="10">
        <v>3</v>
      </c>
      <c r="D312" s="11" t="s">
        <v>8</v>
      </c>
    </row>
    <row r="313" spans="1:4" ht="30" x14ac:dyDescent="0.15">
      <c r="A313" s="8" t="s">
        <v>208</v>
      </c>
      <c r="B313" s="10" t="s">
        <v>14</v>
      </c>
      <c r="C313" s="10">
        <v>2.8</v>
      </c>
      <c r="D313" s="11" t="s">
        <v>8</v>
      </c>
    </row>
    <row r="314" spans="1:4" ht="16" x14ac:dyDescent="0.15">
      <c r="A314" s="8" t="s">
        <v>209</v>
      </c>
      <c r="B314" s="10">
        <v>58.5</v>
      </c>
      <c r="C314" s="10">
        <v>1.5</v>
      </c>
      <c r="D314" s="11" t="s">
        <v>8</v>
      </c>
    </row>
    <row r="315" spans="1:4" ht="15" x14ac:dyDescent="0.15">
      <c r="A315" s="30" t="s">
        <v>210</v>
      </c>
      <c r="B315" s="31">
        <v>9.6</v>
      </c>
      <c r="C315" s="31">
        <f>9.1</f>
        <v>9.1</v>
      </c>
      <c r="D315" s="11" t="s">
        <v>16</v>
      </c>
    </row>
    <row r="316" spans="1:4" ht="30" x14ac:dyDescent="0.15">
      <c r="A316" s="8" t="s">
        <v>211</v>
      </c>
      <c r="B316" s="10" t="s">
        <v>14</v>
      </c>
      <c r="C316" s="10">
        <v>3</v>
      </c>
      <c r="D316" s="11" t="s">
        <v>8</v>
      </c>
    </row>
    <row r="317" spans="1:4" ht="15" x14ac:dyDescent="0.15">
      <c r="A317" s="8" t="s">
        <v>212</v>
      </c>
      <c r="B317" s="10">
        <v>130</v>
      </c>
      <c r="C317" s="10">
        <v>60</v>
      </c>
      <c r="D317" s="11" t="s">
        <v>12</v>
      </c>
    </row>
    <row r="318" spans="1:4" ht="30" x14ac:dyDescent="0.15">
      <c r="A318" s="8" t="s">
        <v>213</v>
      </c>
      <c r="B318" s="10">
        <v>80</v>
      </c>
      <c r="C318" s="10">
        <v>148</v>
      </c>
      <c r="D318" s="11" t="s">
        <v>43</v>
      </c>
    </row>
    <row r="319" spans="1:4" ht="30" x14ac:dyDescent="0.15">
      <c r="A319" s="8" t="s">
        <v>214</v>
      </c>
      <c r="B319" s="10">
        <v>50</v>
      </c>
      <c r="C319" s="10">
        <v>28.38</v>
      </c>
      <c r="D319" s="11" t="s">
        <v>12</v>
      </c>
    </row>
    <row r="320" spans="1:4" ht="30" x14ac:dyDescent="0.15">
      <c r="A320" s="8" t="s">
        <v>215</v>
      </c>
      <c r="B320" s="10">
        <v>66.349999999999994</v>
      </c>
      <c r="C320" s="10">
        <v>19.64</v>
      </c>
      <c r="D320" s="11" t="s">
        <v>12</v>
      </c>
    </row>
    <row r="321" spans="1:4" ht="15" x14ac:dyDescent="0.15">
      <c r="A321" s="8" t="s">
        <v>216</v>
      </c>
      <c r="B321" s="10">
        <v>40</v>
      </c>
      <c r="C321" s="10">
        <v>20.6</v>
      </c>
      <c r="D321" s="11" t="s">
        <v>8</v>
      </c>
    </row>
    <row r="322" spans="1:4" ht="15" x14ac:dyDescent="0.15">
      <c r="A322" s="8" t="s">
        <v>217</v>
      </c>
      <c r="B322" s="10">
        <v>59.9</v>
      </c>
      <c r="C322" s="10">
        <v>1.5</v>
      </c>
      <c r="D322" s="11" t="s">
        <v>8</v>
      </c>
    </row>
    <row r="323" spans="1:4" ht="16" x14ac:dyDescent="0.15">
      <c r="A323" s="46" t="s">
        <v>29</v>
      </c>
      <c r="B323" s="10">
        <v>82.06</v>
      </c>
      <c r="C323" s="10">
        <v>120.41</v>
      </c>
      <c r="D323" s="11" t="s">
        <v>16</v>
      </c>
    </row>
    <row r="324" spans="1:4" x14ac:dyDescent="0.15">
      <c r="A324" s="32" t="s">
        <v>21</v>
      </c>
      <c r="B324" s="15"/>
      <c r="C324" s="15"/>
      <c r="D324" s="5"/>
    </row>
    <row r="325" spans="1:4" ht="15" x14ac:dyDescent="0.15">
      <c r="A325" s="32" t="s">
        <v>22</v>
      </c>
      <c r="B325" s="5"/>
      <c r="C325" s="5"/>
      <c r="D325" s="5"/>
    </row>
    <row r="326" spans="1:4" ht="15" x14ac:dyDescent="0.15">
      <c r="A326" s="32" t="s">
        <v>218</v>
      </c>
      <c r="B326" s="5"/>
      <c r="C326" s="5"/>
      <c r="D326" s="5"/>
    </row>
    <row r="327" spans="1:4" ht="15" x14ac:dyDescent="0.15">
      <c r="A327" s="2" t="s">
        <v>146</v>
      </c>
    </row>
    <row r="328" spans="1:4" ht="69" customHeight="1" x14ac:dyDescent="0.15">
      <c r="A328" s="71" t="s">
        <v>31</v>
      </c>
      <c r="B328" s="71"/>
      <c r="C328" s="71"/>
      <c r="D328" s="71"/>
    </row>
    <row r="331" spans="1:4" x14ac:dyDescent="0.15">
      <c r="A331" s="4" t="s">
        <v>219</v>
      </c>
      <c r="B331" s="5"/>
      <c r="C331" s="5"/>
      <c r="D331" s="5"/>
    </row>
    <row r="332" spans="1:4" ht="31" x14ac:dyDescent="0.15">
      <c r="A332" s="6" t="s">
        <v>3</v>
      </c>
      <c r="B332" s="7" t="s">
        <v>4</v>
      </c>
      <c r="C332" s="7" t="s">
        <v>5</v>
      </c>
      <c r="D332" s="7" t="s">
        <v>6</v>
      </c>
    </row>
    <row r="333" spans="1:4" ht="15" x14ac:dyDescent="0.15">
      <c r="A333" s="45" t="s">
        <v>220</v>
      </c>
      <c r="B333" s="10">
        <v>10</v>
      </c>
      <c r="C333" s="10">
        <v>52.3</v>
      </c>
      <c r="D333" s="11" t="s">
        <v>16</v>
      </c>
    </row>
    <row r="334" spans="1:4" ht="15" x14ac:dyDescent="0.15">
      <c r="A334" s="30" t="s">
        <v>79</v>
      </c>
      <c r="B334" s="54">
        <v>40.5</v>
      </c>
      <c r="C334" s="10">
        <v>22</v>
      </c>
      <c r="D334" s="11" t="s">
        <v>8</v>
      </c>
    </row>
    <row r="335" spans="1:4" ht="30" x14ac:dyDescent="0.15">
      <c r="A335" s="8" t="s">
        <v>221</v>
      </c>
      <c r="B335" s="10" t="s">
        <v>14</v>
      </c>
      <c r="C335" s="10">
        <v>3</v>
      </c>
      <c r="D335" s="11" t="s">
        <v>8</v>
      </c>
    </row>
    <row r="336" spans="1:4" ht="15" x14ac:dyDescent="0.15">
      <c r="A336" s="8" t="s">
        <v>222</v>
      </c>
      <c r="B336" s="10" t="s">
        <v>14</v>
      </c>
      <c r="C336" s="10">
        <v>10</v>
      </c>
      <c r="D336" s="11" t="s">
        <v>8</v>
      </c>
    </row>
    <row r="337" spans="1:4" ht="30" x14ac:dyDescent="0.15">
      <c r="A337" s="8" t="s">
        <v>223</v>
      </c>
      <c r="B337" s="10">
        <v>100</v>
      </c>
      <c r="C337" s="10">
        <v>304.88</v>
      </c>
      <c r="D337" s="11" t="s">
        <v>12</v>
      </c>
    </row>
    <row r="338" spans="1:4" ht="15" x14ac:dyDescent="0.15">
      <c r="A338" s="8" t="s">
        <v>224</v>
      </c>
      <c r="B338" s="10">
        <v>75</v>
      </c>
      <c r="C338" s="10">
        <v>50.2</v>
      </c>
      <c r="D338" s="11" t="s">
        <v>43</v>
      </c>
    </row>
    <row r="339" spans="1:4" ht="15" x14ac:dyDescent="0.15">
      <c r="A339" s="8" t="s">
        <v>225</v>
      </c>
      <c r="B339" s="10">
        <v>60</v>
      </c>
      <c r="C339" s="10">
        <v>56.8</v>
      </c>
      <c r="D339" s="11" t="s">
        <v>43</v>
      </c>
    </row>
    <row r="340" spans="1:4" ht="15" x14ac:dyDescent="0.15">
      <c r="A340" s="30" t="s">
        <v>47</v>
      </c>
      <c r="B340" s="31">
        <v>2.82</v>
      </c>
      <c r="C340" s="31">
        <v>2.82</v>
      </c>
      <c r="D340" s="11" t="s">
        <v>16</v>
      </c>
    </row>
    <row r="341" spans="1:4" ht="15" x14ac:dyDescent="0.15">
      <c r="A341" s="12" t="s">
        <v>226</v>
      </c>
      <c r="B341" s="10">
        <v>152.19999999999999</v>
      </c>
      <c r="C341" s="10">
        <v>123.44</v>
      </c>
      <c r="D341" s="11" t="s">
        <v>16</v>
      </c>
    </row>
    <row r="342" spans="1:4" ht="15" x14ac:dyDescent="0.15">
      <c r="A342" s="12" t="s">
        <v>227</v>
      </c>
      <c r="B342" s="10">
        <v>150</v>
      </c>
      <c r="C342" s="10">
        <v>150.22999999999999</v>
      </c>
      <c r="D342" s="11" t="s">
        <v>16</v>
      </c>
    </row>
    <row r="343" spans="1:4" ht="15" x14ac:dyDescent="0.15">
      <c r="A343" s="12" t="s">
        <v>228</v>
      </c>
      <c r="B343" s="10">
        <v>80</v>
      </c>
      <c r="C343" s="10">
        <v>1052.3499999999999</v>
      </c>
      <c r="D343" s="11" t="s">
        <v>12</v>
      </c>
    </row>
    <row r="344" spans="1:4" ht="15" x14ac:dyDescent="0.15">
      <c r="A344" s="12" t="s">
        <v>229</v>
      </c>
      <c r="B344" s="10">
        <v>195</v>
      </c>
      <c r="C344" s="10">
        <v>3</v>
      </c>
      <c r="D344" s="11" t="s">
        <v>8</v>
      </c>
    </row>
    <row r="345" spans="1:4" ht="15" x14ac:dyDescent="0.15">
      <c r="A345" s="12" t="s">
        <v>230</v>
      </c>
      <c r="B345" s="10">
        <v>70</v>
      </c>
      <c r="C345" s="10">
        <v>35</v>
      </c>
      <c r="D345" s="11" t="s">
        <v>16</v>
      </c>
    </row>
    <row r="346" spans="1:4" x14ac:dyDescent="0.15">
      <c r="A346" s="17" t="s">
        <v>21</v>
      </c>
      <c r="B346" s="15"/>
      <c r="C346" s="15"/>
      <c r="D346" s="5"/>
    </row>
    <row r="347" spans="1:4" ht="15" x14ac:dyDescent="0.15">
      <c r="A347" s="17" t="s">
        <v>22</v>
      </c>
      <c r="B347" s="5"/>
      <c r="C347" s="5"/>
      <c r="D347" s="5"/>
    </row>
    <row r="348" spans="1:4" ht="15" x14ac:dyDescent="0.15">
      <c r="A348" s="17" t="s">
        <v>231</v>
      </c>
      <c r="B348" s="5"/>
      <c r="C348" s="5"/>
      <c r="D348" s="5"/>
    </row>
    <row r="351" spans="1:4" x14ac:dyDescent="0.15">
      <c r="A351" s="4" t="s">
        <v>232</v>
      </c>
      <c r="B351" s="5"/>
      <c r="C351" s="5"/>
      <c r="D351" s="5"/>
    </row>
    <row r="352" spans="1:4" ht="31" x14ac:dyDescent="0.15">
      <c r="A352" s="6" t="s">
        <v>3</v>
      </c>
      <c r="B352" s="7" t="s">
        <v>4</v>
      </c>
      <c r="C352" s="7" t="s">
        <v>5</v>
      </c>
      <c r="D352" s="7" t="s">
        <v>6</v>
      </c>
    </row>
    <row r="353" spans="1:4" ht="15" x14ac:dyDescent="0.15">
      <c r="A353" s="30" t="s">
        <v>233</v>
      </c>
      <c r="B353" s="10">
        <v>2</v>
      </c>
      <c r="C353" s="10">
        <v>7.44</v>
      </c>
      <c r="D353" s="11" t="s">
        <v>8</v>
      </c>
    </row>
    <row r="354" spans="1:4" ht="15" x14ac:dyDescent="0.15">
      <c r="A354" s="30" t="s">
        <v>234</v>
      </c>
      <c r="B354" s="10">
        <v>2</v>
      </c>
      <c r="C354" s="10">
        <v>1.89</v>
      </c>
      <c r="D354" s="11" t="s">
        <v>8</v>
      </c>
    </row>
    <row r="355" spans="1:4" ht="15" x14ac:dyDescent="0.15">
      <c r="A355" s="30" t="s">
        <v>235</v>
      </c>
      <c r="B355" s="53">
        <v>21.3</v>
      </c>
      <c r="C355" s="10">
        <v>40.987000000000002</v>
      </c>
      <c r="D355" s="11" t="s">
        <v>8</v>
      </c>
    </row>
    <row r="356" spans="1:4" ht="15" x14ac:dyDescent="0.15">
      <c r="A356" s="32" t="s">
        <v>22</v>
      </c>
      <c r="B356" s="15"/>
      <c r="C356" s="15"/>
      <c r="D356" s="5"/>
    </row>
    <row r="357" spans="1:4" ht="15" x14ac:dyDescent="0.15">
      <c r="A357" s="32" t="s">
        <v>98</v>
      </c>
      <c r="B357" s="5"/>
      <c r="C357" s="5"/>
      <c r="D357" s="5"/>
    </row>
    <row r="360" spans="1:4" x14ac:dyDescent="0.15">
      <c r="A360" s="4" t="s">
        <v>236</v>
      </c>
      <c r="B360" s="5"/>
      <c r="C360" s="5"/>
      <c r="D360" s="5"/>
    </row>
    <row r="361" spans="1:4" ht="31" x14ac:dyDescent="0.15">
      <c r="A361" s="6" t="s">
        <v>3</v>
      </c>
      <c r="B361" s="7" t="s">
        <v>4</v>
      </c>
      <c r="C361" s="7" t="s">
        <v>5</v>
      </c>
      <c r="D361" s="7" t="s">
        <v>6</v>
      </c>
    </row>
    <row r="362" spans="1:4" ht="31" x14ac:dyDescent="0.15">
      <c r="A362" s="44" t="s">
        <v>237</v>
      </c>
      <c r="B362" s="10">
        <v>30</v>
      </c>
      <c r="C362" s="10">
        <v>47</v>
      </c>
      <c r="D362" s="11" t="s">
        <v>12</v>
      </c>
    </row>
    <row r="363" spans="1:4" ht="15" x14ac:dyDescent="0.15">
      <c r="A363" s="44" t="s">
        <v>238</v>
      </c>
      <c r="B363" s="24">
        <v>158.86000000000001</v>
      </c>
      <c r="C363" s="10">
        <v>5</v>
      </c>
      <c r="D363" s="11" t="s">
        <v>8</v>
      </c>
    </row>
    <row r="364" spans="1:4" ht="30" x14ac:dyDescent="0.15">
      <c r="A364" s="44" t="s">
        <v>239</v>
      </c>
      <c r="B364" s="10" t="s">
        <v>14</v>
      </c>
      <c r="C364" s="10">
        <v>15</v>
      </c>
      <c r="D364" s="11" t="s">
        <v>8</v>
      </c>
    </row>
    <row r="365" spans="1:4" ht="15" x14ac:dyDescent="0.15">
      <c r="A365" s="44" t="s">
        <v>240</v>
      </c>
      <c r="B365" s="10">
        <v>200</v>
      </c>
      <c r="C365" s="10">
        <v>125.3</v>
      </c>
      <c r="D365" s="11" t="s">
        <v>43</v>
      </c>
    </row>
    <row r="366" spans="1:4" ht="31" x14ac:dyDescent="0.15">
      <c r="A366" s="44" t="s">
        <v>241</v>
      </c>
      <c r="B366" s="10" t="s">
        <v>14</v>
      </c>
      <c r="C366" s="10">
        <v>20</v>
      </c>
      <c r="D366" s="11" t="s">
        <v>8</v>
      </c>
    </row>
    <row r="367" spans="1:4" ht="15" x14ac:dyDescent="0.15">
      <c r="A367" s="44" t="s">
        <v>242</v>
      </c>
      <c r="B367" s="10">
        <v>120</v>
      </c>
      <c r="C367" s="10">
        <v>316</v>
      </c>
      <c r="D367" s="11" t="s">
        <v>43</v>
      </c>
    </row>
    <row r="368" spans="1:4" ht="15" x14ac:dyDescent="0.15">
      <c r="A368" s="44" t="s">
        <v>243</v>
      </c>
      <c r="B368" s="10">
        <v>60</v>
      </c>
      <c r="C368" s="10">
        <v>20</v>
      </c>
      <c r="D368" s="11" t="s">
        <v>12</v>
      </c>
    </row>
    <row r="369" spans="1:4" ht="15" x14ac:dyDescent="0.15">
      <c r="A369" s="45" t="s">
        <v>244</v>
      </c>
      <c r="B369" s="10">
        <v>30</v>
      </c>
      <c r="C369" s="10">
        <f>120.31+30</f>
        <v>150.31</v>
      </c>
      <c r="D369" s="11" t="s">
        <v>16</v>
      </c>
    </row>
    <row r="370" spans="1:4" ht="16" x14ac:dyDescent="0.15">
      <c r="A370" s="46" t="s">
        <v>29</v>
      </c>
      <c r="B370" s="10">
        <v>8.15</v>
      </c>
      <c r="C370" s="10">
        <v>5.66</v>
      </c>
      <c r="D370" s="11" t="s">
        <v>16</v>
      </c>
    </row>
    <row r="371" spans="1:4" x14ac:dyDescent="0.15">
      <c r="A371" s="32" t="s">
        <v>21</v>
      </c>
      <c r="B371" s="15"/>
      <c r="C371" s="15"/>
      <c r="D371" s="5"/>
    </row>
    <row r="372" spans="1:4" ht="15" x14ac:dyDescent="0.15">
      <c r="A372" s="32" t="s">
        <v>22</v>
      </c>
      <c r="B372" s="5"/>
      <c r="C372" s="5"/>
      <c r="D372" s="5"/>
    </row>
    <row r="373" spans="1:4" ht="15" x14ac:dyDescent="0.15">
      <c r="A373" s="32" t="s">
        <v>218</v>
      </c>
      <c r="B373" s="5"/>
      <c r="C373" s="5"/>
      <c r="D373" s="5"/>
    </row>
    <row r="374" spans="1:4" ht="15" x14ac:dyDescent="0.15">
      <c r="A374" s="17" t="s">
        <v>24</v>
      </c>
    </row>
    <row r="375" spans="1:4" ht="68.5" customHeight="1" x14ac:dyDescent="0.15">
      <c r="A375" s="71" t="s">
        <v>31</v>
      </c>
      <c r="B375" s="71"/>
      <c r="C375" s="71"/>
      <c r="D375" s="71"/>
    </row>
    <row r="378" spans="1:4" x14ac:dyDescent="0.15">
      <c r="A378" s="4" t="s">
        <v>245</v>
      </c>
      <c r="B378" s="5"/>
      <c r="C378" s="5"/>
      <c r="D378" s="5"/>
    </row>
    <row r="379" spans="1:4" ht="31" x14ac:dyDescent="0.15">
      <c r="A379" s="6" t="s">
        <v>3</v>
      </c>
      <c r="B379" s="7" t="s">
        <v>4</v>
      </c>
      <c r="C379" s="7" t="s">
        <v>5</v>
      </c>
      <c r="D379" s="7" t="s">
        <v>6</v>
      </c>
    </row>
    <row r="380" spans="1:4" ht="15" x14ac:dyDescent="0.15">
      <c r="A380" s="44" t="s">
        <v>246</v>
      </c>
      <c r="B380" s="13">
        <v>325</v>
      </c>
      <c r="C380" s="13">
        <v>78.599999999999994</v>
      </c>
      <c r="D380" s="11" t="s">
        <v>12</v>
      </c>
    </row>
    <row r="381" spans="1:4" ht="15" x14ac:dyDescent="0.15">
      <c r="A381" s="44" t="s">
        <v>247</v>
      </c>
      <c r="B381" s="13">
        <v>100</v>
      </c>
      <c r="C381" s="13">
        <v>5</v>
      </c>
      <c r="D381" s="11" t="s">
        <v>8</v>
      </c>
    </row>
    <row r="382" spans="1:4" ht="30" x14ac:dyDescent="0.15">
      <c r="A382" s="44" t="s">
        <v>248</v>
      </c>
      <c r="B382" s="13">
        <v>300</v>
      </c>
      <c r="C382" s="13">
        <v>80</v>
      </c>
      <c r="D382" s="11" t="s">
        <v>12</v>
      </c>
    </row>
    <row r="383" spans="1:4" ht="15" x14ac:dyDescent="0.15">
      <c r="A383" s="44" t="s">
        <v>249</v>
      </c>
      <c r="B383" s="13">
        <v>30</v>
      </c>
      <c r="C383" s="13">
        <v>69.569999999999993</v>
      </c>
      <c r="D383" s="11" t="s">
        <v>16</v>
      </c>
    </row>
    <row r="384" spans="1:4" ht="15" x14ac:dyDescent="0.15">
      <c r="A384" s="44" t="s">
        <v>250</v>
      </c>
      <c r="B384" s="55">
        <v>100</v>
      </c>
      <c r="C384" s="13">
        <v>19.62</v>
      </c>
      <c r="D384" s="11" t="s">
        <v>8</v>
      </c>
    </row>
    <row r="385" spans="1:4" ht="15" x14ac:dyDescent="0.15">
      <c r="A385" s="44" t="s">
        <v>251</v>
      </c>
      <c r="B385" s="13">
        <v>65</v>
      </c>
      <c r="C385" s="13">
        <v>88.75</v>
      </c>
      <c r="D385" s="11" t="s">
        <v>16</v>
      </c>
    </row>
    <row r="386" spans="1:4" ht="15" x14ac:dyDescent="0.15">
      <c r="A386" s="44" t="s">
        <v>252</v>
      </c>
      <c r="B386" s="13">
        <v>15</v>
      </c>
      <c r="C386" s="13">
        <v>10</v>
      </c>
      <c r="D386" s="11" t="s">
        <v>16</v>
      </c>
    </row>
    <row r="387" spans="1:4" ht="30" x14ac:dyDescent="0.15">
      <c r="A387" s="44" t="s">
        <v>253</v>
      </c>
      <c r="B387" s="24">
        <v>7</v>
      </c>
      <c r="C387" s="13">
        <v>2</v>
      </c>
      <c r="D387" s="11" t="s">
        <v>8</v>
      </c>
    </row>
    <row r="388" spans="1:4" ht="15" x14ac:dyDescent="0.15">
      <c r="A388" s="44" t="s">
        <v>254</v>
      </c>
      <c r="B388" s="13">
        <v>200</v>
      </c>
      <c r="C388" s="13">
        <v>4.8600000000000003</v>
      </c>
      <c r="D388" s="11" t="s">
        <v>8</v>
      </c>
    </row>
    <row r="389" spans="1:4" ht="15" x14ac:dyDescent="0.15">
      <c r="A389" s="44" t="s">
        <v>255</v>
      </c>
      <c r="B389" s="13">
        <v>122.6</v>
      </c>
      <c r="C389" s="13">
        <v>72.400000000000006</v>
      </c>
      <c r="D389" s="11" t="s">
        <v>8</v>
      </c>
    </row>
    <row r="390" spans="1:4" ht="31" x14ac:dyDescent="0.15">
      <c r="A390" s="44" t="s">
        <v>256</v>
      </c>
      <c r="B390" s="13">
        <v>278</v>
      </c>
      <c r="C390" s="13">
        <v>226</v>
      </c>
      <c r="D390" s="11" t="s">
        <v>43</v>
      </c>
    </row>
    <row r="391" spans="1:4" ht="15" x14ac:dyDescent="0.15">
      <c r="A391" s="44" t="s">
        <v>257</v>
      </c>
      <c r="B391" s="13">
        <v>117.6</v>
      </c>
      <c r="C391" s="13">
        <v>82.4</v>
      </c>
      <c r="D391" s="11" t="s">
        <v>8</v>
      </c>
    </row>
    <row r="392" spans="1:4" ht="15" x14ac:dyDescent="0.15">
      <c r="A392" s="56" t="s">
        <v>258</v>
      </c>
      <c r="B392" s="13">
        <v>87.8</v>
      </c>
      <c r="C392" s="13">
        <v>39.200000000000003</v>
      </c>
      <c r="D392" s="11" t="s">
        <v>8</v>
      </c>
    </row>
    <row r="393" spans="1:4" ht="15" x14ac:dyDescent="0.15">
      <c r="A393" s="44" t="s">
        <v>259</v>
      </c>
      <c r="B393" s="13">
        <v>37.299999999999997</v>
      </c>
      <c r="C393" s="13">
        <v>9.6300000000000008</v>
      </c>
      <c r="D393" s="11" t="s">
        <v>16</v>
      </c>
    </row>
    <row r="394" spans="1:4" ht="15" x14ac:dyDescent="0.15">
      <c r="A394" s="44" t="s">
        <v>260</v>
      </c>
      <c r="B394" s="13">
        <v>335</v>
      </c>
      <c r="C394" s="13">
        <v>150</v>
      </c>
      <c r="D394" s="11" t="s">
        <v>12</v>
      </c>
    </row>
    <row r="395" spans="1:4" ht="15" x14ac:dyDescent="0.15">
      <c r="A395" s="44" t="s">
        <v>261</v>
      </c>
      <c r="B395" s="13">
        <v>248</v>
      </c>
      <c r="C395" s="13">
        <v>82.5</v>
      </c>
      <c r="D395" s="11" t="s">
        <v>12</v>
      </c>
    </row>
    <row r="396" spans="1:4" ht="30" x14ac:dyDescent="0.15">
      <c r="A396" s="44" t="s">
        <v>262</v>
      </c>
      <c r="B396" s="42">
        <v>280</v>
      </c>
      <c r="C396" s="13">
        <v>4</v>
      </c>
      <c r="D396" s="11" t="s">
        <v>8</v>
      </c>
    </row>
    <row r="397" spans="1:4" ht="15" x14ac:dyDescent="0.15">
      <c r="A397" s="44" t="s">
        <v>263</v>
      </c>
      <c r="B397" s="13">
        <v>100</v>
      </c>
      <c r="C397" s="13">
        <v>19.23</v>
      </c>
      <c r="D397" s="11" t="s">
        <v>8</v>
      </c>
    </row>
    <row r="398" spans="1:4" ht="15" x14ac:dyDescent="0.15">
      <c r="A398" s="44" t="s">
        <v>264</v>
      </c>
      <c r="B398" s="13">
        <v>400</v>
      </c>
      <c r="C398" s="13">
        <v>541.32000000000005</v>
      </c>
      <c r="D398" s="11" t="s">
        <v>12</v>
      </c>
    </row>
    <row r="399" spans="1:4" ht="15" x14ac:dyDescent="0.15">
      <c r="A399" s="44" t="s">
        <v>265</v>
      </c>
      <c r="B399" s="13">
        <v>300</v>
      </c>
      <c r="C399" s="13">
        <v>108</v>
      </c>
      <c r="D399" s="11" t="s">
        <v>12</v>
      </c>
    </row>
    <row r="400" spans="1:4" ht="15" x14ac:dyDescent="0.15">
      <c r="A400" s="44" t="s">
        <v>266</v>
      </c>
      <c r="B400" s="13">
        <v>75</v>
      </c>
      <c r="C400" s="13">
        <v>66</v>
      </c>
      <c r="D400" s="11" t="s">
        <v>16</v>
      </c>
    </row>
    <row r="401" spans="1:4" ht="15" x14ac:dyDescent="0.15">
      <c r="A401" s="44" t="s">
        <v>68</v>
      </c>
      <c r="B401" s="13">
        <v>0.44</v>
      </c>
      <c r="C401" s="13">
        <v>0.44</v>
      </c>
      <c r="D401" s="11" t="s">
        <v>16</v>
      </c>
    </row>
    <row r="402" spans="1:4" ht="16" x14ac:dyDescent="0.15">
      <c r="A402" s="44" t="s">
        <v>29</v>
      </c>
      <c r="B402" s="13">
        <v>3475.1</v>
      </c>
      <c r="C402" s="13">
        <v>3751.74</v>
      </c>
      <c r="D402" s="11" t="s">
        <v>16</v>
      </c>
    </row>
    <row r="403" spans="1:4" ht="15" x14ac:dyDescent="0.15">
      <c r="A403" s="32" t="s">
        <v>22</v>
      </c>
      <c r="B403" s="40"/>
      <c r="C403" s="40"/>
      <c r="D403" s="33"/>
    </row>
    <row r="404" spans="1:4" ht="15" x14ac:dyDescent="0.15">
      <c r="A404" s="32" t="s">
        <v>267</v>
      </c>
      <c r="B404" s="33"/>
      <c r="C404" s="33"/>
      <c r="D404" s="33"/>
    </row>
    <row r="405" spans="1:4" ht="15" x14ac:dyDescent="0.15">
      <c r="A405" s="2" t="s">
        <v>146</v>
      </c>
    </row>
    <row r="406" spans="1:4" ht="75.5" customHeight="1" x14ac:dyDescent="0.15">
      <c r="A406" s="71" t="s">
        <v>31</v>
      </c>
      <c r="B406" s="71"/>
      <c r="C406" s="71"/>
      <c r="D406" s="71"/>
    </row>
    <row r="407" spans="1:4" ht="14.5" customHeight="1" x14ac:dyDescent="0.15">
      <c r="A407" s="21"/>
    </row>
    <row r="409" spans="1:4" x14ac:dyDescent="0.15">
      <c r="A409" s="4" t="s">
        <v>268</v>
      </c>
      <c r="B409" s="5"/>
      <c r="C409" s="5"/>
      <c r="D409" s="5"/>
    </row>
    <row r="410" spans="1:4" ht="31" x14ac:dyDescent="0.15">
      <c r="A410" s="6" t="s">
        <v>3</v>
      </c>
      <c r="B410" s="7" t="s">
        <v>4</v>
      </c>
      <c r="C410" s="7" t="s">
        <v>5</v>
      </c>
      <c r="D410" s="7" t="s">
        <v>6</v>
      </c>
    </row>
    <row r="411" spans="1:4" ht="15" x14ac:dyDescent="0.15">
      <c r="A411" s="12" t="s">
        <v>269</v>
      </c>
      <c r="B411" s="22">
        <v>25</v>
      </c>
      <c r="C411" s="10">
        <v>22.5</v>
      </c>
      <c r="D411" s="11" t="s">
        <v>12</v>
      </c>
    </row>
    <row r="412" spans="1:4" ht="15" x14ac:dyDescent="0.15">
      <c r="A412" s="32" t="s">
        <v>22</v>
      </c>
      <c r="B412" s="5"/>
      <c r="C412" s="5"/>
      <c r="D412" s="5"/>
    </row>
    <row r="413" spans="1:4" ht="15" x14ac:dyDescent="0.15">
      <c r="A413" s="32" t="s">
        <v>184</v>
      </c>
      <c r="B413" s="5"/>
      <c r="C413" s="5"/>
      <c r="D413" s="5"/>
    </row>
    <row r="416" spans="1:4" x14ac:dyDescent="0.15">
      <c r="A416" s="4" t="s">
        <v>270</v>
      </c>
      <c r="B416" s="5"/>
      <c r="C416" s="5"/>
      <c r="D416" s="5"/>
    </row>
    <row r="417" spans="1:4" ht="31" x14ac:dyDescent="0.15">
      <c r="A417" s="57" t="s">
        <v>3</v>
      </c>
      <c r="B417" s="7" t="s">
        <v>4</v>
      </c>
      <c r="C417" s="7" t="s">
        <v>5</v>
      </c>
      <c r="D417" s="7" t="s">
        <v>6</v>
      </c>
    </row>
    <row r="418" spans="1:4" ht="15" x14ac:dyDescent="0.15">
      <c r="A418" s="44" t="s">
        <v>271</v>
      </c>
      <c r="B418" s="10">
        <v>90</v>
      </c>
      <c r="C418" s="10">
        <v>58.4</v>
      </c>
      <c r="D418" s="11" t="s">
        <v>12</v>
      </c>
    </row>
    <row r="419" spans="1:4" ht="15" x14ac:dyDescent="0.15">
      <c r="A419" s="44" t="s">
        <v>272</v>
      </c>
      <c r="B419" s="10" t="s">
        <v>14</v>
      </c>
      <c r="C419" s="10">
        <v>32.225000999999999</v>
      </c>
      <c r="D419" s="11" t="s">
        <v>8</v>
      </c>
    </row>
    <row r="420" spans="1:4" ht="31" x14ac:dyDescent="0.15">
      <c r="A420" s="44" t="s">
        <v>273</v>
      </c>
      <c r="B420" s="10" t="s">
        <v>14</v>
      </c>
      <c r="C420" s="10">
        <v>38</v>
      </c>
      <c r="D420" s="11" t="s">
        <v>8</v>
      </c>
    </row>
    <row r="421" spans="1:4" ht="15" x14ac:dyDescent="0.15">
      <c r="A421" s="44" t="s">
        <v>274</v>
      </c>
      <c r="B421" s="10">
        <v>109.31</v>
      </c>
      <c r="C421" s="10">
        <v>19.989999999999998</v>
      </c>
      <c r="D421" s="11" t="s">
        <v>8</v>
      </c>
    </row>
    <row r="422" spans="1:4" ht="15" x14ac:dyDescent="0.15">
      <c r="A422" s="44" t="s">
        <v>275</v>
      </c>
      <c r="B422" s="10" t="s">
        <v>14</v>
      </c>
      <c r="C422" s="10">
        <v>3.09</v>
      </c>
      <c r="D422" s="11" t="s">
        <v>8</v>
      </c>
    </row>
    <row r="423" spans="1:4" ht="16" x14ac:dyDescent="0.15">
      <c r="A423" s="44" t="s">
        <v>276</v>
      </c>
      <c r="B423" s="10" t="s">
        <v>14</v>
      </c>
      <c r="C423" s="10">
        <v>17.649999999999999</v>
      </c>
      <c r="D423" s="11" t="s">
        <v>8</v>
      </c>
    </row>
    <row r="424" spans="1:4" ht="15" x14ac:dyDescent="0.15">
      <c r="A424" s="44" t="s">
        <v>277</v>
      </c>
      <c r="B424" s="10">
        <v>302</v>
      </c>
      <c r="C424" s="10">
        <v>11.5</v>
      </c>
      <c r="D424" s="11" t="s">
        <v>8</v>
      </c>
    </row>
    <row r="425" spans="1:4" ht="31" x14ac:dyDescent="0.15">
      <c r="A425" s="44" t="s">
        <v>278</v>
      </c>
      <c r="B425" s="10">
        <v>57.3</v>
      </c>
      <c r="C425" s="10">
        <v>4.7699999999999996</v>
      </c>
      <c r="D425" s="11" t="s">
        <v>8</v>
      </c>
    </row>
    <row r="426" spans="1:4" ht="15" x14ac:dyDescent="0.15">
      <c r="A426" s="44" t="s">
        <v>279</v>
      </c>
      <c r="B426" s="10" t="s">
        <v>14</v>
      </c>
      <c r="C426" s="10">
        <v>0.8</v>
      </c>
      <c r="D426" s="11" t="s">
        <v>8</v>
      </c>
    </row>
    <row r="427" spans="1:4" x14ac:dyDescent="0.15">
      <c r="A427" s="32" t="s">
        <v>21</v>
      </c>
      <c r="B427" s="15"/>
      <c r="C427" s="15"/>
      <c r="D427" s="5"/>
    </row>
    <row r="428" spans="1:4" ht="15" x14ac:dyDescent="0.15">
      <c r="A428" s="32" t="s">
        <v>22</v>
      </c>
      <c r="B428" s="15"/>
      <c r="C428" s="15"/>
      <c r="D428" s="5"/>
    </row>
    <row r="429" spans="1:4" ht="15" x14ac:dyDescent="0.15">
      <c r="A429" s="32" t="s">
        <v>218</v>
      </c>
      <c r="B429" s="5"/>
      <c r="C429" s="5"/>
      <c r="D429" s="5"/>
    </row>
    <row r="430" spans="1:4" ht="15" x14ac:dyDescent="0.15">
      <c r="A430" s="17" t="s">
        <v>24</v>
      </c>
    </row>
    <row r="433" spans="1:4" x14ac:dyDescent="0.15">
      <c r="A433" s="4" t="s">
        <v>280</v>
      </c>
      <c r="B433" s="5"/>
      <c r="C433" s="5"/>
      <c r="D433" s="5"/>
    </row>
    <row r="434" spans="1:4" ht="31" x14ac:dyDescent="0.15">
      <c r="A434" s="6" t="s">
        <v>3</v>
      </c>
      <c r="B434" s="7" t="s">
        <v>4</v>
      </c>
      <c r="C434" s="7" t="s">
        <v>5</v>
      </c>
      <c r="D434" s="7" t="s">
        <v>6</v>
      </c>
    </row>
    <row r="435" spans="1:4" ht="15" x14ac:dyDescent="0.15">
      <c r="A435" s="44" t="s">
        <v>281</v>
      </c>
      <c r="B435" s="22">
        <v>400</v>
      </c>
      <c r="C435" s="13">
        <v>8</v>
      </c>
      <c r="D435" s="11" t="s">
        <v>8</v>
      </c>
    </row>
    <row r="436" spans="1:4" ht="30" x14ac:dyDescent="0.15">
      <c r="A436" s="44" t="s">
        <v>282</v>
      </c>
      <c r="B436" s="13">
        <v>300</v>
      </c>
      <c r="C436" s="13">
        <v>179</v>
      </c>
      <c r="D436" s="11" t="s">
        <v>12</v>
      </c>
    </row>
    <row r="437" spans="1:4" ht="15" x14ac:dyDescent="0.15">
      <c r="A437" s="44" t="s">
        <v>283</v>
      </c>
      <c r="B437" s="13">
        <v>300</v>
      </c>
      <c r="C437" s="13">
        <v>174</v>
      </c>
      <c r="D437" s="11" t="s">
        <v>12</v>
      </c>
    </row>
    <row r="438" spans="1:4" ht="31" x14ac:dyDescent="0.15">
      <c r="A438" s="44" t="s">
        <v>284</v>
      </c>
      <c r="B438" s="10" t="s">
        <v>14</v>
      </c>
      <c r="C438" s="13">
        <v>5</v>
      </c>
      <c r="D438" s="11" t="s">
        <v>8</v>
      </c>
    </row>
    <row r="439" spans="1:4" ht="30" x14ac:dyDescent="0.15">
      <c r="A439" s="44" t="s">
        <v>285</v>
      </c>
      <c r="B439" s="13">
        <v>250</v>
      </c>
      <c r="C439" s="13">
        <v>150</v>
      </c>
      <c r="D439" s="11" t="s">
        <v>12</v>
      </c>
    </row>
    <row r="440" spans="1:4" ht="15" x14ac:dyDescent="0.15">
      <c r="A440" s="45" t="s">
        <v>286</v>
      </c>
      <c r="B440" s="13">
        <v>75</v>
      </c>
      <c r="C440" s="13">
        <v>454.85</v>
      </c>
      <c r="D440" s="11" t="s">
        <v>16</v>
      </c>
    </row>
    <row r="441" spans="1:4" ht="15" x14ac:dyDescent="0.15">
      <c r="A441" s="44" t="s">
        <v>287</v>
      </c>
      <c r="B441" s="13">
        <v>1300</v>
      </c>
      <c r="C441" s="13">
        <v>2011</v>
      </c>
      <c r="D441" s="11" t="s">
        <v>12</v>
      </c>
    </row>
    <row r="442" spans="1:4" ht="16" x14ac:dyDescent="0.15">
      <c r="A442" s="44" t="s">
        <v>288</v>
      </c>
      <c r="B442" s="13">
        <v>400</v>
      </c>
      <c r="C442" s="13">
        <v>450</v>
      </c>
      <c r="D442" s="11" t="s">
        <v>12</v>
      </c>
    </row>
    <row r="443" spans="1:4" ht="30" x14ac:dyDescent="0.15">
      <c r="A443" s="45" t="s">
        <v>289</v>
      </c>
      <c r="B443" s="13">
        <v>221.81</v>
      </c>
      <c r="C443" s="13">
        <v>166.33</v>
      </c>
      <c r="D443" s="11" t="s">
        <v>16</v>
      </c>
    </row>
    <row r="444" spans="1:4" ht="15" x14ac:dyDescent="0.15">
      <c r="A444" s="44" t="s">
        <v>290</v>
      </c>
      <c r="B444" s="13">
        <v>60</v>
      </c>
      <c r="C444" s="13">
        <v>2</v>
      </c>
      <c r="D444" s="11" t="s">
        <v>8</v>
      </c>
    </row>
    <row r="445" spans="1:4" ht="15" x14ac:dyDescent="0.15">
      <c r="A445" s="45" t="s">
        <v>68</v>
      </c>
      <c r="B445" s="13">
        <v>0.88</v>
      </c>
      <c r="C445" s="13">
        <v>0.88</v>
      </c>
      <c r="D445" s="11" t="s">
        <v>16</v>
      </c>
    </row>
    <row r="446" spans="1:4" x14ac:dyDescent="0.15">
      <c r="A446" s="32" t="s">
        <v>21</v>
      </c>
      <c r="B446" s="15"/>
      <c r="C446" s="15"/>
      <c r="D446" s="5"/>
    </row>
    <row r="447" spans="1:4" ht="15" x14ac:dyDescent="0.15">
      <c r="A447" s="32" t="s">
        <v>22</v>
      </c>
      <c r="B447" s="5"/>
      <c r="C447" s="5"/>
      <c r="D447" s="5"/>
    </row>
    <row r="448" spans="1:4" ht="15" x14ac:dyDescent="0.15">
      <c r="A448" s="32" t="s">
        <v>71</v>
      </c>
      <c r="B448" s="5"/>
      <c r="C448" s="5"/>
      <c r="D448" s="5"/>
    </row>
    <row r="449" spans="1:4" ht="15" x14ac:dyDescent="0.15">
      <c r="A449" s="17" t="s">
        <v>24</v>
      </c>
    </row>
    <row r="452" spans="1:4" x14ac:dyDescent="0.15">
      <c r="A452" s="4" t="s">
        <v>291</v>
      </c>
      <c r="B452" s="5"/>
      <c r="C452" s="5"/>
      <c r="D452" s="5"/>
    </row>
    <row r="453" spans="1:4" ht="31" x14ac:dyDescent="0.15">
      <c r="A453" s="6" t="s">
        <v>3</v>
      </c>
      <c r="B453" s="7" t="s">
        <v>4</v>
      </c>
      <c r="C453" s="7" t="s">
        <v>5</v>
      </c>
      <c r="D453" s="7" t="s">
        <v>6</v>
      </c>
    </row>
    <row r="454" spans="1:4" ht="45" x14ac:dyDescent="0.15">
      <c r="A454" s="44" t="s">
        <v>292</v>
      </c>
      <c r="B454" s="10">
        <v>499.6</v>
      </c>
      <c r="C454" s="10">
        <v>910</v>
      </c>
      <c r="D454" s="11" t="s">
        <v>12</v>
      </c>
    </row>
    <row r="455" spans="1:4" ht="30" x14ac:dyDescent="0.15">
      <c r="A455" s="44" t="s">
        <v>293</v>
      </c>
      <c r="B455" s="10">
        <v>300</v>
      </c>
      <c r="C455" s="10">
        <v>366.65</v>
      </c>
      <c r="D455" s="11" t="s">
        <v>12</v>
      </c>
    </row>
    <row r="456" spans="1:4" ht="15" x14ac:dyDescent="0.15">
      <c r="A456" s="44" t="s">
        <v>294</v>
      </c>
      <c r="B456" s="10">
        <v>100</v>
      </c>
      <c r="C456" s="10">
        <v>81.73</v>
      </c>
      <c r="D456" s="11" t="s">
        <v>12</v>
      </c>
    </row>
    <row r="457" spans="1:4" ht="15" x14ac:dyDescent="0.15">
      <c r="A457" s="45" t="s">
        <v>295</v>
      </c>
      <c r="B457" s="10">
        <v>10</v>
      </c>
      <c r="C457" s="10">
        <v>375.54</v>
      </c>
      <c r="D457" s="11" t="s">
        <v>16</v>
      </c>
    </row>
    <row r="458" spans="1:4" ht="15" x14ac:dyDescent="0.15">
      <c r="A458" s="45" t="s">
        <v>296</v>
      </c>
      <c r="B458" s="10">
        <v>100</v>
      </c>
      <c r="C458" s="10">
        <v>100</v>
      </c>
      <c r="D458" s="11" t="s">
        <v>16</v>
      </c>
    </row>
    <row r="459" spans="1:4" ht="15" x14ac:dyDescent="0.15">
      <c r="A459" s="45" t="s">
        <v>297</v>
      </c>
      <c r="B459" s="10">
        <v>30</v>
      </c>
      <c r="C459" s="10">
        <v>43</v>
      </c>
      <c r="D459" s="11" t="s">
        <v>16</v>
      </c>
    </row>
    <row r="460" spans="1:4" ht="15" x14ac:dyDescent="0.15">
      <c r="A460" s="45" t="s">
        <v>298</v>
      </c>
      <c r="B460" s="10">
        <v>30</v>
      </c>
      <c r="C460" s="10">
        <v>205.6</v>
      </c>
      <c r="D460" s="11" t="s">
        <v>16</v>
      </c>
    </row>
    <row r="461" spans="1:4" ht="15" x14ac:dyDescent="0.15">
      <c r="A461" s="45" t="s">
        <v>299</v>
      </c>
      <c r="B461" s="10">
        <v>50</v>
      </c>
      <c r="C461" s="10">
        <v>70</v>
      </c>
      <c r="D461" s="11" t="s">
        <v>16</v>
      </c>
    </row>
    <row r="462" spans="1:4" ht="30" x14ac:dyDescent="0.15">
      <c r="A462" s="44" t="s">
        <v>300</v>
      </c>
      <c r="B462" s="10">
        <v>250</v>
      </c>
      <c r="C462" s="10">
        <v>200</v>
      </c>
      <c r="D462" s="11" t="s">
        <v>12</v>
      </c>
    </row>
    <row r="463" spans="1:4" ht="15" x14ac:dyDescent="0.15">
      <c r="A463" s="45" t="s">
        <v>301</v>
      </c>
      <c r="B463" s="10">
        <v>150</v>
      </c>
      <c r="C463" s="10">
        <v>57</v>
      </c>
      <c r="D463" s="11" t="s">
        <v>16</v>
      </c>
    </row>
    <row r="464" spans="1:4" ht="31" x14ac:dyDescent="0.15">
      <c r="A464" s="44" t="s">
        <v>302</v>
      </c>
      <c r="B464" s="10">
        <v>100</v>
      </c>
      <c r="C464" s="10">
        <v>2.5499999999999998</v>
      </c>
      <c r="D464" s="11" t="s">
        <v>8</v>
      </c>
    </row>
    <row r="465" spans="1:4" ht="15" x14ac:dyDescent="0.15">
      <c r="A465" s="44" t="s">
        <v>303</v>
      </c>
      <c r="B465" s="10">
        <v>120</v>
      </c>
      <c r="C465" s="10">
        <v>2.5499999999999998</v>
      </c>
      <c r="D465" s="11" t="s">
        <v>8</v>
      </c>
    </row>
    <row r="466" spans="1:4" ht="15" x14ac:dyDescent="0.15">
      <c r="A466" s="45" t="s">
        <v>304</v>
      </c>
      <c r="B466" s="10">
        <v>100</v>
      </c>
      <c r="C466" s="10">
        <v>26</v>
      </c>
      <c r="D466" s="11" t="s">
        <v>16</v>
      </c>
    </row>
    <row r="467" spans="1:4" ht="30" x14ac:dyDescent="0.15">
      <c r="A467" s="44" t="s">
        <v>305</v>
      </c>
      <c r="B467" s="10">
        <v>150</v>
      </c>
      <c r="C467" s="10">
        <v>162.38</v>
      </c>
      <c r="D467" s="11" t="s">
        <v>12</v>
      </c>
    </row>
    <row r="468" spans="1:4" ht="15" x14ac:dyDescent="0.15">
      <c r="A468" s="44" t="s">
        <v>306</v>
      </c>
      <c r="B468" s="10">
        <v>100</v>
      </c>
      <c r="C468" s="10">
        <v>198.22</v>
      </c>
      <c r="D468" s="11" t="s">
        <v>12</v>
      </c>
    </row>
    <row r="469" spans="1:4" ht="30" x14ac:dyDescent="0.15">
      <c r="A469" s="45" t="s">
        <v>307</v>
      </c>
      <c r="B469" s="10">
        <v>95</v>
      </c>
      <c r="C469" s="10">
        <v>22.36</v>
      </c>
      <c r="D469" s="11" t="s">
        <v>16</v>
      </c>
    </row>
    <row r="470" spans="1:4" ht="15" x14ac:dyDescent="0.15">
      <c r="A470" s="45" t="s">
        <v>308</v>
      </c>
      <c r="B470" s="10">
        <v>62.5</v>
      </c>
      <c r="C470" s="10">
        <v>41.33</v>
      </c>
      <c r="D470" s="11" t="s">
        <v>16</v>
      </c>
    </row>
    <row r="471" spans="1:4" ht="15" x14ac:dyDescent="0.15">
      <c r="A471" s="45" t="s">
        <v>309</v>
      </c>
      <c r="B471" s="10">
        <v>200</v>
      </c>
      <c r="C471" s="10">
        <v>200</v>
      </c>
      <c r="D471" s="11" t="s">
        <v>16</v>
      </c>
    </row>
    <row r="472" spans="1:4" ht="15" x14ac:dyDescent="0.15">
      <c r="A472" s="45" t="s">
        <v>68</v>
      </c>
      <c r="B472" s="10">
        <v>322.02</v>
      </c>
      <c r="C472" s="10">
        <v>322.02</v>
      </c>
      <c r="D472" s="11" t="s">
        <v>16</v>
      </c>
    </row>
    <row r="473" spans="1:4" ht="15" x14ac:dyDescent="0.15">
      <c r="A473" s="32" t="s">
        <v>22</v>
      </c>
      <c r="B473" s="15"/>
      <c r="C473" s="15"/>
      <c r="D473" s="5"/>
    </row>
    <row r="474" spans="1:4" ht="15" x14ac:dyDescent="0.15">
      <c r="A474" s="32" t="s">
        <v>218</v>
      </c>
      <c r="B474" s="5"/>
      <c r="C474" s="5"/>
      <c r="D474" s="5"/>
    </row>
    <row r="475" spans="1:4" ht="15" x14ac:dyDescent="0.15">
      <c r="A475" s="17" t="s">
        <v>24</v>
      </c>
    </row>
    <row r="478" spans="1:4" x14ac:dyDescent="0.15">
      <c r="A478" s="4" t="s">
        <v>310</v>
      </c>
      <c r="B478" s="5"/>
      <c r="C478" s="5"/>
      <c r="D478" s="5"/>
    </row>
    <row r="479" spans="1:4" ht="31" x14ac:dyDescent="0.15">
      <c r="A479" s="6" t="s">
        <v>3</v>
      </c>
      <c r="B479" s="7" t="s">
        <v>4</v>
      </c>
      <c r="C479" s="7" t="s">
        <v>5</v>
      </c>
      <c r="D479" s="7" t="s">
        <v>6</v>
      </c>
    </row>
    <row r="480" spans="1:4" ht="15" x14ac:dyDescent="0.15">
      <c r="A480" s="45" t="s">
        <v>311</v>
      </c>
      <c r="B480" s="10">
        <v>20</v>
      </c>
      <c r="C480" s="10">
        <v>90</v>
      </c>
      <c r="D480" s="11" t="s">
        <v>16</v>
      </c>
    </row>
    <row r="481" spans="1:4" ht="15" x14ac:dyDescent="0.15">
      <c r="A481" s="45" t="s">
        <v>312</v>
      </c>
      <c r="B481" s="10">
        <v>88</v>
      </c>
      <c r="C481" s="10">
        <v>75</v>
      </c>
      <c r="D481" s="11" t="s">
        <v>16</v>
      </c>
    </row>
    <row r="482" spans="1:4" ht="15" x14ac:dyDescent="0.15">
      <c r="A482" s="58" t="s">
        <v>313</v>
      </c>
      <c r="B482" s="59">
        <v>75</v>
      </c>
      <c r="C482" s="59">
        <v>251.92</v>
      </c>
      <c r="D482" s="60" t="s">
        <v>16</v>
      </c>
    </row>
    <row r="483" spans="1:4" ht="15" x14ac:dyDescent="0.15">
      <c r="A483" s="45" t="s">
        <v>314</v>
      </c>
      <c r="B483" s="10">
        <v>235</v>
      </c>
      <c r="C483" s="10">
        <f>51.75+20</f>
        <v>71.75</v>
      </c>
      <c r="D483" s="11" t="s">
        <v>16</v>
      </c>
    </row>
    <row r="484" spans="1:4" ht="15" x14ac:dyDescent="0.15">
      <c r="A484" s="45" t="s">
        <v>315</v>
      </c>
      <c r="B484" s="10">
        <v>25</v>
      </c>
      <c r="C484" s="10">
        <f>110+25</f>
        <v>135</v>
      </c>
      <c r="D484" s="11" t="s">
        <v>16</v>
      </c>
    </row>
    <row r="485" spans="1:4" ht="15" x14ac:dyDescent="0.15">
      <c r="A485" s="45" t="s">
        <v>316</v>
      </c>
      <c r="B485" s="10">
        <v>50</v>
      </c>
      <c r="C485" s="10">
        <v>21.52</v>
      </c>
      <c r="D485" s="11" t="s">
        <v>16</v>
      </c>
    </row>
    <row r="486" spans="1:4" ht="15" x14ac:dyDescent="0.15">
      <c r="A486" s="45" t="s">
        <v>317</v>
      </c>
      <c r="B486" s="10">
        <v>50</v>
      </c>
      <c r="C486" s="10">
        <v>88.3</v>
      </c>
      <c r="D486" s="11" t="s">
        <v>16</v>
      </c>
    </row>
    <row r="487" spans="1:4" ht="15" x14ac:dyDescent="0.15">
      <c r="A487" s="45" t="s">
        <v>318</v>
      </c>
      <c r="B487" s="10">
        <v>5</v>
      </c>
      <c r="C487" s="10">
        <v>5</v>
      </c>
      <c r="D487" s="11" t="s">
        <v>16</v>
      </c>
    </row>
    <row r="488" spans="1:4" ht="15" x14ac:dyDescent="0.15">
      <c r="A488" s="45" t="s">
        <v>319</v>
      </c>
      <c r="B488" s="10">
        <v>25</v>
      </c>
      <c r="C488" s="10">
        <v>61</v>
      </c>
      <c r="D488" s="11" t="s">
        <v>16</v>
      </c>
    </row>
    <row r="489" spans="1:4" ht="15" x14ac:dyDescent="0.15">
      <c r="A489" s="8" t="s">
        <v>320</v>
      </c>
      <c r="B489" s="45">
        <v>15.4</v>
      </c>
      <c r="C489" s="45">
        <v>1.5</v>
      </c>
      <c r="D489" s="11" t="s">
        <v>8</v>
      </c>
    </row>
    <row r="490" spans="1:4" ht="15" x14ac:dyDescent="0.15">
      <c r="A490" s="30" t="s">
        <v>321</v>
      </c>
      <c r="B490" s="45">
        <v>36.6</v>
      </c>
      <c r="C490" s="45">
        <v>36.200000000000003</v>
      </c>
      <c r="D490" s="11" t="s">
        <v>8</v>
      </c>
    </row>
    <row r="491" spans="1:4" ht="15" x14ac:dyDescent="0.15">
      <c r="A491" s="45" t="s">
        <v>322</v>
      </c>
      <c r="B491" s="10">
        <v>40</v>
      </c>
      <c r="C491" s="10">
        <v>290</v>
      </c>
      <c r="D491" s="11" t="s">
        <v>16</v>
      </c>
    </row>
    <row r="492" spans="1:4" ht="15" x14ac:dyDescent="0.15">
      <c r="A492" s="45" t="s">
        <v>323</v>
      </c>
      <c r="B492" s="10">
        <v>60</v>
      </c>
      <c r="C492" s="10">
        <v>119.8</v>
      </c>
      <c r="D492" s="11" t="s">
        <v>16</v>
      </c>
    </row>
    <row r="493" spans="1:4" ht="15" x14ac:dyDescent="0.15">
      <c r="A493" s="45" t="s">
        <v>324</v>
      </c>
      <c r="B493" s="10">
        <v>10</v>
      </c>
      <c r="C493" s="10">
        <f>25+10</f>
        <v>35</v>
      </c>
      <c r="D493" s="11" t="s">
        <v>16</v>
      </c>
    </row>
    <row r="494" spans="1:4" ht="15" x14ac:dyDescent="0.15">
      <c r="A494" s="32" t="s">
        <v>22</v>
      </c>
      <c r="B494" s="14"/>
      <c r="C494" s="61"/>
      <c r="D494" s="14"/>
    </row>
    <row r="495" spans="1:4" ht="15" x14ac:dyDescent="0.15">
      <c r="A495" s="32" t="s">
        <v>325</v>
      </c>
      <c r="B495" s="14"/>
      <c r="C495" s="14"/>
      <c r="D495" s="14"/>
    </row>
    <row r="498" spans="1:4" x14ac:dyDescent="0.15">
      <c r="A498" s="4" t="s">
        <v>326</v>
      </c>
      <c r="B498" s="5"/>
      <c r="C498" s="5"/>
      <c r="D498" s="5"/>
    </row>
    <row r="499" spans="1:4" ht="31" x14ac:dyDescent="0.15">
      <c r="A499" s="6" t="s">
        <v>3</v>
      </c>
      <c r="B499" s="7" t="s">
        <v>4</v>
      </c>
      <c r="C499" s="7" t="s">
        <v>5</v>
      </c>
      <c r="D499" s="7" t="s">
        <v>6</v>
      </c>
    </row>
    <row r="500" spans="1:4" ht="15" x14ac:dyDescent="0.15">
      <c r="A500" s="44" t="s">
        <v>327</v>
      </c>
      <c r="B500" s="10">
        <v>5</v>
      </c>
      <c r="C500" s="10">
        <v>15.9</v>
      </c>
      <c r="D500" s="11" t="s">
        <v>43</v>
      </c>
    </row>
    <row r="501" spans="1:4" ht="31" x14ac:dyDescent="0.15">
      <c r="A501" s="44" t="s">
        <v>328</v>
      </c>
      <c r="B501" s="10" t="s">
        <v>14</v>
      </c>
      <c r="C501" s="10">
        <v>7.55</v>
      </c>
      <c r="D501" s="11" t="s">
        <v>8</v>
      </c>
    </row>
    <row r="502" spans="1:4" ht="16" x14ac:dyDescent="0.15">
      <c r="A502" s="44" t="s">
        <v>329</v>
      </c>
      <c r="B502" s="10">
        <v>5</v>
      </c>
      <c r="C502" s="10">
        <v>0.75</v>
      </c>
      <c r="D502" s="11" t="s">
        <v>8</v>
      </c>
    </row>
    <row r="503" spans="1:4" ht="15" x14ac:dyDescent="0.15">
      <c r="A503" s="44" t="s">
        <v>330</v>
      </c>
      <c r="B503" s="10">
        <v>25</v>
      </c>
      <c r="C503" s="10">
        <v>17.5</v>
      </c>
      <c r="D503" s="11" t="s">
        <v>8</v>
      </c>
    </row>
    <row r="504" spans="1:4" ht="15" x14ac:dyDescent="0.15">
      <c r="A504" s="45" t="s">
        <v>331</v>
      </c>
      <c r="B504" s="10">
        <v>2</v>
      </c>
      <c r="C504" s="10">
        <v>1</v>
      </c>
      <c r="D504" s="11" t="s">
        <v>16</v>
      </c>
    </row>
    <row r="505" spans="1:4" x14ac:dyDescent="0.15">
      <c r="A505" s="32" t="s">
        <v>21</v>
      </c>
      <c r="B505" s="15"/>
      <c r="C505" s="15"/>
      <c r="D505" s="5"/>
    </row>
    <row r="506" spans="1:4" ht="15" x14ac:dyDescent="0.15">
      <c r="A506" s="32" t="s">
        <v>22</v>
      </c>
      <c r="B506" s="5"/>
      <c r="C506" s="5"/>
      <c r="D506" s="5"/>
    </row>
    <row r="507" spans="1:4" ht="15" x14ac:dyDescent="0.15">
      <c r="A507" s="32" t="s">
        <v>218</v>
      </c>
      <c r="B507" s="5"/>
      <c r="C507" s="5"/>
      <c r="D507" s="5"/>
    </row>
    <row r="508" spans="1:4" ht="15" x14ac:dyDescent="0.15">
      <c r="A508" s="17" t="s">
        <v>24</v>
      </c>
    </row>
    <row r="511" spans="1:4" x14ac:dyDescent="0.15">
      <c r="A511" s="4" t="s">
        <v>332</v>
      </c>
      <c r="B511" s="5"/>
      <c r="C511" s="5"/>
      <c r="D511" s="5"/>
    </row>
    <row r="512" spans="1:4" ht="31" x14ac:dyDescent="0.15">
      <c r="A512" s="6" t="s">
        <v>3</v>
      </c>
      <c r="B512" s="7" t="s">
        <v>4</v>
      </c>
      <c r="C512" s="7" t="s">
        <v>5</v>
      </c>
      <c r="D512" s="7" t="s">
        <v>6</v>
      </c>
    </row>
    <row r="513" spans="1:4" ht="16" x14ac:dyDescent="0.15">
      <c r="A513" s="44" t="s">
        <v>333</v>
      </c>
      <c r="B513" s="10" t="s">
        <v>14</v>
      </c>
      <c r="C513" s="10">
        <v>0.28999999999999998</v>
      </c>
      <c r="D513" s="11" t="s">
        <v>8</v>
      </c>
    </row>
    <row r="514" spans="1:4" ht="15" x14ac:dyDescent="0.15">
      <c r="A514" s="44" t="s">
        <v>334</v>
      </c>
      <c r="B514" s="13">
        <v>5</v>
      </c>
      <c r="C514" s="10">
        <v>16.399999999999999</v>
      </c>
      <c r="D514" s="11" t="s">
        <v>8</v>
      </c>
    </row>
    <row r="515" spans="1:4" ht="15" x14ac:dyDescent="0.15">
      <c r="A515" s="44" t="s">
        <v>331</v>
      </c>
      <c r="B515" s="10">
        <v>2.2400000000000002</v>
      </c>
      <c r="C515" s="10">
        <v>6.2</v>
      </c>
      <c r="D515" s="11" t="s">
        <v>8</v>
      </c>
    </row>
    <row r="516" spans="1:4" ht="15" x14ac:dyDescent="0.15">
      <c r="A516" s="44" t="s">
        <v>335</v>
      </c>
      <c r="B516" s="10">
        <v>21</v>
      </c>
      <c r="C516" s="10">
        <v>23.35</v>
      </c>
      <c r="D516" s="11" t="s">
        <v>8</v>
      </c>
    </row>
    <row r="517" spans="1:4" ht="15" x14ac:dyDescent="0.15">
      <c r="A517" s="44" t="s">
        <v>336</v>
      </c>
      <c r="B517" s="10">
        <v>37</v>
      </c>
      <c r="C517" s="10">
        <v>20.347000000000001</v>
      </c>
      <c r="D517" s="11"/>
    </row>
    <row r="518" spans="1:4" x14ac:dyDescent="0.15">
      <c r="A518" s="32" t="s">
        <v>21</v>
      </c>
      <c r="B518" s="15"/>
      <c r="C518" s="15"/>
      <c r="D518" s="5"/>
    </row>
    <row r="519" spans="1:4" ht="15" x14ac:dyDescent="0.15">
      <c r="A519" s="32" t="s">
        <v>22</v>
      </c>
      <c r="B519" s="5"/>
      <c r="C519" s="5"/>
      <c r="D519" s="5"/>
    </row>
    <row r="520" spans="1:4" ht="15" x14ac:dyDescent="0.15">
      <c r="A520" s="32" t="s">
        <v>98</v>
      </c>
      <c r="B520" s="5"/>
      <c r="C520" s="5"/>
      <c r="D520" s="5"/>
    </row>
    <row r="521" spans="1:4" ht="15" x14ac:dyDescent="0.15">
      <c r="A521" s="17" t="s">
        <v>24</v>
      </c>
    </row>
    <row r="524" spans="1:4" x14ac:dyDescent="0.15">
      <c r="A524" s="4" t="s">
        <v>337</v>
      </c>
      <c r="B524" s="5"/>
      <c r="C524" s="5"/>
      <c r="D524" s="5"/>
    </row>
    <row r="525" spans="1:4" ht="31" x14ac:dyDescent="0.15">
      <c r="A525" s="6" t="s">
        <v>3</v>
      </c>
      <c r="B525" s="7" t="s">
        <v>4</v>
      </c>
      <c r="C525" s="7" t="s">
        <v>5</v>
      </c>
      <c r="D525" s="7" t="s">
        <v>6</v>
      </c>
    </row>
    <row r="526" spans="1:4" ht="31" x14ac:dyDescent="0.15">
      <c r="A526" s="44" t="s">
        <v>338</v>
      </c>
      <c r="B526" s="10">
        <v>88</v>
      </c>
      <c r="C526" s="10">
        <v>70</v>
      </c>
      <c r="D526" s="11" t="s">
        <v>12</v>
      </c>
    </row>
    <row r="527" spans="1:4" ht="30" x14ac:dyDescent="0.15">
      <c r="A527" s="44" t="s">
        <v>339</v>
      </c>
      <c r="B527" s="10">
        <v>128</v>
      </c>
      <c r="C527" s="10">
        <v>50</v>
      </c>
      <c r="D527" s="11" t="s">
        <v>12</v>
      </c>
    </row>
    <row r="528" spans="1:4" ht="30" x14ac:dyDescent="0.15">
      <c r="A528" s="44" t="s">
        <v>340</v>
      </c>
      <c r="B528" s="10">
        <v>150</v>
      </c>
      <c r="C528" s="10">
        <v>30</v>
      </c>
      <c r="D528" s="11" t="s">
        <v>12</v>
      </c>
    </row>
    <row r="529" spans="1:4" ht="30" x14ac:dyDescent="0.15">
      <c r="A529" s="44" t="s">
        <v>341</v>
      </c>
      <c r="B529" s="10">
        <v>150</v>
      </c>
      <c r="C529" s="10">
        <v>30</v>
      </c>
      <c r="D529" s="11" t="s">
        <v>12</v>
      </c>
    </row>
    <row r="530" spans="1:4" ht="15" x14ac:dyDescent="0.15">
      <c r="A530" s="45" t="s">
        <v>342</v>
      </c>
      <c r="B530" s="10">
        <v>30</v>
      </c>
      <c r="C530" s="10">
        <v>39</v>
      </c>
      <c r="D530" s="11" t="s">
        <v>16</v>
      </c>
    </row>
    <row r="531" spans="1:4" ht="16" x14ac:dyDescent="0.15">
      <c r="A531" s="44" t="s">
        <v>343</v>
      </c>
      <c r="B531" s="10">
        <v>100</v>
      </c>
      <c r="C531" s="10">
        <v>3</v>
      </c>
      <c r="D531" s="11" t="s">
        <v>8</v>
      </c>
    </row>
    <row r="532" spans="1:4" ht="31" x14ac:dyDescent="0.15">
      <c r="A532" s="44" t="s">
        <v>344</v>
      </c>
      <c r="B532" s="62">
        <v>175</v>
      </c>
      <c r="C532" s="10">
        <v>9.5</v>
      </c>
      <c r="D532" s="11" t="s">
        <v>8</v>
      </c>
    </row>
    <row r="533" spans="1:4" ht="15" x14ac:dyDescent="0.15">
      <c r="A533" s="44" t="s">
        <v>345</v>
      </c>
      <c r="B533" s="10">
        <v>115</v>
      </c>
      <c r="C533" s="10">
        <v>3.8</v>
      </c>
      <c r="D533" s="11" t="s">
        <v>8</v>
      </c>
    </row>
    <row r="534" spans="1:4" ht="15" x14ac:dyDescent="0.15">
      <c r="A534" s="45" t="s">
        <v>346</v>
      </c>
      <c r="B534" s="10">
        <v>75</v>
      </c>
      <c r="C534" s="10">
        <v>36.770000000000003</v>
      </c>
      <c r="D534" s="11" t="s">
        <v>16</v>
      </c>
    </row>
    <row r="535" spans="1:4" ht="30" x14ac:dyDescent="0.15">
      <c r="A535" s="44" t="s">
        <v>347</v>
      </c>
      <c r="B535" s="10">
        <v>300</v>
      </c>
      <c r="C535" s="10">
        <v>342.73</v>
      </c>
      <c r="D535" s="11" t="s">
        <v>12</v>
      </c>
    </row>
    <row r="536" spans="1:4" ht="15" x14ac:dyDescent="0.15">
      <c r="A536" s="63" t="s">
        <v>68</v>
      </c>
      <c r="B536" s="10">
        <v>0.79</v>
      </c>
      <c r="C536" s="10">
        <v>0.79</v>
      </c>
      <c r="D536" s="11" t="s">
        <v>16</v>
      </c>
    </row>
    <row r="537" spans="1:4" ht="16" x14ac:dyDescent="0.15">
      <c r="A537" s="44" t="s">
        <v>29</v>
      </c>
      <c r="B537" s="10">
        <v>934.96</v>
      </c>
      <c r="C537" s="10">
        <v>2392.85</v>
      </c>
      <c r="D537" s="11" t="s">
        <v>16</v>
      </c>
    </row>
    <row r="538" spans="1:4" ht="15" x14ac:dyDescent="0.15">
      <c r="A538" s="32" t="s">
        <v>22</v>
      </c>
      <c r="B538" s="15"/>
      <c r="C538" s="15"/>
      <c r="D538" s="5"/>
    </row>
    <row r="539" spans="1:4" ht="15" x14ac:dyDescent="0.15">
      <c r="A539" s="32" t="s">
        <v>218</v>
      </c>
      <c r="B539" s="5"/>
      <c r="C539" s="5"/>
      <c r="D539" s="5"/>
    </row>
    <row r="540" spans="1:4" ht="15" x14ac:dyDescent="0.15">
      <c r="A540" s="17" t="s">
        <v>24</v>
      </c>
    </row>
    <row r="541" spans="1:4" ht="72.5" customHeight="1" x14ac:dyDescent="0.15">
      <c r="A541" s="71" t="s">
        <v>31</v>
      </c>
      <c r="B541" s="71"/>
      <c r="C541" s="71"/>
      <c r="D541" s="71"/>
    </row>
    <row r="544" spans="1:4" x14ac:dyDescent="0.15">
      <c r="A544" s="4" t="s">
        <v>348</v>
      </c>
      <c r="B544" s="5"/>
      <c r="C544" s="5"/>
      <c r="D544" s="5"/>
    </row>
    <row r="545" spans="1:4" ht="31" x14ac:dyDescent="0.15">
      <c r="A545" s="6" t="s">
        <v>3</v>
      </c>
      <c r="B545" s="7" t="s">
        <v>4</v>
      </c>
      <c r="C545" s="7" t="s">
        <v>5</v>
      </c>
      <c r="D545" s="7" t="s">
        <v>6</v>
      </c>
    </row>
    <row r="546" spans="1:4" ht="30" x14ac:dyDescent="0.15">
      <c r="A546" s="45" t="s">
        <v>349</v>
      </c>
      <c r="B546" s="10">
        <v>65.2</v>
      </c>
      <c r="C546" s="10">
        <v>14</v>
      </c>
      <c r="D546" s="11" t="s">
        <v>43</v>
      </c>
    </row>
    <row r="547" spans="1:4" ht="30" x14ac:dyDescent="0.15">
      <c r="A547" s="45" t="s">
        <v>350</v>
      </c>
      <c r="B547" s="10">
        <v>110</v>
      </c>
      <c r="C547" s="10">
        <v>40</v>
      </c>
      <c r="D547" s="11" t="s">
        <v>12</v>
      </c>
    </row>
    <row r="548" spans="1:4" ht="15" x14ac:dyDescent="0.15">
      <c r="A548" s="45" t="s">
        <v>351</v>
      </c>
      <c r="B548" s="10">
        <v>32</v>
      </c>
      <c r="C548" s="10">
        <v>10.42</v>
      </c>
      <c r="D548" s="11" t="s">
        <v>8</v>
      </c>
    </row>
    <row r="549" spans="1:4" ht="15" x14ac:dyDescent="0.15">
      <c r="A549" s="45" t="s">
        <v>352</v>
      </c>
      <c r="B549" s="10">
        <v>30</v>
      </c>
      <c r="C549" s="10">
        <v>2</v>
      </c>
      <c r="D549" s="11" t="s">
        <v>8</v>
      </c>
    </row>
    <row r="550" spans="1:4" ht="15" x14ac:dyDescent="0.15">
      <c r="A550" s="45" t="s">
        <v>353</v>
      </c>
      <c r="B550" s="10">
        <v>31.5</v>
      </c>
      <c r="C550" s="10">
        <v>8</v>
      </c>
      <c r="D550" s="11" t="s">
        <v>8</v>
      </c>
    </row>
    <row r="551" spans="1:4" ht="16" x14ac:dyDescent="0.15">
      <c r="A551" s="44" t="s">
        <v>74</v>
      </c>
      <c r="B551" s="10">
        <v>6.72</v>
      </c>
      <c r="C551" s="10">
        <v>4.54</v>
      </c>
      <c r="D551" s="11" t="s">
        <v>16</v>
      </c>
    </row>
    <row r="552" spans="1:4" ht="15" x14ac:dyDescent="0.15">
      <c r="A552" s="32" t="s">
        <v>22</v>
      </c>
      <c r="B552" s="15"/>
      <c r="C552" s="15"/>
      <c r="D552" s="5"/>
    </row>
    <row r="553" spans="1:4" ht="15" x14ac:dyDescent="0.15">
      <c r="A553" s="32" t="s">
        <v>107</v>
      </c>
      <c r="B553" s="5"/>
      <c r="C553" s="5"/>
      <c r="D553" s="5"/>
    </row>
    <row r="554" spans="1:4" ht="69" customHeight="1" x14ac:dyDescent="0.15">
      <c r="A554" s="71" t="s">
        <v>176</v>
      </c>
      <c r="B554" s="71"/>
      <c r="C554" s="71"/>
      <c r="D554" s="71"/>
    </row>
    <row r="557" spans="1:4" x14ac:dyDescent="0.15">
      <c r="A557" s="4" t="s">
        <v>354</v>
      </c>
      <c r="B557" s="5"/>
      <c r="C557" s="5"/>
      <c r="D557" s="5"/>
    </row>
    <row r="558" spans="1:4" ht="31" x14ac:dyDescent="0.15">
      <c r="A558" s="6" t="s">
        <v>3</v>
      </c>
      <c r="B558" s="7" t="s">
        <v>4</v>
      </c>
      <c r="C558" s="7" t="s">
        <v>5</v>
      </c>
      <c r="D558" s="7" t="s">
        <v>6</v>
      </c>
    </row>
    <row r="559" spans="1:4" ht="30" x14ac:dyDescent="0.15">
      <c r="A559" s="8" t="s">
        <v>355</v>
      </c>
      <c r="B559" s="10" t="s">
        <v>14</v>
      </c>
      <c r="C559" s="10">
        <v>2</v>
      </c>
      <c r="D559" s="11" t="s">
        <v>8</v>
      </c>
    </row>
    <row r="560" spans="1:4" ht="15" x14ac:dyDescent="0.15">
      <c r="A560" s="8" t="s">
        <v>356</v>
      </c>
      <c r="B560" s="10">
        <v>228</v>
      </c>
      <c r="C560" s="10">
        <v>938.66</v>
      </c>
      <c r="D560" s="11" t="s">
        <v>16</v>
      </c>
    </row>
    <row r="561" spans="1:4" ht="15" x14ac:dyDescent="0.15">
      <c r="A561" s="8" t="s">
        <v>357</v>
      </c>
      <c r="B561" s="10">
        <v>75</v>
      </c>
      <c r="C561" s="10">
        <f>644.85+21.96</f>
        <v>666.81000000000006</v>
      </c>
      <c r="D561" s="11" t="s">
        <v>16</v>
      </c>
    </row>
    <row r="562" spans="1:4" ht="15" x14ac:dyDescent="0.15">
      <c r="A562" s="8" t="s">
        <v>358</v>
      </c>
      <c r="B562" s="10">
        <v>50</v>
      </c>
      <c r="C562" s="10">
        <f>1057.1+45</f>
        <v>1102.0999999999999</v>
      </c>
      <c r="D562" s="11" t="s">
        <v>16</v>
      </c>
    </row>
    <row r="563" spans="1:4" ht="15" x14ac:dyDescent="0.15">
      <c r="A563" s="8" t="s">
        <v>359</v>
      </c>
      <c r="B563" s="10">
        <v>98.22</v>
      </c>
      <c r="C563" s="10">
        <v>220</v>
      </c>
      <c r="D563" s="11" t="s">
        <v>16</v>
      </c>
    </row>
    <row r="564" spans="1:4" ht="15" x14ac:dyDescent="0.15">
      <c r="A564" s="2" t="s">
        <v>360</v>
      </c>
      <c r="B564" s="10">
        <v>35.229999999999997</v>
      </c>
      <c r="C564" s="10">
        <v>26.16</v>
      </c>
      <c r="D564" s="11" t="s">
        <v>16</v>
      </c>
    </row>
    <row r="565" spans="1:4" ht="15" x14ac:dyDescent="0.15">
      <c r="A565" s="8" t="s">
        <v>361</v>
      </c>
      <c r="B565" s="10">
        <v>53</v>
      </c>
      <c r="C565" s="10">
        <f>79.68+30</f>
        <v>109.68</v>
      </c>
      <c r="D565" s="11" t="s">
        <v>16</v>
      </c>
    </row>
    <row r="566" spans="1:4" ht="15" x14ac:dyDescent="0.15">
      <c r="A566" s="8" t="s">
        <v>68</v>
      </c>
      <c r="B566" s="10">
        <v>4.7699999999999996</v>
      </c>
      <c r="C566" s="10">
        <v>4.7699999999999996</v>
      </c>
      <c r="D566" s="11" t="s">
        <v>16</v>
      </c>
    </row>
    <row r="567" spans="1:4" x14ac:dyDescent="0.15">
      <c r="A567" s="32" t="s">
        <v>21</v>
      </c>
      <c r="B567" s="15"/>
      <c r="C567" s="15"/>
      <c r="D567" s="5"/>
    </row>
    <row r="568" spans="1:4" ht="15" x14ac:dyDescent="0.15">
      <c r="A568" s="32" t="s">
        <v>22</v>
      </c>
      <c r="B568" s="5"/>
      <c r="C568" s="5"/>
      <c r="D568" s="5"/>
    </row>
    <row r="569" spans="1:4" ht="15" x14ac:dyDescent="0.15">
      <c r="A569" s="32" t="s">
        <v>362</v>
      </c>
      <c r="B569" s="5"/>
      <c r="C569" s="5"/>
      <c r="D569" s="5"/>
    </row>
    <row r="572" spans="1:4" x14ac:dyDescent="0.15">
      <c r="A572" s="4" t="s">
        <v>363</v>
      </c>
      <c r="B572" s="5"/>
      <c r="C572" s="5"/>
      <c r="D572" s="5"/>
    </row>
    <row r="573" spans="1:4" ht="31" x14ac:dyDescent="0.15">
      <c r="A573" s="6" t="s">
        <v>3</v>
      </c>
      <c r="B573" s="7" t="s">
        <v>4</v>
      </c>
      <c r="C573" s="7" t="s">
        <v>5</v>
      </c>
      <c r="D573" s="7" t="s">
        <v>6</v>
      </c>
    </row>
    <row r="574" spans="1:4" ht="15" x14ac:dyDescent="0.15">
      <c r="A574" s="30" t="s">
        <v>364</v>
      </c>
      <c r="B574" s="10" t="s">
        <v>14</v>
      </c>
      <c r="C574" s="10">
        <v>22.62</v>
      </c>
      <c r="D574" s="11" t="s">
        <v>8</v>
      </c>
    </row>
    <row r="575" spans="1:4" ht="15" x14ac:dyDescent="0.15">
      <c r="A575" s="30" t="s">
        <v>365</v>
      </c>
      <c r="B575" s="10">
        <v>50</v>
      </c>
      <c r="C575" s="10">
        <v>4.5</v>
      </c>
      <c r="D575" s="11" t="s">
        <v>8</v>
      </c>
    </row>
    <row r="576" spans="1:4" x14ac:dyDescent="0.15">
      <c r="A576" s="32" t="s">
        <v>21</v>
      </c>
      <c r="B576" s="15"/>
      <c r="C576" s="15"/>
      <c r="D576" s="5"/>
    </row>
    <row r="577" spans="1:4" ht="15" x14ac:dyDescent="0.15">
      <c r="A577" s="32" t="s">
        <v>22</v>
      </c>
      <c r="B577" s="5"/>
      <c r="C577" s="5"/>
      <c r="D577" s="5"/>
    </row>
    <row r="578" spans="1:4" ht="15" x14ac:dyDescent="0.15">
      <c r="A578" s="32" t="s">
        <v>366</v>
      </c>
      <c r="B578" s="5"/>
      <c r="C578" s="5"/>
      <c r="D578" s="5"/>
    </row>
    <row r="579" spans="1:4" ht="15" x14ac:dyDescent="0.15">
      <c r="A579" s="17" t="s">
        <v>24</v>
      </c>
    </row>
    <row r="582" spans="1:4" x14ac:dyDescent="0.15">
      <c r="A582" s="4" t="s">
        <v>367</v>
      </c>
      <c r="B582" s="5"/>
      <c r="C582" s="5"/>
      <c r="D582" s="5"/>
    </row>
    <row r="583" spans="1:4" ht="31" x14ac:dyDescent="0.15">
      <c r="A583" s="6" t="s">
        <v>3</v>
      </c>
      <c r="B583" s="7" t="s">
        <v>4</v>
      </c>
      <c r="C583" s="7" t="s">
        <v>5</v>
      </c>
      <c r="D583" s="7" t="s">
        <v>6</v>
      </c>
    </row>
    <row r="584" spans="1:4" ht="15" x14ac:dyDescent="0.15">
      <c r="A584" s="64" t="s">
        <v>368</v>
      </c>
      <c r="B584" s="10">
        <v>6</v>
      </c>
      <c r="C584" s="10">
        <v>7.8</v>
      </c>
      <c r="D584" s="11" t="s">
        <v>43</v>
      </c>
    </row>
    <row r="585" spans="1:4" ht="15" x14ac:dyDescent="0.15">
      <c r="A585" s="64" t="s">
        <v>369</v>
      </c>
      <c r="B585" s="10">
        <v>5</v>
      </c>
      <c r="C585" s="10">
        <v>11.3</v>
      </c>
      <c r="D585" s="11" t="s">
        <v>43</v>
      </c>
    </row>
    <row r="586" spans="1:4" ht="15" x14ac:dyDescent="0.15">
      <c r="A586" s="64" t="s">
        <v>370</v>
      </c>
      <c r="B586" s="10">
        <v>5</v>
      </c>
      <c r="C586" s="10">
        <v>10.5</v>
      </c>
      <c r="D586" s="11" t="s">
        <v>8</v>
      </c>
    </row>
    <row r="587" spans="1:4" ht="16" x14ac:dyDescent="0.15">
      <c r="A587" s="44" t="s">
        <v>371</v>
      </c>
      <c r="B587" s="10" t="s">
        <v>14</v>
      </c>
      <c r="C587" s="10">
        <v>2.0299999999999998</v>
      </c>
      <c r="D587" s="11" t="s">
        <v>8</v>
      </c>
    </row>
    <row r="588" spans="1:4" ht="15" x14ac:dyDescent="0.15">
      <c r="A588" s="64" t="s">
        <v>372</v>
      </c>
      <c r="B588" s="10">
        <v>6.94</v>
      </c>
      <c r="C588" s="10">
        <v>7.6992689999999993</v>
      </c>
      <c r="D588" s="11" t="s">
        <v>8</v>
      </c>
    </row>
    <row r="589" spans="1:4" ht="15" x14ac:dyDescent="0.15">
      <c r="A589" s="64" t="s">
        <v>373</v>
      </c>
      <c r="B589" s="10">
        <v>12.2</v>
      </c>
      <c r="C589" s="10">
        <v>32.4</v>
      </c>
      <c r="D589" s="11" t="s">
        <v>8</v>
      </c>
    </row>
    <row r="590" spans="1:4" x14ac:dyDescent="0.15">
      <c r="A590" s="32" t="s">
        <v>21</v>
      </c>
      <c r="B590" s="15"/>
      <c r="C590" s="15"/>
      <c r="D590" s="5"/>
    </row>
    <row r="591" spans="1:4" ht="15" x14ac:dyDescent="0.15">
      <c r="A591" s="32" t="s">
        <v>22</v>
      </c>
      <c r="B591" s="5"/>
      <c r="C591" s="5"/>
      <c r="D591" s="5"/>
    </row>
    <row r="592" spans="1:4" ht="15" x14ac:dyDescent="0.15">
      <c r="A592" s="32" t="s">
        <v>107</v>
      </c>
      <c r="B592" s="5"/>
      <c r="C592" s="5"/>
      <c r="D592" s="5"/>
    </row>
    <row r="593" spans="1:4" ht="15" x14ac:dyDescent="0.15">
      <c r="A593" s="17" t="s">
        <v>24</v>
      </c>
    </row>
    <row r="596" spans="1:4" x14ac:dyDescent="0.15">
      <c r="A596" s="4" t="s">
        <v>374</v>
      </c>
      <c r="B596" s="5"/>
      <c r="C596" s="5"/>
      <c r="D596" s="5"/>
    </row>
    <row r="597" spans="1:4" ht="31" x14ac:dyDescent="0.15">
      <c r="A597" s="6" t="s">
        <v>3</v>
      </c>
      <c r="B597" s="7" t="s">
        <v>4</v>
      </c>
      <c r="C597" s="7" t="s">
        <v>5</v>
      </c>
      <c r="D597" s="7" t="s">
        <v>6</v>
      </c>
    </row>
    <row r="598" spans="1:4" ht="15" x14ac:dyDescent="0.15">
      <c r="A598" s="53" t="s">
        <v>375</v>
      </c>
      <c r="B598" s="65">
        <v>4</v>
      </c>
      <c r="C598" s="65">
        <v>10.6</v>
      </c>
      <c r="D598" s="11" t="s">
        <v>8</v>
      </c>
    </row>
    <row r="599" spans="1:4" ht="15" x14ac:dyDescent="0.15">
      <c r="A599" s="66" t="s">
        <v>376</v>
      </c>
      <c r="B599" s="10">
        <v>11.3</v>
      </c>
      <c r="C599" s="10">
        <v>0.5</v>
      </c>
      <c r="D599" s="11" t="s">
        <v>8</v>
      </c>
    </row>
    <row r="600" spans="1:4" ht="15" x14ac:dyDescent="0.15">
      <c r="A600" s="66" t="s">
        <v>377</v>
      </c>
      <c r="B600" s="10">
        <v>2</v>
      </c>
      <c r="C600" s="10">
        <v>3</v>
      </c>
      <c r="D600" s="11" t="s">
        <v>8</v>
      </c>
    </row>
    <row r="601" spans="1:4" ht="15" x14ac:dyDescent="0.15">
      <c r="A601" s="32" t="s">
        <v>22</v>
      </c>
      <c r="B601" s="51">
        <f>SUM(B598:B600)</f>
        <v>17.3</v>
      </c>
      <c r="C601" s="51">
        <f>SUM(C598:C600)</f>
        <v>14.1</v>
      </c>
      <c r="D601" s="5"/>
    </row>
    <row r="602" spans="1:4" ht="15" x14ac:dyDescent="0.15">
      <c r="A602" s="32" t="s">
        <v>98</v>
      </c>
      <c r="B602" s="5"/>
      <c r="C602" s="5"/>
      <c r="D602" s="5"/>
    </row>
    <row r="605" spans="1:4" x14ac:dyDescent="0.15">
      <c r="A605" s="4" t="s">
        <v>378</v>
      </c>
      <c r="B605" s="5"/>
      <c r="C605" s="5"/>
      <c r="D605" s="5"/>
    </row>
    <row r="606" spans="1:4" ht="31" x14ac:dyDescent="0.15">
      <c r="A606" s="6" t="s">
        <v>3</v>
      </c>
      <c r="B606" s="7" t="s">
        <v>4</v>
      </c>
      <c r="C606" s="7" t="s">
        <v>5</v>
      </c>
      <c r="D606" s="7" t="s">
        <v>6</v>
      </c>
    </row>
    <row r="607" spans="1:4" ht="15" x14ac:dyDescent="0.15">
      <c r="A607" s="45" t="s">
        <v>379</v>
      </c>
      <c r="B607" s="10">
        <v>300</v>
      </c>
      <c r="C607" s="10">
        <v>70</v>
      </c>
      <c r="D607" s="11" t="s">
        <v>12</v>
      </c>
    </row>
    <row r="608" spans="1:4" ht="15" x14ac:dyDescent="0.15">
      <c r="A608" s="45" t="s">
        <v>380</v>
      </c>
      <c r="B608" s="10">
        <v>500</v>
      </c>
      <c r="C608" s="10">
        <v>300</v>
      </c>
      <c r="D608" s="11" t="s">
        <v>12</v>
      </c>
    </row>
    <row r="609" spans="1:4" ht="15" x14ac:dyDescent="0.15">
      <c r="A609" s="45" t="s">
        <v>381</v>
      </c>
      <c r="B609" s="10">
        <v>220</v>
      </c>
      <c r="C609" s="10">
        <v>100</v>
      </c>
      <c r="D609" s="11" t="s">
        <v>12</v>
      </c>
    </row>
    <row r="610" spans="1:4" ht="15" x14ac:dyDescent="0.15">
      <c r="A610" s="45" t="s">
        <v>382</v>
      </c>
      <c r="B610" s="67">
        <v>300</v>
      </c>
      <c r="C610" s="10">
        <v>670.56502509999996</v>
      </c>
      <c r="D610" s="11" t="s">
        <v>12</v>
      </c>
    </row>
    <row r="611" spans="1:4" ht="30" x14ac:dyDescent="0.15">
      <c r="A611" s="45" t="s">
        <v>383</v>
      </c>
      <c r="B611" s="10">
        <v>100</v>
      </c>
      <c r="C611" s="10">
        <v>100</v>
      </c>
      <c r="D611" s="11" t="s">
        <v>12</v>
      </c>
    </row>
    <row r="612" spans="1:4" ht="15" x14ac:dyDescent="0.15">
      <c r="A612" s="45" t="s">
        <v>384</v>
      </c>
      <c r="B612" s="10">
        <v>450</v>
      </c>
      <c r="C612" s="10">
        <v>640</v>
      </c>
      <c r="D612" s="11" t="s">
        <v>12</v>
      </c>
    </row>
    <row r="613" spans="1:4" ht="16" x14ac:dyDescent="0.15">
      <c r="A613" s="44" t="s">
        <v>74</v>
      </c>
      <c r="B613" s="10">
        <v>149.63</v>
      </c>
      <c r="C613" s="10">
        <v>156.91</v>
      </c>
      <c r="D613" s="11" t="s">
        <v>16</v>
      </c>
    </row>
    <row r="614" spans="1:4" ht="15" x14ac:dyDescent="0.15">
      <c r="A614" s="32" t="s">
        <v>22</v>
      </c>
      <c r="B614" s="15"/>
      <c r="C614" s="15"/>
      <c r="D614" s="5"/>
    </row>
    <row r="615" spans="1:4" ht="15" x14ac:dyDescent="0.15">
      <c r="A615" s="32" t="s">
        <v>175</v>
      </c>
      <c r="B615" s="5"/>
      <c r="C615" s="5"/>
      <c r="D615" s="5"/>
    </row>
    <row r="616" spans="1:4" ht="70.75" customHeight="1" x14ac:dyDescent="0.15">
      <c r="A616" s="71" t="s">
        <v>176</v>
      </c>
      <c r="B616" s="71"/>
      <c r="C616" s="71"/>
      <c r="D616" s="71"/>
    </row>
    <row r="619" spans="1:4" x14ac:dyDescent="0.15">
      <c r="A619" s="4" t="s">
        <v>385</v>
      </c>
      <c r="B619" s="5"/>
      <c r="C619" s="5"/>
      <c r="D619" s="5"/>
    </row>
    <row r="620" spans="1:4" ht="31" x14ac:dyDescent="0.15">
      <c r="A620" s="6" t="s">
        <v>3</v>
      </c>
      <c r="B620" s="7" t="s">
        <v>4</v>
      </c>
      <c r="C620" s="7" t="s">
        <v>5</v>
      </c>
      <c r="D620" s="7" t="s">
        <v>6</v>
      </c>
    </row>
    <row r="621" spans="1:4" ht="15" x14ac:dyDescent="0.15">
      <c r="A621" s="64" t="s">
        <v>386</v>
      </c>
      <c r="B621" s="10">
        <v>12.61</v>
      </c>
      <c r="C621" s="10">
        <v>2.68</v>
      </c>
      <c r="D621" s="11" t="s">
        <v>8</v>
      </c>
    </row>
    <row r="622" spans="1:4" ht="15" x14ac:dyDescent="0.15">
      <c r="A622" s="64" t="s">
        <v>387</v>
      </c>
      <c r="B622" s="10" t="s">
        <v>14</v>
      </c>
      <c r="C622" s="10">
        <v>5</v>
      </c>
      <c r="D622" s="11" t="s">
        <v>8</v>
      </c>
    </row>
    <row r="623" spans="1:4" ht="15" x14ac:dyDescent="0.15">
      <c r="A623" s="64" t="s">
        <v>388</v>
      </c>
      <c r="B623" s="10">
        <v>5</v>
      </c>
      <c r="C623" s="10">
        <v>7</v>
      </c>
      <c r="D623" s="11" t="s">
        <v>8</v>
      </c>
    </row>
    <row r="624" spans="1:4" ht="15" x14ac:dyDescent="0.15">
      <c r="A624" s="64" t="s">
        <v>389</v>
      </c>
      <c r="B624" s="10">
        <v>18.48</v>
      </c>
      <c r="C624" s="10">
        <v>4.6500000000000004</v>
      </c>
      <c r="D624" s="11" t="s">
        <v>8</v>
      </c>
    </row>
    <row r="625" spans="1:4" ht="15" x14ac:dyDescent="0.15">
      <c r="A625" s="64" t="s">
        <v>390</v>
      </c>
      <c r="B625" s="10" t="s">
        <v>14</v>
      </c>
      <c r="C625" s="10">
        <v>2.87</v>
      </c>
      <c r="D625" s="11" t="s">
        <v>8</v>
      </c>
    </row>
    <row r="626" spans="1:4" x14ac:dyDescent="0.15">
      <c r="A626" s="32" t="s">
        <v>21</v>
      </c>
      <c r="B626" s="15"/>
      <c r="C626" s="15"/>
      <c r="D626" s="5"/>
    </row>
    <row r="627" spans="1:4" ht="15" x14ac:dyDescent="0.15">
      <c r="A627" s="32" t="s">
        <v>22</v>
      </c>
      <c r="B627" s="5"/>
      <c r="C627" s="5"/>
      <c r="D627" s="5"/>
    </row>
    <row r="628" spans="1:4" ht="15" x14ac:dyDescent="0.15">
      <c r="A628" s="32" t="s">
        <v>98</v>
      </c>
      <c r="B628" s="5"/>
      <c r="C628" s="5"/>
      <c r="D628" s="5"/>
    </row>
    <row r="629" spans="1:4" ht="15" x14ac:dyDescent="0.15">
      <c r="A629" s="17" t="s">
        <v>24</v>
      </c>
    </row>
    <row r="632" spans="1:4" x14ac:dyDescent="0.15">
      <c r="A632" s="4" t="s">
        <v>391</v>
      </c>
      <c r="B632" s="5"/>
      <c r="C632" s="5"/>
      <c r="D632" s="5"/>
    </row>
    <row r="633" spans="1:4" ht="31" x14ac:dyDescent="0.15">
      <c r="A633" s="6" t="s">
        <v>3</v>
      </c>
      <c r="B633" s="7" t="s">
        <v>4</v>
      </c>
      <c r="C633" s="7" t="s">
        <v>5</v>
      </c>
      <c r="D633" s="7" t="s">
        <v>6</v>
      </c>
    </row>
    <row r="634" spans="1:4" ht="15" x14ac:dyDescent="0.15">
      <c r="A634" s="45" t="s">
        <v>392</v>
      </c>
      <c r="B634" s="22">
        <v>17.600000000000001</v>
      </c>
      <c r="C634" s="10">
        <v>19.399999999999999</v>
      </c>
      <c r="D634" s="11" t="s">
        <v>16</v>
      </c>
    </row>
    <row r="635" spans="1:4" ht="30" x14ac:dyDescent="0.15">
      <c r="A635" s="44" t="s">
        <v>393</v>
      </c>
      <c r="B635" s="10">
        <v>286</v>
      </c>
      <c r="C635" s="10">
        <v>305.52</v>
      </c>
      <c r="D635" s="11" t="s">
        <v>12</v>
      </c>
    </row>
    <row r="636" spans="1:4" ht="31" x14ac:dyDescent="0.15">
      <c r="A636" s="44" t="s">
        <v>81</v>
      </c>
      <c r="B636" s="10" t="s">
        <v>14</v>
      </c>
      <c r="C636" s="10">
        <v>3.79</v>
      </c>
      <c r="D636" s="11" t="s">
        <v>8</v>
      </c>
    </row>
    <row r="637" spans="1:4" ht="31" x14ac:dyDescent="0.15">
      <c r="A637" s="44" t="s">
        <v>394</v>
      </c>
      <c r="B637" s="10" t="s">
        <v>14</v>
      </c>
      <c r="C637" s="10">
        <v>1.8</v>
      </c>
      <c r="D637" s="11" t="s">
        <v>8</v>
      </c>
    </row>
    <row r="638" spans="1:4" ht="15" x14ac:dyDescent="0.15">
      <c r="A638" s="44" t="s">
        <v>395</v>
      </c>
      <c r="B638" s="10">
        <v>357.8</v>
      </c>
      <c r="C638" s="10">
        <v>859.4</v>
      </c>
      <c r="D638" s="11" t="s">
        <v>12</v>
      </c>
    </row>
    <row r="639" spans="1:4" ht="15" x14ac:dyDescent="0.15">
      <c r="A639" s="44" t="s">
        <v>396</v>
      </c>
      <c r="B639" s="10">
        <v>230</v>
      </c>
      <c r="C639" s="10">
        <v>400</v>
      </c>
      <c r="D639" s="11" t="s">
        <v>12</v>
      </c>
    </row>
    <row r="640" spans="1:4" ht="15" x14ac:dyDescent="0.15">
      <c r="A640" s="45" t="s">
        <v>397</v>
      </c>
      <c r="B640" s="22">
        <v>200</v>
      </c>
      <c r="C640" s="10">
        <v>153.13999999999999</v>
      </c>
      <c r="D640" s="11" t="s">
        <v>16</v>
      </c>
    </row>
    <row r="641" spans="1:6" ht="15" x14ac:dyDescent="0.15">
      <c r="A641" s="44" t="s">
        <v>398</v>
      </c>
      <c r="B641" s="10">
        <v>188.36</v>
      </c>
      <c r="C641" s="10">
        <v>4.4800000000000004</v>
      </c>
      <c r="D641" s="11" t="s">
        <v>8</v>
      </c>
    </row>
    <row r="642" spans="1:6" ht="15" x14ac:dyDescent="0.15">
      <c r="A642" s="44" t="s">
        <v>399</v>
      </c>
      <c r="B642" s="10">
        <v>231.31</v>
      </c>
      <c r="C642" s="10">
        <v>71</v>
      </c>
      <c r="D642" s="11" t="s">
        <v>12</v>
      </c>
    </row>
    <row r="643" spans="1:6" ht="31" x14ac:dyDescent="0.15">
      <c r="A643" s="44" t="s">
        <v>400</v>
      </c>
      <c r="B643" s="10">
        <v>151</v>
      </c>
      <c r="C643" s="10">
        <v>3</v>
      </c>
      <c r="D643" s="11" t="s">
        <v>8</v>
      </c>
    </row>
    <row r="644" spans="1:6" ht="31" x14ac:dyDescent="0.15">
      <c r="A644" s="44" t="s">
        <v>89</v>
      </c>
      <c r="B644" s="10" t="s">
        <v>14</v>
      </c>
      <c r="C644" s="10">
        <v>2.5</v>
      </c>
      <c r="D644" s="11" t="s">
        <v>8</v>
      </c>
    </row>
    <row r="645" spans="1:6" ht="15" x14ac:dyDescent="0.15">
      <c r="A645" s="44" t="s">
        <v>401</v>
      </c>
      <c r="B645" s="22">
        <v>170</v>
      </c>
      <c r="C645" s="10">
        <v>6</v>
      </c>
      <c r="D645" s="11" t="s">
        <v>8</v>
      </c>
    </row>
    <row r="646" spans="1:6" ht="15" x14ac:dyDescent="0.15">
      <c r="A646" s="44" t="s">
        <v>402</v>
      </c>
      <c r="B646" s="22">
        <v>80</v>
      </c>
      <c r="C646" s="10">
        <v>3</v>
      </c>
      <c r="D646" s="11" t="s">
        <v>8</v>
      </c>
    </row>
    <row r="647" spans="1:6" ht="15" x14ac:dyDescent="0.15">
      <c r="A647" s="44" t="s">
        <v>403</v>
      </c>
      <c r="B647" s="22">
        <v>75</v>
      </c>
      <c r="C647" s="10">
        <v>3</v>
      </c>
      <c r="D647" s="11" t="s">
        <v>8</v>
      </c>
    </row>
    <row r="648" spans="1:6" ht="15" x14ac:dyDescent="0.15">
      <c r="A648" s="44" t="s">
        <v>404</v>
      </c>
      <c r="B648" s="10">
        <v>4.2</v>
      </c>
      <c r="C648" s="10">
        <v>48.95</v>
      </c>
      <c r="D648" s="11" t="s">
        <v>12</v>
      </c>
    </row>
    <row r="649" spans="1:6" ht="15" x14ac:dyDescent="0.15">
      <c r="A649" s="44" t="s">
        <v>405</v>
      </c>
      <c r="B649" s="10">
        <v>100</v>
      </c>
      <c r="C649" s="10">
        <v>4</v>
      </c>
      <c r="D649" s="11" t="s">
        <v>8</v>
      </c>
    </row>
    <row r="650" spans="1:6" ht="15" x14ac:dyDescent="0.15">
      <c r="A650" s="44" t="s">
        <v>406</v>
      </c>
      <c r="B650" s="22">
        <v>100</v>
      </c>
      <c r="C650" s="10">
        <v>0.75</v>
      </c>
      <c r="D650" s="11" t="s">
        <v>8</v>
      </c>
    </row>
    <row r="651" spans="1:6" ht="16" x14ac:dyDescent="0.15">
      <c r="A651" s="44" t="s">
        <v>29</v>
      </c>
      <c r="B651" s="22">
        <v>2723.76</v>
      </c>
      <c r="C651" s="10">
        <v>4653.63</v>
      </c>
      <c r="D651" s="11" t="s">
        <v>16</v>
      </c>
    </row>
    <row r="652" spans="1:6" x14ac:dyDescent="0.15">
      <c r="A652" s="32" t="s">
        <v>21</v>
      </c>
      <c r="B652" s="15"/>
      <c r="C652" s="15"/>
      <c r="D652" s="5"/>
    </row>
    <row r="653" spans="1:6" ht="15" x14ac:dyDescent="0.15">
      <c r="A653" s="32" t="s">
        <v>22</v>
      </c>
      <c r="B653" s="5"/>
      <c r="C653" s="5"/>
      <c r="D653" s="5"/>
    </row>
    <row r="654" spans="1:6" ht="15" x14ac:dyDescent="0.15">
      <c r="A654" s="32" t="s">
        <v>218</v>
      </c>
      <c r="B654" s="5"/>
      <c r="C654" s="5"/>
      <c r="D654" s="5"/>
    </row>
    <row r="655" spans="1:6" s="17" customFormat="1" ht="15" x14ac:dyDescent="0.15">
      <c r="A655" s="17" t="s">
        <v>24</v>
      </c>
      <c r="F655" s="68"/>
    </row>
    <row r="656" spans="1:6" s="17" customFormat="1" ht="72.5" customHeight="1" x14ac:dyDescent="0.15">
      <c r="A656" s="71" t="s">
        <v>31</v>
      </c>
      <c r="B656" s="71"/>
      <c r="C656" s="71"/>
      <c r="D656" s="71"/>
      <c r="F656" s="68"/>
    </row>
  </sheetData>
  <mergeCells count="15">
    <mergeCell ref="A554:D554"/>
    <mergeCell ref="A616:D616"/>
    <mergeCell ref="A656:D656"/>
    <mergeCell ref="A233:D233"/>
    <mergeCell ref="A245:D245"/>
    <mergeCell ref="A328:D328"/>
    <mergeCell ref="A375:D375"/>
    <mergeCell ref="A406:D406"/>
    <mergeCell ref="A541:D541"/>
    <mergeCell ref="A169:A170"/>
    <mergeCell ref="A34:D34"/>
    <mergeCell ref="A84:D84"/>
    <mergeCell ref="A93:D93"/>
    <mergeCell ref="A121:D121"/>
    <mergeCell ref="A158:D158"/>
  </mergeCells>
  <hyperlinks>
    <hyperlink ref="A4" r:id="rId1" xr:uid="{29666D2A-8CF2-6241-9D27-7C223497E17B}"/>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DMC Project List_GSU</vt:lpstr>
    </vt:vector>
  </TitlesOfParts>
  <Manager/>
  <Company>Asian Development Bank</Company>
  <LinksUpToDate>false</LinksUpToDate>
  <SharedDoc>false</SharedDoc>
  <HyperlinkBase>https://data.adb.org/dataset/sovereign-and-nonsovereign-cofinancing</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Investment Projects by Developing Member Country</dc:title>
  <dc:subject/>
  <dc:creator>Asian Development Bank</dc:creator>
  <cp:keywords>asian development bank, adb, cofinancing, project list, developing member country, dmc</cp:keywords>
  <dc:description/>
  <cp:lastModifiedBy>Microsoft Office User</cp:lastModifiedBy>
  <dcterms:created xsi:type="dcterms:W3CDTF">2020-06-24T04:22:34Z</dcterms:created>
  <dcterms:modified xsi:type="dcterms:W3CDTF">2020-06-24T05:54:44Z</dcterms:modified>
  <cp:category/>
</cp:coreProperties>
</file>