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153D5C35-F829-F243-B317-AAE185A1A233}" xr6:coauthVersionLast="43" xr6:coauthVersionMax="43" xr10:uidLastSave="{00000000-0000-0000-0000-000000000000}"/>
  <bookViews>
    <workbookView xWindow="8840" yWindow="2880" windowWidth="25440" windowHeight="1540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TA Commitments" sheetId="60" r:id="rId16"/>
  </sheets>
  <definedNames>
    <definedName name="a">#REF!</definedName>
    <definedName name="ad">#REF!</definedName>
    <definedName name="B">#REF!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'TA Commitments'!$A$1:$M$530</definedName>
    <definedName name="Print_Area_MI">#REF!</definedName>
    <definedName name="_xlnm.Print_Titles" localSheetId="12">'SE-Sov Approvals by Ctry'!$1:$5</definedName>
    <definedName name="_xlnm.Print_Titles" localSheetId="15">'TA Commitments'!$8:$8</definedName>
    <definedName name="TITLE">#N/A</definedName>
    <definedName name="w">#REF!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27" i="60" l="1"/>
  <c r="G327" i="60"/>
  <c r="I327" i="60"/>
  <c r="K525" i="60"/>
  <c r="K524" i="60"/>
  <c r="K523" i="60"/>
  <c r="K522" i="60"/>
  <c r="K521" i="60"/>
  <c r="K520" i="60"/>
  <c r="K519" i="60"/>
  <c r="K518" i="60"/>
  <c r="K517" i="60"/>
  <c r="I516" i="60"/>
  <c r="G516" i="60"/>
  <c r="E516" i="60"/>
  <c r="K515" i="60"/>
  <c r="K514" i="60"/>
  <c r="K513" i="60"/>
  <c r="K512" i="60"/>
  <c r="K511" i="60"/>
  <c r="K510" i="60"/>
  <c r="K509" i="60"/>
  <c r="K508" i="60"/>
  <c r="K507" i="60"/>
  <c r="K506" i="60"/>
  <c r="I505" i="60"/>
  <c r="G505" i="60"/>
  <c r="E505" i="60"/>
  <c r="K503" i="60"/>
  <c r="K502" i="60"/>
  <c r="K501" i="60"/>
  <c r="K500" i="60"/>
  <c r="K499" i="60"/>
  <c r="K498" i="60"/>
  <c r="K497" i="60"/>
  <c r="K496" i="60"/>
  <c r="K495" i="60"/>
  <c r="K494" i="60"/>
  <c r="K493" i="60"/>
  <c r="K492" i="60"/>
  <c r="K491" i="60"/>
  <c r="K490" i="60"/>
  <c r="K489" i="60"/>
  <c r="K488" i="60"/>
  <c r="K487" i="60"/>
  <c r="K486" i="60"/>
  <c r="K485" i="60"/>
  <c r="K484" i="60"/>
  <c r="K483" i="60"/>
  <c r="K482" i="60"/>
  <c r="K481" i="60"/>
  <c r="K480" i="60"/>
  <c r="K479" i="60"/>
  <c r="K478" i="60"/>
  <c r="K477" i="60"/>
  <c r="K476" i="60"/>
  <c r="K475" i="60"/>
  <c r="K474" i="60"/>
  <c r="K473" i="60"/>
  <c r="K472" i="60"/>
  <c r="K471" i="60"/>
  <c r="K470" i="60"/>
  <c r="I469" i="60"/>
  <c r="G469" i="60"/>
  <c r="E469" i="60"/>
  <c r="K468" i="60"/>
  <c r="K467" i="60"/>
  <c r="K466" i="60"/>
  <c r="K465" i="60"/>
  <c r="K464" i="60"/>
  <c r="K463" i="60"/>
  <c r="K462" i="60"/>
  <c r="K461" i="60"/>
  <c r="K460" i="60"/>
  <c r="K459" i="60"/>
  <c r="K458" i="60"/>
  <c r="K457" i="60"/>
  <c r="K456" i="60"/>
  <c r="K455" i="60"/>
  <c r="I454" i="60"/>
  <c r="G454" i="60"/>
  <c r="E454" i="60"/>
  <c r="K453" i="60"/>
  <c r="K452" i="60"/>
  <c r="K451" i="60"/>
  <c r="K450" i="60"/>
  <c r="K449" i="60"/>
  <c r="K448" i="60"/>
  <c r="K447" i="60"/>
  <c r="K446" i="60"/>
  <c r="K445" i="60"/>
  <c r="K444" i="60"/>
  <c r="I443" i="60"/>
  <c r="G443" i="60"/>
  <c r="E443" i="60"/>
  <c r="K442" i="60"/>
  <c r="K441" i="60"/>
  <c r="K440" i="60"/>
  <c r="K439" i="60"/>
  <c r="I438" i="60"/>
  <c r="G438" i="60"/>
  <c r="E438" i="60"/>
  <c r="K437" i="60"/>
  <c r="K436" i="60"/>
  <c r="K435" i="60"/>
  <c r="K434" i="60"/>
  <c r="K433" i="60"/>
  <c r="I432" i="60"/>
  <c r="G432" i="60"/>
  <c r="E432" i="60"/>
  <c r="K431" i="60"/>
  <c r="K430" i="60"/>
  <c r="K429" i="60"/>
  <c r="K428" i="60"/>
  <c r="K427" i="60"/>
  <c r="K426" i="60"/>
  <c r="K425" i="60"/>
  <c r="K424" i="60"/>
  <c r="K423" i="60"/>
  <c r="K422" i="60"/>
  <c r="K421" i="60"/>
  <c r="K420" i="60"/>
  <c r="K419" i="60"/>
  <c r="I418" i="60"/>
  <c r="G418" i="60"/>
  <c r="E418" i="60"/>
  <c r="K417" i="60"/>
  <c r="K416" i="60"/>
  <c r="K415" i="60"/>
  <c r="K414" i="60"/>
  <c r="K413" i="60"/>
  <c r="K412" i="60"/>
  <c r="K411" i="60"/>
  <c r="K410" i="60"/>
  <c r="K409" i="60"/>
  <c r="K408" i="60"/>
  <c r="K407" i="60"/>
  <c r="K406" i="60"/>
  <c r="K405" i="60"/>
  <c r="K404" i="60"/>
  <c r="I403" i="60"/>
  <c r="G403" i="60"/>
  <c r="E403" i="60"/>
  <c r="K402" i="60"/>
  <c r="K401" i="60"/>
  <c r="K400" i="60"/>
  <c r="K399" i="60"/>
  <c r="I398" i="60"/>
  <c r="G398" i="60"/>
  <c r="E398" i="60"/>
  <c r="K397" i="60"/>
  <c r="K396" i="60"/>
  <c r="K395" i="60"/>
  <c r="K394" i="60"/>
  <c r="K393" i="60"/>
  <c r="K392" i="60"/>
  <c r="K391" i="60"/>
  <c r="K390" i="60"/>
  <c r="K389" i="60"/>
  <c r="K388" i="60"/>
  <c r="K387" i="60"/>
  <c r="I386" i="60"/>
  <c r="G386" i="60"/>
  <c r="E386" i="60"/>
  <c r="K384" i="60"/>
  <c r="K383" i="60" s="1"/>
  <c r="I383" i="60"/>
  <c r="G383" i="60"/>
  <c r="E383" i="60"/>
  <c r="K382" i="60"/>
  <c r="K381" i="60" s="1"/>
  <c r="I381" i="60"/>
  <c r="G381" i="60"/>
  <c r="G380" i="60" s="1"/>
  <c r="E381" i="60"/>
  <c r="E380" i="60" s="1"/>
  <c r="K379" i="60"/>
  <c r="K378" i="60"/>
  <c r="I377" i="60"/>
  <c r="G377" i="60"/>
  <c r="E377" i="60"/>
  <c r="K373" i="60"/>
  <c r="K372" i="60" s="1"/>
  <c r="I372" i="60"/>
  <c r="G372" i="60"/>
  <c r="E372" i="60"/>
  <c r="K371" i="60"/>
  <c r="K370" i="60" s="1"/>
  <c r="I370" i="60"/>
  <c r="G370" i="60"/>
  <c r="E370" i="60"/>
  <c r="K369" i="60"/>
  <c r="K368" i="60"/>
  <c r="I367" i="60"/>
  <c r="G367" i="60"/>
  <c r="E367" i="60"/>
  <c r="K366" i="60"/>
  <c r="K365" i="60" s="1"/>
  <c r="I365" i="60"/>
  <c r="G365" i="60"/>
  <c r="E365" i="60"/>
  <c r="K364" i="60"/>
  <c r="K363" i="60"/>
  <c r="I362" i="60"/>
  <c r="G362" i="60"/>
  <c r="E362" i="60"/>
  <c r="K361" i="60"/>
  <c r="K360" i="60" s="1"/>
  <c r="I360" i="60"/>
  <c r="G360" i="60"/>
  <c r="E360" i="60"/>
  <c r="K358" i="60"/>
  <c r="K357" i="60" s="1"/>
  <c r="I357" i="60"/>
  <c r="G357" i="60"/>
  <c r="E357" i="60"/>
  <c r="K356" i="60"/>
  <c r="K355" i="60" s="1"/>
  <c r="I355" i="60"/>
  <c r="G355" i="60"/>
  <c r="E355" i="60"/>
  <c r="K354" i="60"/>
  <c r="K353" i="60"/>
  <c r="I352" i="60"/>
  <c r="G352" i="60"/>
  <c r="E352" i="60"/>
  <c r="K351" i="60"/>
  <c r="K350" i="60" s="1"/>
  <c r="I350" i="60"/>
  <c r="G350" i="60"/>
  <c r="E350" i="60"/>
  <c r="K348" i="60"/>
  <c r="K347" i="60" s="1"/>
  <c r="I347" i="60"/>
  <c r="G347" i="60"/>
  <c r="E347" i="60"/>
  <c r="K346" i="60"/>
  <c r="K345" i="60" s="1"/>
  <c r="I345" i="60"/>
  <c r="G345" i="60"/>
  <c r="E345" i="60"/>
  <c r="K344" i="60"/>
  <c r="K343" i="60" s="1"/>
  <c r="I343" i="60"/>
  <c r="I342" i="60" s="1"/>
  <c r="G343" i="60"/>
  <c r="G342" i="60" s="1"/>
  <c r="E343" i="60"/>
  <c r="K341" i="60"/>
  <c r="K340" i="60" s="1"/>
  <c r="I340" i="60"/>
  <c r="G340" i="60"/>
  <c r="E340" i="60"/>
  <c r="K339" i="60"/>
  <c r="K338" i="60"/>
  <c r="I337" i="60"/>
  <c r="G337" i="60"/>
  <c r="E337" i="60"/>
  <c r="K336" i="60"/>
  <c r="K335" i="60" s="1"/>
  <c r="I335" i="60"/>
  <c r="G335" i="60"/>
  <c r="E335" i="60"/>
  <c r="K334" i="60"/>
  <c r="K333" i="60"/>
  <c r="K332" i="60"/>
  <c r="K331" i="60"/>
  <c r="K330" i="60"/>
  <c r="I329" i="60"/>
  <c r="G329" i="60"/>
  <c r="E329" i="60"/>
  <c r="K328" i="60"/>
  <c r="K327" i="60" s="1"/>
  <c r="K326" i="60"/>
  <c r="K325" i="60" s="1"/>
  <c r="I325" i="60"/>
  <c r="G325" i="60"/>
  <c r="E325" i="60"/>
  <c r="K323" i="60"/>
  <c r="K322" i="60" s="1"/>
  <c r="I322" i="60"/>
  <c r="G322" i="60"/>
  <c r="E322" i="60"/>
  <c r="K321" i="60"/>
  <c r="K320" i="60" s="1"/>
  <c r="I320" i="60"/>
  <c r="G320" i="60"/>
  <c r="E320" i="60"/>
  <c r="K319" i="60"/>
  <c r="K318" i="60" s="1"/>
  <c r="I318" i="60"/>
  <c r="G318" i="60"/>
  <c r="E318" i="60"/>
  <c r="K315" i="60"/>
  <c r="K314" i="60"/>
  <c r="I313" i="60"/>
  <c r="G313" i="60"/>
  <c r="E313" i="60"/>
  <c r="K312" i="60"/>
  <c r="K311" i="60"/>
  <c r="I310" i="60"/>
  <c r="G310" i="60"/>
  <c r="E310" i="60"/>
  <c r="K309" i="60"/>
  <c r="K308" i="60" s="1"/>
  <c r="I308" i="60"/>
  <c r="G308" i="60"/>
  <c r="E308" i="60"/>
  <c r="K307" i="60"/>
  <c r="K306" i="60" s="1"/>
  <c r="I306" i="60"/>
  <c r="G306" i="60"/>
  <c r="E306" i="60"/>
  <c r="K305" i="60"/>
  <c r="K304" i="60" s="1"/>
  <c r="I304" i="60"/>
  <c r="G304" i="60"/>
  <c r="E304" i="60"/>
  <c r="K303" i="60"/>
  <c r="K302" i="60" s="1"/>
  <c r="I302" i="60"/>
  <c r="G302" i="60"/>
  <c r="E302" i="60"/>
  <c r="K300" i="60"/>
  <c r="K299" i="60" s="1"/>
  <c r="I299" i="60"/>
  <c r="G299" i="60"/>
  <c r="E299" i="60"/>
  <c r="K298" i="60"/>
  <c r="K297" i="60" s="1"/>
  <c r="I297" i="60"/>
  <c r="G297" i="60"/>
  <c r="E297" i="60"/>
  <c r="K296" i="60"/>
  <c r="K295" i="60" s="1"/>
  <c r="I295" i="60"/>
  <c r="G295" i="60"/>
  <c r="E295" i="60"/>
  <c r="K294" i="60"/>
  <c r="K293" i="60" s="1"/>
  <c r="I293" i="60"/>
  <c r="G293" i="60"/>
  <c r="E293" i="60"/>
  <c r="K292" i="60"/>
  <c r="K291" i="60" s="1"/>
  <c r="I291" i="60"/>
  <c r="G291" i="60"/>
  <c r="E291" i="60"/>
  <c r="K289" i="60"/>
  <c r="K288" i="60"/>
  <c r="I287" i="60"/>
  <c r="G287" i="60"/>
  <c r="E287" i="60"/>
  <c r="K286" i="60"/>
  <c r="K285" i="60" s="1"/>
  <c r="I285" i="60"/>
  <c r="G285" i="60"/>
  <c r="E285" i="60"/>
  <c r="K284" i="60"/>
  <c r="K283" i="60" s="1"/>
  <c r="I283" i="60"/>
  <c r="G283" i="60"/>
  <c r="G282" i="60" s="1"/>
  <c r="E283" i="60"/>
  <c r="E282" i="60" s="1"/>
  <c r="K281" i="60"/>
  <c r="K280" i="60"/>
  <c r="I279" i="60"/>
  <c r="G279" i="60"/>
  <c r="E279" i="60"/>
  <c r="K278" i="60"/>
  <c r="K277" i="60"/>
  <c r="K276" i="60"/>
  <c r="K275" i="60"/>
  <c r="K274" i="60"/>
  <c r="I273" i="60"/>
  <c r="G273" i="60"/>
  <c r="E273" i="60"/>
  <c r="K272" i="60"/>
  <c r="K271" i="60" s="1"/>
  <c r="I271" i="60"/>
  <c r="G271" i="60"/>
  <c r="E271" i="60"/>
  <c r="K270" i="60"/>
  <c r="K269" i="60" s="1"/>
  <c r="I269" i="60"/>
  <c r="G269" i="60"/>
  <c r="E269" i="60"/>
  <c r="K268" i="60"/>
  <c r="K267" i="60" s="1"/>
  <c r="I267" i="60"/>
  <c r="G267" i="60"/>
  <c r="E267" i="60"/>
  <c r="K266" i="60"/>
  <c r="K265" i="60" s="1"/>
  <c r="I265" i="60"/>
  <c r="G265" i="60"/>
  <c r="E265" i="60"/>
  <c r="K264" i="60"/>
  <c r="K263" i="60" s="1"/>
  <c r="I263" i="60"/>
  <c r="G263" i="60"/>
  <c r="E263" i="60"/>
  <c r="K262" i="60"/>
  <c r="K261" i="60"/>
  <c r="I260" i="60"/>
  <c r="G260" i="60"/>
  <c r="E260" i="60"/>
  <c r="K259" i="60"/>
  <c r="K258" i="60" s="1"/>
  <c r="I258" i="60"/>
  <c r="G258" i="60"/>
  <c r="E258" i="60"/>
  <c r="K257" i="60"/>
  <c r="K256" i="60"/>
  <c r="K255" i="60"/>
  <c r="I254" i="60"/>
  <c r="G254" i="60"/>
  <c r="E254" i="60"/>
  <c r="K252" i="60"/>
  <c r="K251" i="60" s="1"/>
  <c r="I251" i="60"/>
  <c r="G251" i="60"/>
  <c r="E251" i="60"/>
  <c r="K250" i="60"/>
  <c r="K249" i="60" s="1"/>
  <c r="I249" i="60"/>
  <c r="I248" i="60" s="1"/>
  <c r="G249" i="60"/>
  <c r="G248" i="60" s="1"/>
  <c r="E249" i="60"/>
  <c r="E248" i="60" s="1"/>
  <c r="K247" i="60"/>
  <c r="K246" i="60" s="1"/>
  <c r="I246" i="60"/>
  <c r="G246" i="60"/>
  <c r="E246" i="60"/>
  <c r="K245" i="60"/>
  <c r="K244" i="60"/>
  <c r="I243" i="60"/>
  <c r="G243" i="60"/>
  <c r="E243" i="60"/>
  <c r="K242" i="60"/>
  <c r="K241" i="60" s="1"/>
  <c r="I241" i="60"/>
  <c r="G241" i="60"/>
  <c r="E241" i="60"/>
  <c r="K240" i="60"/>
  <c r="K239" i="60" s="1"/>
  <c r="I239" i="60"/>
  <c r="G239" i="60"/>
  <c r="E239" i="60"/>
  <c r="K238" i="60"/>
  <c r="K237" i="60" s="1"/>
  <c r="I237" i="60"/>
  <c r="G237" i="60"/>
  <c r="E237" i="60"/>
  <c r="K236" i="60"/>
  <c r="K235" i="60" s="1"/>
  <c r="I235" i="60"/>
  <c r="G235" i="60"/>
  <c r="E235" i="60"/>
  <c r="K234" i="60"/>
  <c r="K233" i="60"/>
  <c r="I232" i="60"/>
  <c r="G232" i="60"/>
  <c r="E232" i="60"/>
  <c r="K231" i="60"/>
  <c r="K230" i="60"/>
  <c r="I229" i="60"/>
  <c r="G229" i="60"/>
  <c r="E229" i="60"/>
  <c r="K228" i="60"/>
  <c r="K227" i="60"/>
  <c r="I226" i="60"/>
  <c r="G226" i="60"/>
  <c r="E226" i="60"/>
  <c r="K223" i="60"/>
  <c r="K222" i="60" s="1"/>
  <c r="K221" i="60" s="1"/>
  <c r="I222" i="60"/>
  <c r="I221" i="60" s="1"/>
  <c r="G222" i="60"/>
  <c r="G221" i="60" s="1"/>
  <c r="E222" i="60"/>
  <c r="E221" i="60" s="1"/>
  <c r="K220" i="60"/>
  <c r="K219" i="60"/>
  <c r="K218" i="60"/>
  <c r="I217" i="60"/>
  <c r="G217" i="60"/>
  <c r="E217" i="60"/>
  <c r="K216" i="60"/>
  <c r="K215" i="60" s="1"/>
  <c r="I215" i="60"/>
  <c r="G215" i="60"/>
  <c r="E215" i="60"/>
  <c r="K214" i="60"/>
  <c r="K213" i="60" s="1"/>
  <c r="I213" i="60"/>
  <c r="G213" i="60"/>
  <c r="E213" i="60"/>
  <c r="E212" i="60" s="1"/>
  <c r="K211" i="60"/>
  <c r="K210" i="60" s="1"/>
  <c r="K209" i="60" s="1"/>
  <c r="I210" i="60"/>
  <c r="I209" i="60" s="1"/>
  <c r="G210" i="60"/>
  <c r="G209" i="60" s="1"/>
  <c r="E210" i="60"/>
  <c r="E209" i="60" s="1"/>
  <c r="K208" i="60"/>
  <c r="K207" i="60" s="1"/>
  <c r="I207" i="60"/>
  <c r="G207" i="60"/>
  <c r="E207" i="60"/>
  <c r="K206" i="60"/>
  <c r="K205" i="60" s="1"/>
  <c r="I205" i="60"/>
  <c r="G205" i="60"/>
  <c r="E205" i="60"/>
  <c r="K204" i="60"/>
  <c r="K203" i="60" s="1"/>
  <c r="I203" i="60"/>
  <c r="G203" i="60"/>
  <c r="E203" i="60"/>
  <c r="K201" i="60"/>
  <c r="K200" i="60" s="1"/>
  <c r="I200" i="60"/>
  <c r="G200" i="60"/>
  <c r="E200" i="60"/>
  <c r="K199" i="60"/>
  <c r="K198" i="60" s="1"/>
  <c r="I198" i="60"/>
  <c r="G198" i="60"/>
  <c r="E198" i="60"/>
  <c r="K197" i="60"/>
  <c r="K196" i="60" s="1"/>
  <c r="I196" i="60"/>
  <c r="I195" i="60" s="1"/>
  <c r="G196" i="60"/>
  <c r="E196" i="60"/>
  <c r="K193" i="60"/>
  <c r="K192" i="60"/>
  <c r="K191" i="60"/>
  <c r="I190" i="60"/>
  <c r="G190" i="60"/>
  <c r="E190" i="60"/>
  <c r="K189" i="60"/>
  <c r="K188" i="60"/>
  <c r="K187" i="60"/>
  <c r="I186" i="60"/>
  <c r="G186" i="60"/>
  <c r="E186" i="60"/>
  <c r="K185" i="60"/>
  <c r="K184" i="60"/>
  <c r="K183" i="60"/>
  <c r="K182" i="60"/>
  <c r="K181" i="60"/>
  <c r="I180" i="60"/>
  <c r="G180" i="60"/>
  <c r="E180" i="60"/>
  <c r="K179" i="60"/>
  <c r="K178" i="60"/>
  <c r="I177" i="60"/>
  <c r="G177" i="60"/>
  <c r="E177" i="60"/>
  <c r="K176" i="60"/>
  <c r="K175" i="60" s="1"/>
  <c r="I175" i="60"/>
  <c r="G175" i="60"/>
  <c r="E175" i="60"/>
  <c r="K174" i="60"/>
  <c r="K173" i="60"/>
  <c r="I172" i="60"/>
  <c r="G172" i="60"/>
  <c r="E172" i="60"/>
  <c r="K171" i="60"/>
  <c r="K170" i="60" s="1"/>
  <c r="I170" i="60"/>
  <c r="G170" i="60"/>
  <c r="E170" i="60"/>
  <c r="K169" i="60"/>
  <c r="K168" i="60"/>
  <c r="I167" i="60"/>
  <c r="G167" i="60"/>
  <c r="E167" i="60"/>
  <c r="K165" i="60"/>
  <c r="K164" i="60" s="1"/>
  <c r="I164" i="60"/>
  <c r="G164" i="60"/>
  <c r="E164" i="60"/>
  <c r="K163" i="60"/>
  <c r="K162" i="60"/>
  <c r="K161" i="60"/>
  <c r="I160" i="60"/>
  <c r="G160" i="60"/>
  <c r="E160" i="60"/>
  <c r="K159" i="60"/>
  <c r="K158" i="60"/>
  <c r="K157" i="60"/>
  <c r="K156" i="60"/>
  <c r="K155" i="60"/>
  <c r="K154" i="60"/>
  <c r="K153" i="60"/>
  <c r="I152" i="60"/>
  <c r="G152" i="60"/>
  <c r="E152" i="60"/>
  <c r="K151" i="60"/>
  <c r="K150" i="60"/>
  <c r="K149" i="60"/>
  <c r="I148" i="60"/>
  <c r="G148" i="60"/>
  <c r="E148" i="60"/>
  <c r="K147" i="60"/>
  <c r="K146" i="60"/>
  <c r="I145" i="60"/>
  <c r="G145" i="60"/>
  <c r="E145" i="60"/>
  <c r="K144" i="60"/>
  <c r="K143" i="60"/>
  <c r="I142" i="60"/>
  <c r="G142" i="60"/>
  <c r="E142" i="60"/>
  <c r="K141" i="60"/>
  <c r="K140" i="60"/>
  <c r="K139" i="60"/>
  <c r="K138" i="60"/>
  <c r="K137" i="60"/>
  <c r="K136" i="60"/>
  <c r="I135" i="60"/>
  <c r="G135" i="60"/>
  <c r="E135" i="60"/>
  <c r="K134" i="60"/>
  <c r="K133" i="60"/>
  <c r="K132" i="60"/>
  <c r="I131" i="60"/>
  <c r="G131" i="60"/>
  <c r="E131" i="60"/>
  <c r="K130" i="60"/>
  <c r="K129" i="60"/>
  <c r="K128" i="60"/>
  <c r="K127" i="60"/>
  <c r="K126" i="60"/>
  <c r="K125" i="60"/>
  <c r="K124" i="60"/>
  <c r="K123" i="60"/>
  <c r="I122" i="60"/>
  <c r="G122" i="60"/>
  <c r="E122" i="60"/>
  <c r="K119" i="60"/>
  <c r="K118" i="60" s="1"/>
  <c r="I118" i="60"/>
  <c r="G118" i="60"/>
  <c r="E118" i="60"/>
  <c r="K117" i="60"/>
  <c r="K116" i="60" s="1"/>
  <c r="I116" i="60"/>
  <c r="G116" i="60"/>
  <c r="E116" i="60"/>
  <c r="K115" i="60"/>
  <c r="K114" i="60"/>
  <c r="K113" i="60"/>
  <c r="I112" i="60"/>
  <c r="G112" i="60"/>
  <c r="E112" i="60"/>
  <c r="K111" i="60"/>
  <c r="K110" i="60"/>
  <c r="I109" i="60"/>
  <c r="G109" i="60"/>
  <c r="E109" i="60"/>
  <c r="K108" i="60"/>
  <c r="K107" i="60"/>
  <c r="K106" i="60"/>
  <c r="K105" i="60"/>
  <c r="I104" i="60"/>
  <c r="G104" i="60"/>
  <c r="E104" i="60"/>
  <c r="K102" i="60"/>
  <c r="K101" i="60" s="1"/>
  <c r="I101" i="60"/>
  <c r="G101" i="60"/>
  <c r="E101" i="60"/>
  <c r="K100" i="60"/>
  <c r="K99" i="60"/>
  <c r="I98" i="60"/>
  <c r="G98" i="60"/>
  <c r="E98" i="60"/>
  <c r="K96" i="60"/>
  <c r="K95" i="60" s="1"/>
  <c r="I95" i="60"/>
  <c r="G95" i="60"/>
  <c r="E95" i="60"/>
  <c r="K94" i="60"/>
  <c r="K93" i="60" s="1"/>
  <c r="I93" i="60"/>
  <c r="G93" i="60"/>
  <c r="E93" i="60"/>
  <c r="K92" i="60"/>
  <c r="K91" i="60" s="1"/>
  <c r="I91" i="60"/>
  <c r="G91" i="60"/>
  <c r="E91" i="60"/>
  <c r="K90" i="60"/>
  <c r="K89" i="60" s="1"/>
  <c r="I89" i="60"/>
  <c r="I88" i="60" s="1"/>
  <c r="G89" i="60"/>
  <c r="G88" i="60" s="1"/>
  <c r="E89" i="60"/>
  <c r="E88" i="60" s="1"/>
  <c r="K87" i="60"/>
  <c r="K86" i="60"/>
  <c r="K85" i="60"/>
  <c r="I84" i="60"/>
  <c r="G84" i="60"/>
  <c r="E84" i="60"/>
  <c r="K83" i="60"/>
  <c r="K82" i="60" s="1"/>
  <c r="I82" i="60"/>
  <c r="G82" i="60"/>
  <c r="E82" i="60"/>
  <c r="K81" i="60"/>
  <c r="K80" i="60"/>
  <c r="K79" i="60"/>
  <c r="K78" i="60"/>
  <c r="I77" i="60"/>
  <c r="G77" i="60"/>
  <c r="E77" i="60"/>
  <c r="K76" i="60"/>
  <c r="K75" i="60"/>
  <c r="K74" i="60"/>
  <c r="K73" i="60"/>
  <c r="I72" i="60"/>
  <c r="G72" i="60"/>
  <c r="E72" i="60"/>
  <c r="K70" i="60"/>
  <c r="K69" i="60"/>
  <c r="K68" i="60"/>
  <c r="K67" i="60"/>
  <c r="K66" i="60"/>
  <c r="I65" i="60"/>
  <c r="G65" i="60"/>
  <c r="E65" i="60"/>
  <c r="K63" i="60"/>
  <c r="K62" i="60"/>
  <c r="I61" i="60"/>
  <c r="G61" i="60"/>
  <c r="E61" i="60"/>
  <c r="K60" i="60"/>
  <c r="K59" i="60" s="1"/>
  <c r="I59" i="60"/>
  <c r="G59" i="60"/>
  <c r="E59" i="60"/>
  <c r="K58" i="60"/>
  <c r="K57" i="60" s="1"/>
  <c r="I57" i="60"/>
  <c r="G57" i="60"/>
  <c r="E57" i="60"/>
  <c r="K56" i="60"/>
  <c r="K55" i="60" s="1"/>
  <c r="I55" i="60"/>
  <c r="I54" i="60" s="1"/>
  <c r="G55" i="60"/>
  <c r="G54" i="60" s="1"/>
  <c r="E55" i="60"/>
  <c r="K53" i="60"/>
  <c r="K52" i="60" s="1"/>
  <c r="I52" i="60"/>
  <c r="G52" i="60"/>
  <c r="E52" i="60"/>
  <c r="K51" i="60"/>
  <c r="K50" i="60"/>
  <c r="I49" i="60"/>
  <c r="G49" i="60"/>
  <c r="E49" i="60"/>
  <c r="K48" i="60"/>
  <c r="K47" i="60"/>
  <c r="K46" i="60"/>
  <c r="I45" i="60"/>
  <c r="G45" i="60"/>
  <c r="E45" i="60"/>
  <c r="K44" i="60"/>
  <c r="K43" i="60" s="1"/>
  <c r="I43" i="60"/>
  <c r="G43" i="60"/>
  <c r="E43" i="60"/>
  <c r="K41" i="60"/>
  <c r="K40" i="60" s="1"/>
  <c r="I40" i="60"/>
  <c r="G40" i="60"/>
  <c r="E40" i="60"/>
  <c r="K39" i="60"/>
  <c r="K38" i="60" s="1"/>
  <c r="I38" i="60"/>
  <c r="G38" i="60"/>
  <c r="E38" i="60"/>
  <c r="K37" i="60"/>
  <c r="K36" i="60" s="1"/>
  <c r="I36" i="60"/>
  <c r="G36" i="60"/>
  <c r="E36" i="60"/>
  <c r="K35" i="60"/>
  <c r="K34" i="60" s="1"/>
  <c r="K33" i="60" s="1"/>
  <c r="I34" i="60"/>
  <c r="I33" i="60" s="1"/>
  <c r="G34" i="60"/>
  <c r="G33" i="60" s="1"/>
  <c r="E34" i="60"/>
  <c r="E33" i="60" s="1"/>
  <c r="K32" i="60"/>
  <c r="K31" i="60" s="1"/>
  <c r="K30" i="60" s="1"/>
  <c r="I31" i="60"/>
  <c r="I30" i="60" s="1"/>
  <c r="G31" i="60"/>
  <c r="G30" i="60" s="1"/>
  <c r="E31" i="60"/>
  <c r="E30" i="60" s="1"/>
  <c r="K29" i="60"/>
  <c r="K28" i="60" s="1"/>
  <c r="I28" i="60"/>
  <c r="G28" i="60"/>
  <c r="E28" i="60"/>
  <c r="K27" i="60"/>
  <c r="K26" i="60" s="1"/>
  <c r="I26" i="60"/>
  <c r="G26" i="60"/>
  <c r="E26" i="60"/>
  <c r="K25" i="60"/>
  <c r="K24" i="60" s="1"/>
  <c r="I24" i="60"/>
  <c r="G24" i="60"/>
  <c r="E24" i="60"/>
  <c r="K23" i="60"/>
  <c r="K22" i="60" s="1"/>
  <c r="I22" i="60"/>
  <c r="G22" i="60"/>
  <c r="E22" i="60"/>
  <c r="K21" i="60"/>
  <c r="K20" i="60" s="1"/>
  <c r="I20" i="60"/>
  <c r="G20" i="60"/>
  <c r="E20" i="60"/>
  <c r="K19" i="60"/>
  <c r="K18" i="60" s="1"/>
  <c r="I18" i="60"/>
  <c r="I17" i="60" s="1"/>
  <c r="G18" i="60"/>
  <c r="E18" i="60"/>
  <c r="E17" i="60" s="1"/>
  <c r="K16" i="60"/>
  <c r="K15" i="60" s="1"/>
  <c r="I15" i="60"/>
  <c r="G15" i="60"/>
  <c r="E15" i="60"/>
  <c r="K14" i="60"/>
  <c r="K13" i="60" s="1"/>
  <c r="I13" i="60"/>
  <c r="G13" i="60"/>
  <c r="E13" i="60"/>
  <c r="K12" i="60"/>
  <c r="K11" i="60" s="1"/>
  <c r="I11" i="60"/>
  <c r="G11" i="60"/>
  <c r="E11" i="60"/>
  <c r="I42" i="60" l="1"/>
  <c r="K310" i="60"/>
  <c r="K243" i="60"/>
  <c r="E54" i="60"/>
  <c r="K61" i="60"/>
  <c r="I64" i="60"/>
  <c r="K77" i="60"/>
  <c r="G64" i="60"/>
  <c r="E103" i="60"/>
  <c r="I10" i="60"/>
  <c r="K279" i="60"/>
  <c r="K432" i="60"/>
  <c r="E202" i="60"/>
  <c r="E64" i="60"/>
  <c r="E97" i="60"/>
  <c r="K109" i="60"/>
  <c r="K229" i="60"/>
  <c r="E317" i="60"/>
  <c r="E324" i="60"/>
  <c r="E42" i="60"/>
  <c r="G225" i="60"/>
  <c r="K232" i="60"/>
  <c r="K72" i="60"/>
  <c r="G103" i="60"/>
  <c r="E166" i="60"/>
  <c r="I166" i="60"/>
  <c r="I202" i="60"/>
  <c r="G10" i="60"/>
  <c r="K65" i="60"/>
  <c r="K98" i="60"/>
  <c r="K97" i="60" s="1"/>
  <c r="K112" i="60"/>
  <c r="I121" i="60"/>
  <c r="K217" i="60"/>
  <c r="K260" i="60"/>
  <c r="I349" i="60"/>
  <c r="I103" i="60"/>
  <c r="E121" i="60"/>
  <c r="E120" i="60" s="1"/>
  <c r="K135" i="60"/>
  <c r="G97" i="60"/>
  <c r="G121" i="60"/>
  <c r="K152" i="60"/>
  <c r="K352" i="60"/>
  <c r="K349" i="60" s="1"/>
  <c r="G42" i="60"/>
  <c r="K49" i="60"/>
  <c r="K160" i="60"/>
  <c r="K177" i="60"/>
  <c r="K273" i="60"/>
  <c r="E290" i="60"/>
  <c r="K317" i="60"/>
  <c r="K329" i="60"/>
  <c r="K377" i="60"/>
  <c r="I380" i="60"/>
  <c r="G385" i="60"/>
  <c r="K418" i="60"/>
  <c r="K469" i="60"/>
  <c r="K84" i="60"/>
  <c r="K167" i="60"/>
  <c r="K186" i="60"/>
  <c r="G202" i="60"/>
  <c r="K287" i="60"/>
  <c r="K380" i="60"/>
  <c r="G166" i="60"/>
  <c r="K202" i="60"/>
  <c r="I253" i="60"/>
  <c r="G359" i="60"/>
  <c r="K17" i="60"/>
  <c r="K131" i="60"/>
  <c r="K142" i="60"/>
  <c r="K172" i="60"/>
  <c r="K180" i="60"/>
  <c r="K226" i="60"/>
  <c r="K225" i="60" s="1"/>
  <c r="K248" i="60"/>
  <c r="K254" i="60"/>
  <c r="K313" i="60"/>
  <c r="K301" i="60" s="1"/>
  <c r="K337" i="60"/>
  <c r="K324" i="60" s="1"/>
  <c r="K367" i="60"/>
  <c r="E385" i="60"/>
  <c r="K403" i="60"/>
  <c r="K454" i="60"/>
  <c r="K45" i="60"/>
  <c r="K54" i="60"/>
  <c r="K122" i="60"/>
  <c r="K145" i="60"/>
  <c r="G212" i="60"/>
  <c r="E253" i="60"/>
  <c r="G253" i="60"/>
  <c r="G324" i="60"/>
  <c r="K342" i="60"/>
  <c r="K362" i="60"/>
  <c r="I359" i="60"/>
  <c r="K398" i="60"/>
  <c r="K443" i="60"/>
  <c r="K516" i="60"/>
  <c r="K148" i="60"/>
  <c r="K190" i="60"/>
  <c r="G195" i="60"/>
  <c r="E195" i="60"/>
  <c r="E194" i="60" s="1"/>
  <c r="I212" i="60"/>
  <c r="I301" i="60"/>
  <c r="G301" i="60"/>
  <c r="E301" i="60"/>
  <c r="I317" i="60"/>
  <c r="G317" i="60"/>
  <c r="E342" i="60"/>
  <c r="G349" i="60"/>
  <c r="E349" i="60"/>
  <c r="E359" i="60"/>
  <c r="K386" i="60"/>
  <c r="I385" i="60"/>
  <c r="K438" i="60"/>
  <c r="K505" i="60"/>
  <c r="K10" i="60"/>
  <c r="E10" i="60"/>
  <c r="G17" i="60"/>
  <c r="I97" i="60"/>
  <c r="K104" i="60"/>
  <c r="K212" i="60"/>
  <c r="I225" i="60"/>
  <c r="E225" i="60"/>
  <c r="K282" i="60"/>
  <c r="I282" i="60"/>
  <c r="I290" i="60"/>
  <c r="G290" i="60"/>
  <c r="I324" i="60"/>
  <c r="K290" i="60"/>
  <c r="K88" i="60"/>
  <c r="K195" i="60"/>
  <c r="J40" i="26"/>
  <c r="J33" i="26"/>
  <c r="J28" i="26" s="1"/>
  <c r="J16" i="26"/>
  <c r="J17" i="26"/>
  <c r="J19" i="26"/>
  <c r="J20" i="26"/>
  <c r="J9" i="26"/>
  <c r="J7" i="26" s="1"/>
  <c r="J10" i="26"/>
  <c r="J12" i="26"/>
  <c r="J13" i="26"/>
  <c r="J38" i="26"/>
  <c r="J37" i="26"/>
  <c r="J31" i="26"/>
  <c r="J30" i="26"/>
  <c r="J24" i="26"/>
  <c r="J23" i="26"/>
  <c r="E35" i="20"/>
  <c r="F35" i="20"/>
  <c r="G35" i="20"/>
  <c r="H35" i="20"/>
  <c r="I35" i="20"/>
  <c r="J37" i="20"/>
  <c r="J38" i="20"/>
  <c r="J35" i="20" s="1"/>
  <c r="J40" i="20"/>
  <c r="J41" i="20"/>
  <c r="J19" i="20"/>
  <c r="J14" i="20" s="1"/>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7" i="9" s="1"/>
  <c r="F32" i="9"/>
  <c r="F29" i="9"/>
  <c r="F27" i="9"/>
  <c r="H19" i="30"/>
  <c r="G19" i="30"/>
  <c r="F19" i="30"/>
  <c r="E19" i="30"/>
  <c r="D19" i="30"/>
  <c r="H16" i="30"/>
  <c r="G16" i="30"/>
  <c r="F16" i="30"/>
  <c r="E16" i="30"/>
  <c r="E23" i="30" s="1"/>
  <c r="D16" i="30"/>
  <c r="G42" i="26"/>
  <c r="H42" i="26"/>
  <c r="I42" i="26"/>
  <c r="F14" i="26"/>
  <c r="G14" i="26"/>
  <c r="H14" i="26"/>
  <c r="I14" i="26"/>
  <c r="I49" i="26" s="1"/>
  <c r="I21" i="26"/>
  <c r="H21" i="26"/>
  <c r="G21" i="26"/>
  <c r="H28" i="20"/>
  <c r="I28" i="20"/>
  <c r="G28" i="20"/>
  <c r="G21" i="20"/>
  <c r="H21" i="20"/>
  <c r="I21" i="20"/>
  <c r="G14" i="20"/>
  <c r="H14" i="20"/>
  <c r="I14" i="20"/>
  <c r="I43" i="20" s="1"/>
  <c r="G7" i="20"/>
  <c r="H7" i="20"/>
  <c r="I7" i="20"/>
  <c r="G42" i="16"/>
  <c r="H42" i="16"/>
  <c r="I42" i="16"/>
  <c r="G36" i="16"/>
  <c r="H36" i="16"/>
  <c r="I36" i="16"/>
  <c r="G24" i="16"/>
  <c r="H24" i="16"/>
  <c r="I24" i="16"/>
  <c r="I48" i="16" s="1"/>
  <c r="G6" i="16"/>
  <c r="H6" i="16"/>
  <c r="G18" i="16"/>
  <c r="H18" i="16"/>
  <c r="I18" i="16"/>
  <c r="G12" i="16"/>
  <c r="H12" i="16"/>
  <c r="I18" i="13"/>
  <c r="I30" i="13" s="1"/>
  <c r="G18" i="13"/>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2" i="34"/>
  <c r="G11" i="34"/>
  <c r="F11" i="34"/>
  <c r="E11" i="34"/>
  <c r="D11" i="34"/>
  <c r="D8" i="34"/>
  <c r="C11" i="34"/>
  <c r="H9" i="34"/>
  <c r="H8" i="34" s="1"/>
  <c r="G8" i="34"/>
  <c r="F8" i="34"/>
  <c r="E8" i="34"/>
  <c r="C8" i="34"/>
  <c r="J45" i="26"/>
  <c r="J42" i="26" s="1"/>
  <c r="J44" i="26"/>
  <c r="F42" i="26"/>
  <c r="E42" i="26"/>
  <c r="J35" i="26"/>
  <c r="F28" i="26"/>
  <c r="E28" i="26"/>
  <c r="J26" i="26"/>
  <c r="J21" i="26" s="1"/>
  <c r="F21" i="26"/>
  <c r="E21" i="26"/>
  <c r="E14" i="26"/>
  <c r="F7" i="26"/>
  <c r="E7" i="26"/>
  <c r="H9" i="33"/>
  <c r="H8" i="33"/>
  <c r="H11" i="33" s="1"/>
  <c r="G8" i="33"/>
  <c r="G11" i="33" s="1"/>
  <c r="F8" i="33"/>
  <c r="F11" i="33" s="1"/>
  <c r="E8" i="33"/>
  <c r="E11" i="33" s="1"/>
  <c r="D8" i="33"/>
  <c r="D11" i="33" s="1"/>
  <c r="C8" i="33"/>
  <c r="C11" i="33" s="1"/>
  <c r="J34" i="20"/>
  <c r="J33" i="20"/>
  <c r="J31" i="20"/>
  <c r="J30" i="20"/>
  <c r="F28" i="20"/>
  <c r="E28" i="20"/>
  <c r="J27" i="20"/>
  <c r="J26" i="20"/>
  <c r="J24" i="20"/>
  <c r="J23" i="20"/>
  <c r="F21" i="20"/>
  <c r="E21" i="20"/>
  <c r="F14" i="20"/>
  <c r="E14" i="20"/>
  <c r="J13" i="20"/>
  <c r="J12" i="20"/>
  <c r="J11" i="20"/>
  <c r="J10" i="20"/>
  <c r="J9" i="20"/>
  <c r="F7" i="20"/>
  <c r="E7" i="20"/>
  <c r="E43" i="20" s="1"/>
  <c r="C8" i="31"/>
  <c r="C17" i="31" s="1"/>
  <c r="D8" i="31"/>
  <c r="D17" i="31" s="1"/>
  <c r="E8" i="31"/>
  <c r="E17" i="31" s="1"/>
  <c r="F8" i="31"/>
  <c r="F17" i="31" s="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F24" i="16"/>
  <c r="E24" i="16"/>
  <c r="J22" i="16"/>
  <c r="J18" i="16" s="1"/>
  <c r="F18" i="16"/>
  <c r="E18" i="16"/>
  <c r="J16" i="16"/>
  <c r="J14" i="16"/>
  <c r="F12" i="16"/>
  <c r="E12" i="16"/>
  <c r="J10" i="16"/>
  <c r="J6" i="16" s="1"/>
  <c r="F6" i="16"/>
  <c r="E6" i="16"/>
  <c r="J28" i="13"/>
  <c r="J27" i="13"/>
  <c r="J26" i="13"/>
  <c r="J25" i="13"/>
  <c r="J24" i="13"/>
  <c r="J18" i="13" s="1"/>
  <c r="J23" i="13"/>
  <c r="J21" i="13"/>
  <c r="J20" i="13"/>
  <c r="E18" i="13"/>
  <c r="J16" i="13"/>
  <c r="J15" i="13"/>
  <c r="J14" i="13"/>
  <c r="J12" i="13"/>
  <c r="J11" i="13"/>
  <c r="J10" i="13"/>
  <c r="J9" i="13"/>
  <c r="F7" i="13"/>
  <c r="E7" i="13"/>
  <c r="I21" i="30"/>
  <c r="I20" i="30"/>
  <c r="I17" i="30"/>
  <c r="I16" i="30" s="1"/>
  <c r="I14" i="30"/>
  <c r="I13" i="30" s="1"/>
  <c r="H13" i="30"/>
  <c r="G13" i="30"/>
  <c r="F13" i="30"/>
  <c r="E13" i="30"/>
  <c r="D13" i="30"/>
  <c r="I11" i="30"/>
  <c r="I10" i="30" s="1"/>
  <c r="H10" i="30"/>
  <c r="G10" i="30"/>
  <c r="F10" i="30"/>
  <c r="E10" i="30"/>
  <c r="D10" i="30"/>
  <c r="I8" i="30"/>
  <c r="I7" i="30" s="1"/>
  <c r="H7" i="30"/>
  <c r="G7" i="30"/>
  <c r="F7" i="30"/>
  <c r="E7" i="30"/>
  <c r="D7" i="30"/>
  <c r="L41" i="10"/>
  <c r="L40" i="10"/>
  <c r="J39" i="10"/>
  <c r="H39" i="10"/>
  <c r="G39" i="10"/>
  <c r="L38" i="10"/>
  <c r="L37" i="10"/>
  <c r="L35" i="10" s="1"/>
  <c r="J35" i="10"/>
  <c r="H35" i="10"/>
  <c r="G35" i="10"/>
  <c r="L34" i="10"/>
  <c r="L33" i="10"/>
  <c r="J31" i="10"/>
  <c r="H31" i="10"/>
  <c r="G31" i="10"/>
  <c r="L30" i="10"/>
  <c r="L29" i="10"/>
  <c r="L27" i="10" s="1"/>
  <c r="J27" i="10"/>
  <c r="G27" i="10"/>
  <c r="L25" i="10"/>
  <c r="L24" i="10"/>
  <c r="H23" i="10"/>
  <c r="L21" i="10"/>
  <c r="L19" i="10" s="1"/>
  <c r="L20" i="10"/>
  <c r="J19" i="10"/>
  <c r="H19" i="10"/>
  <c r="G19" i="10"/>
  <c r="L18" i="10"/>
  <c r="L17" i="10"/>
  <c r="L15" i="10" s="1"/>
  <c r="J15" i="10"/>
  <c r="H15" i="10"/>
  <c r="G15" i="10"/>
  <c r="L14" i="10"/>
  <c r="L13" i="10"/>
  <c r="L11" i="10" s="1"/>
  <c r="J11" i="10"/>
  <c r="H11" i="10"/>
  <c r="G11" i="10"/>
  <c r="L10" i="10"/>
  <c r="L7" i="10" s="1"/>
  <c r="L9" i="10"/>
  <c r="J7" i="10"/>
  <c r="H7" i="10"/>
  <c r="G7" i="10"/>
  <c r="C15" i="34"/>
  <c r="G15" i="34"/>
  <c r="F15" i="34"/>
  <c r="G49" i="26"/>
  <c r="J24" i="16"/>
  <c r="F30" i="13"/>
  <c r="G23" i="30"/>
  <c r="L23" i="10"/>
  <c r="L31" i="10"/>
  <c r="I43" i="10"/>
  <c r="E48" i="16" l="1"/>
  <c r="K103" i="60"/>
  <c r="H43" i="10"/>
  <c r="F49" i="26"/>
  <c r="E49" i="26"/>
  <c r="F45" i="19"/>
  <c r="K43" i="10"/>
  <c r="H48" i="16"/>
  <c r="G48" i="16"/>
  <c r="H43" i="20"/>
  <c r="G43" i="20"/>
  <c r="H49" i="26"/>
  <c r="J14" i="26"/>
  <c r="G9" i="60"/>
  <c r="K121" i="60"/>
  <c r="D23" i="30"/>
  <c r="J43" i="10"/>
  <c r="F48" i="16"/>
  <c r="J21" i="20"/>
  <c r="H30" i="13"/>
  <c r="E9" i="60"/>
  <c r="K64" i="60"/>
  <c r="I120" i="60"/>
  <c r="I194" i="60"/>
  <c r="K253" i="60"/>
  <c r="K224" i="60" s="1"/>
  <c r="I224" i="60"/>
  <c r="I316" i="60"/>
  <c r="E224" i="60"/>
  <c r="I9" i="60"/>
  <c r="K359" i="60"/>
  <c r="K316" i="60" s="1"/>
  <c r="G120" i="60"/>
  <c r="G316" i="60"/>
  <c r="K194" i="60"/>
  <c r="E316" i="60"/>
  <c r="K42" i="60"/>
  <c r="K9" i="60" s="1"/>
  <c r="G194" i="60"/>
  <c r="G224" i="60"/>
  <c r="K166" i="60"/>
  <c r="K385" i="60"/>
  <c r="E15" i="34"/>
  <c r="H11" i="34"/>
  <c r="H15" i="34" s="1"/>
  <c r="F43" i="20"/>
  <c r="F23" i="12"/>
  <c r="E30" i="13"/>
  <c r="G30" i="13"/>
  <c r="F23" i="30"/>
  <c r="H23" i="30"/>
  <c r="G43" i="10"/>
  <c r="L39" i="10"/>
  <c r="L43" i="10" s="1"/>
  <c r="J7" i="20"/>
  <c r="J28" i="20"/>
  <c r="I19" i="30"/>
  <c r="J7" i="13"/>
  <c r="J30" i="13" s="1"/>
  <c r="J12" i="16"/>
  <c r="J48" i="16" s="1"/>
  <c r="D15" i="34"/>
  <c r="F29" i="24"/>
  <c r="F34" i="25"/>
  <c r="J49" i="26"/>
  <c r="I23" i="30"/>
  <c r="K120" i="60" l="1"/>
  <c r="E526" i="60"/>
  <c r="I526" i="60"/>
  <c r="G526" i="60"/>
  <c r="K526" i="60"/>
  <c r="J4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<sst xmlns="http://schemas.openxmlformats.org/spreadsheetml/2006/main" count="924" uniqueCount="484">
  <si>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</si>
  <si>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</si>
  <si>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</si>
  <si>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</si>
  <si>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</si>
  <si>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</si>
  <si>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</si>
  <si>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</si>
  <si>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</si>
  <si>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</si>
  <si>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</si>
  <si>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</si>
  <si>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</si>
  <si>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</si>
  <si>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</si>
  <si>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</si>
  <si>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</si>
  <si>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</si>
  <si>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</si>
  <si>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</si>
  <si>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</si>
  <si>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</si>
  <si>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</si>
  <si>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</si>
  <si>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</si>
  <si>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</si>
  <si>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</si>
  <si>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</si>
  <si>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</si>
  <si>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</si>
  <si>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</si>
  <si>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</si>
  <si>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</si>
  <si>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</si>
  <si>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</si>
  <si>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</si>
  <si>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</si>
  <si>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</si>
  <si>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</si>
  <si>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</si>
  <si>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</si>
  <si>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</si>
  <si>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</si>
  <si>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</si>
  <si>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</si>
  <si>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</si>
  <si>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</si>
  <si>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</si>
  <si>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</si>
  <si>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</si>
  <si>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</si>
  <si>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</si>
  <si>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</si>
  <si>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</si>
  <si>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</si>
  <si>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</si>
  <si>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</si>
  <si>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</si>
  <si>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</si>
  <si>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</si>
  <si>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</si>
  <si>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</si>
  <si>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</si>
  <si>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</si>
  <si>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</si>
  <si>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</si>
  <si>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</si>
  <si>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</si>
  <si>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</si>
  <si>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</si>
  <si>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</si>
  <si>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</si>
  <si>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</si>
  <si>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</si>
  <si>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</si>
  <si>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</si>
  <si>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</si>
  <si>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</si>
  <si>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</si>
  <si>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</si>
  <si>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</si>
  <si>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</si>
  <si>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</si>
  <si>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</si>
  <si>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</si>
  <si>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</si>
  <si>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</si>
  <si>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</si>
  <si>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</si>
  <si>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</si>
  <si>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</si>
  <si>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</si>
  <si>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</si>
  <si>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</si>
  <si>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</si>
  <si>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</si>
  <si>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</si>
  <si>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</si>
  <si>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</si>
  <si>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</si>
  <si>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</si>
  <si>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</si>
  <si>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</si>
  <si>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</si>
  <si>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</si>
  <si>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</si>
  <si>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</si>
  <si>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</si>
  <si>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</si>
  <si>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</si>
  <si>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</si>
  <si>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</si>
  <si>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Education</t>
  </si>
  <si>
    <t>Energy</t>
  </si>
  <si>
    <t>Finance</t>
  </si>
  <si>
    <t>Industry and Trade</t>
  </si>
  <si>
    <t>Public Sector Management</t>
  </si>
  <si>
    <t>Tajikistan</t>
  </si>
  <si>
    <t>Mongolia</t>
  </si>
  <si>
    <t>OVERALL TOTAL</t>
  </si>
  <si>
    <t>CENTRAL AND WEST ASIA</t>
  </si>
  <si>
    <t>EAST ASIA</t>
  </si>
  <si>
    <t>PACIFIC</t>
  </si>
  <si>
    <t>SOUTH ASIA</t>
  </si>
  <si>
    <t>SOUTHEAST ASIA</t>
  </si>
  <si>
    <t>Transport</t>
  </si>
  <si>
    <t>Water and Other Urban Infrastructure and Services</t>
  </si>
  <si>
    <t>Health</t>
  </si>
  <si>
    <t>Note: Numbers may not sum precisely because of rounding.</t>
  </si>
  <si>
    <t>Lao People’s Democratic Republic</t>
  </si>
  <si>
    <t>Hydropower Development Investment Program (Supplementary)</t>
  </si>
  <si>
    <t>Information and Communication Technology</t>
  </si>
  <si>
    <t>Power Generation Efficiency Improvement (Supplementary)</t>
  </si>
  <si>
    <t>Preparing Regional Cooperation and Integration Projects</t>
  </si>
  <si>
    <t>Expansion of Financial Services (Supplementary)</t>
  </si>
  <si>
    <t>Education and Skills Development (Supplementary)</t>
  </si>
  <si>
    <t>Transport Sector Reform and Modernization (Supplementary)</t>
  </si>
  <si>
    <t>REGIONAL</t>
  </si>
  <si>
    <t>Enhancing Regional Capacity for Risk Management (Supplementary)</t>
  </si>
  <si>
    <t>Multisector</t>
  </si>
  <si>
    <t>Legal Literacy for Women (Supplementary)</t>
  </si>
  <si>
    <t>Trade and Transport Facilitation in the Pacific (Supplementary)</t>
  </si>
  <si>
    <t>Supporting the Cities Development Initiative for Asia (Supplementary)</t>
  </si>
  <si>
    <t>TASF</t>
  </si>
  <si>
    <t>Total TA Commitments</t>
  </si>
  <si>
    <t>Human Capital Development Capacity and Implementation Support 
   (Supplementary)</t>
  </si>
  <si>
    <t>Stepping Up Investments for Growth Acceleration Program 
   Subprogram 2 (Supplementary)</t>
  </si>
  <si>
    <t>Air Quality Management for the Visayas Base-Load Power 
   Development (Supplementary)</t>
  </si>
  <si>
    <t>Asian Regional Forum on Investment Management of Foreign 
   Exchange Reserves (Supplementary)</t>
  </si>
  <si>
    <t>Business Development and Implementation Support 
   for Non-Sovereign Operations (Supplementary)</t>
  </si>
  <si>
    <t>Legal Readiness for Climate Finance and Climate Investments 
   (Supplementary)</t>
  </si>
  <si>
    <t>Enhancing Governance and Capacity Development as Driver 
   of Change (Supplementary)</t>
  </si>
  <si>
    <t>Strengthening Gender-Inclusive Growth in Central and West Asia 
   (Supplementary)</t>
  </si>
  <si>
    <t>Enhancing Engagement with Pacific Developing Member Countries, 
   Phase 2 (Supplementary)</t>
  </si>
  <si>
    <t>Sector and Thematic Analyses in Policy Development 
   (Supplementary)</t>
  </si>
  <si>
    <t>Promotion of International Arbitration Reform for Better Investment 
   Climate in the South Pacific (Supplementary)</t>
  </si>
  <si>
    <t>Strengthening Climate and Disaster Resilience of Investments 
   in the Pacific (Supplementary)</t>
  </si>
  <si>
    <t>Technical Assistance Commitments, 2018</t>
  </si>
  <si>
    <t>Agriculture, Natural Resources and Rural Development</t>
  </si>
  <si>
    <t>Support to the Advisory Group on Railway Sector Development</t>
  </si>
  <si>
    <t>Social Sectors Reform Program</t>
  </si>
  <si>
    <t>High Voltage Electrical Networks, CJSC</t>
  </si>
  <si>
    <t>Sustainable Urban Development Feasibility Studies</t>
  </si>
  <si>
    <t>Second Domestic Resource Mobilization Program</t>
  </si>
  <si>
    <t>Water Supply and Sanitation Service Improvement</t>
  </si>
  <si>
    <t>Astana Integrated Water Master Plan</t>
  </si>
  <si>
    <t>Developing Rural Financial Intermediation</t>
  </si>
  <si>
    <t>Scoping the Green Investments Finance Program</t>
  </si>
  <si>
    <t>Improving Public Debt Management</t>
  </si>
  <si>
    <t>Preparing Transport Sector Projects (Supplementary)</t>
  </si>
  <si>
    <t>Naryn Rural Water Supply and Sanitation Development Program</t>
  </si>
  <si>
    <t>Uch Kurgan Hydropower Plant Modernization (Supplementary)</t>
  </si>
  <si>
    <t>Promoting Economic Diversification Program</t>
  </si>
  <si>
    <t>CAREC Corridors 1 and 3 Bishkek Northern Bypass Road</t>
  </si>
  <si>
    <t>Climate-Resilient Water Resources Management</t>
  </si>
  <si>
    <t>Greater Thal Canal Irrigation Investment Program</t>
  </si>
  <si>
    <t xml:space="preserve">Khyber Pakhtunkhwa Water Resources Development </t>
  </si>
  <si>
    <t>Revitalizing the Ecosystem of Ravi River Basin</t>
  </si>
  <si>
    <t xml:space="preserve">Kurram Tangi Integrated Water Resources Development </t>
  </si>
  <si>
    <t>Update on Energy Sector Plan (Supplementary)</t>
  </si>
  <si>
    <t>Lower Palas Hydropower</t>
  </si>
  <si>
    <t>Developing an Electricity Market</t>
  </si>
  <si>
    <t>Capacity Building for Khushhali Bank Limited</t>
  </si>
  <si>
    <t>Trade and Competitiveness Program</t>
  </si>
  <si>
    <t>Economic Management Support</t>
  </si>
  <si>
    <t>Skills and Competitiveness Sector Development Program</t>
  </si>
  <si>
    <t>Inclusive Health</t>
  </si>
  <si>
    <t>Strengthening the Investment Climate in Tajikistan</t>
  </si>
  <si>
    <t>Turkmenistan</t>
  </si>
  <si>
    <t>Power Sector Development (Supplementary)</t>
  </si>
  <si>
    <t>Improving Energy Efficiency and Capacity</t>
  </si>
  <si>
    <t>Power Sector Reform and Sustainability Support Program</t>
  </si>
  <si>
    <t>Uzbekneftegas Corporate Transformation</t>
  </si>
  <si>
    <t>Mortgage Market Development Program (Supplementary)</t>
  </si>
  <si>
    <t>Livestock Value Chain Development</t>
  </si>
  <si>
    <t>Economic Management Improvement Program (Subprogram 1)</t>
  </si>
  <si>
    <t>Strengthening the Capacity in Project Management (Supplementary)</t>
  </si>
  <si>
    <t>Effective Economic Management</t>
  </si>
  <si>
    <t>Third CAREC Corridor Road Investment Program (Supplementary)</t>
  </si>
  <si>
    <t>Water and Sanitation Strategy Development and Capacity Building</t>
  </si>
  <si>
    <t>Guangxi Hezhou Mountain Mining Areas Revitalization</t>
  </si>
  <si>
    <t>Policy Research on Ecological Protection and Rural Vitalization for Supporting Green Development in the Yangtze River Economic Belt - Policy Research on Sustainable Forestry in the Yangtze River Economic Belt (Subproject 4)</t>
  </si>
  <si>
    <t>Jiangxi Shangrao Early Childhood Education Demonstration</t>
  </si>
  <si>
    <t>Advanced Renewable Energy Technology Demonstration</t>
  </si>
  <si>
    <t>Reform and Diversification of the Local Government Bond Market</t>
  </si>
  <si>
    <t>Green Finance Catalyzing Facility</t>
  </si>
  <si>
    <t>Supporting Project Preparation</t>
  </si>
  <si>
    <t>Policy and Capacity Building for Elderly Care</t>
  </si>
  <si>
    <t>Research on Qinghai’s Integration into Belt and Road Tourism</t>
  </si>
  <si>
    <t>Judicial Reform: Using Big Data to Improve Delivery of Justice</t>
  </si>
  <si>
    <t>Shaanxi Transport and Logistics Port</t>
  </si>
  <si>
    <t>Preparing Yangtze River Economic Belt Projects (Supplementary)</t>
  </si>
  <si>
    <t>Vegetable Production and Irrigated Agriculture</t>
  </si>
  <si>
    <t>Research University Sector Development Program</t>
  </si>
  <si>
    <t>Sermsang Khunsight Kundi Solar Project</t>
  </si>
  <si>
    <t>Sustainable Tourism Development (Supplementary)</t>
  </si>
  <si>
    <t>Ulaanbaatar Air Quality Improvement Program (Supplementary)</t>
  </si>
  <si>
    <t>Support for the Establishment of a Supplementary Pension System</t>
  </si>
  <si>
    <t>Strengthening the Anticorruption Regime</t>
  </si>
  <si>
    <t>Regional Road Development and Maintenance (Supplementary)</t>
  </si>
  <si>
    <t>Regional Road Development and Maintenance</t>
  </si>
  <si>
    <t>Institutional Strengthening for Road Safety</t>
  </si>
  <si>
    <t>Livelihood Support Demonstration in Ger Areas</t>
  </si>
  <si>
    <t>Green Urban Planning</t>
  </si>
  <si>
    <t>Fiji</t>
  </si>
  <si>
    <t>Support for Fiji’s Ministry of Civil Service</t>
  </si>
  <si>
    <t>Supporting Public Financial Management Reform</t>
  </si>
  <si>
    <t>Power Sector Development Investment Program</t>
  </si>
  <si>
    <t>Preparing the Civil Aviation Investment Program</t>
  </si>
  <si>
    <t>Central Cross Island Road Upgrading</t>
  </si>
  <si>
    <t>Promoting Sustainable Land Transport Infrastructure</t>
  </si>
  <si>
    <t>Preliminary Assessment for Dili Airport Runway Upgrading Project</t>
  </si>
  <si>
    <t>Infrastructure and Public Financial Management Support Facility</t>
  </si>
  <si>
    <t>Support to Primary Education Development (Supplementary)</t>
  </si>
  <si>
    <t>Improving Secondary Education Sector Management</t>
  </si>
  <si>
    <t>Southwest Transmission Grid Expansion (Supplementary)</t>
  </si>
  <si>
    <t>Knowledge Solutions for Inclusive and Sustainable Development</t>
  </si>
  <si>
    <t>Capacity Building for Improving Portfolio Performance</t>
  </si>
  <si>
    <t>Updating the Road Master Plan</t>
  </si>
  <si>
    <t>Capacity Development for Project Implementation Management</t>
  </si>
  <si>
    <t>Implementing the Emergency Assistance Project</t>
  </si>
  <si>
    <t>Capacity Development of the Health Sector</t>
  </si>
  <si>
    <t>Ara Canal Water Productivity Improvement</t>
  </si>
  <si>
    <t>Madhya Pradesh Skills Development</t>
  </si>
  <si>
    <t>Expanding Infrastructure Financing Capacity</t>
  </si>
  <si>
    <t>Supporting Logistics Sector Development</t>
  </si>
  <si>
    <t>Supporting the Second West Bengal Development Finance Program</t>
  </si>
  <si>
    <t>Enhancing Sustainability and Innovation in Rural Road Development</t>
  </si>
  <si>
    <t>Institutional Strengthening of Road Safety and Gender Equality</t>
  </si>
  <si>
    <t>Power System Reliability Strengthening</t>
  </si>
  <si>
    <t>Health System Enhancement (Supplementary)</t>
  </si>
  <si>
    <t>Expressway Operations Improvement</t>
  </si>
  <si>
    <t>Supporting Trade Logistics Facilitation</t>
  </si>
  <si>
    <t>Capacity Development of Institutions of Jaffna Water Sector</t>
  </si>
  <si>
    <t>Capacity Building for Secondary Towns and Strategic Cities</t>
  </si>
  <si>
    <t>Agricultural Value Chain Infrastructure Improvement</t>
  </si>
  <si>
    <t>Skills for Competitiveness</t>
  </si>
  <si>
    <t>Advanced Knowledge and Skills for Sustainable Growth</t>
  </si>
  <si>
    <t>Scaling Up Energy Efficiency</t>
  </si>
  <si>
    <t>Northern Cross-Border Power Trade and Distribution</t>
  </si>
  <si>
    <t>Capacity Building for Vientiane Sustainable Urban Transport</t>
  </si>
  <si>
    <t>Resilient Communities Development</t>
  </si>
  <si>
    <t>Capacity Development for Project Implementation (Supplementary)</t>
  </si>
  <si>
    <t>Support for Strengthening Business Climate (Supplementary)</t>
  </si>
  <si>
    <t>Second Mandalay Urban Services Improvement</t>
  </si>
  <si>
    <t>Integrated Flood Risk Management Sector</t>
  </si>
  <si>
    <t>Strengthening Social Protection Reforms (Supplementary)</t>
  </si>
  <si>
    <t>Secondary Education Support Program (Supplementary)</t>
  </si>
  <si>
    <t>Financial Inclusion Framework Strengthening (Supplementary)</t>
  </si>
  <si>
    <t>Islamic Finance for the Philippines</t>
  </si>
  <si>
    <t>Metro Manila Transport, Phase 1</t>
  </si>
  <si>
    <t>Supporting Social Safeguards in the Central and West Asia Region</t>
  </si>
  <si>
    <t>Agricultural Value Chain Development in Selected Asian Countries</t>
  </si>
  <si>
    <t>National Education Planning and Management (Supplementary)</t>
  </si>
  <si>
    <t>Preparing Education Sector Programs Facility (Supplementary)</t>
  </si>
  <si>
    <t>Strengthening Education in the Pacific Region</t>
  </si>
  <si>
    <t>Pacific Renewable Energy Investment Facility (Supplementary)</t>
  </si>
  <si>
    <t>Floating Solar Energy Development</t>
  </si>
  <si>
    <t>Sustainable Infrastructure for Asia and the Pacific</t>
  </si>
  <si>
    <t>Developing the Health Sector in the Pacific</t>
  </si>
  <si>
    <t>Preparation of the ADB Ventures Facility</t>
  </si>
  <si>
    <t>Mekong Tourism Innovation</t>
  </si>
  <si>
    <t>Northeast Asia Regional Development Studies</t>
  </si>
  <si>
    <t>Five Decades of Asian Development (Supplementary)</t>
  </si>
  <si>
    <t>Regional Evaluation Capacity Development II (Supplementary)</t>
  </si>
  <si>
    <t>Strengthening Asia Pacific Public Electronic Procurement Network</t>
  </si>
  <si>
    <t>Disbursement Seminars for Developing Member Countries</t>
  </si>
  <si>
    <t>Mekong Business Initiative (Supplementary)</t>
  </si>
  <si>
    <t>Data for Development (Phase 2)</t>
  </si>
  <si>
    <t>Enhancing Regional Knowledge Sharing Partnerships</t>
  </si>
  <si>
    <t>Supporting Knowledge Solutions in Central and West Asia Countries</t>
  </si>
  <si>
    <t>Building Resilience in the Pacific Small Island Developing States</t>
  </si>
  <si>
    <t>The Economic Impacts of the End of Compact Grant Assistance</t>
  </si>
  <si>
    <t>Capacity Building on Integrity</t>
  </si>
  <si>
    <t>Implementation of Sustainable Transport For All (Supplementary)</t>
  </si>
  <si>
    <t>Strengthening Safeguards Management in Southeast Asia</t>
  </si>
  <si>
    <t>Southeast Asia Transport Project Preparatory Facility</t>
  </si>
  <si>
    <t>Enhancing Gender Equality Results in East Asia</t>
  </si>
  <si>
    <t>Strengthening Integrated Flood Risk Management</t>
  </si>
  <si>
    <t>Southeast Asia Urban Services Facility</t>
  </si>
  <si>
    <t>Arghandab Integrated Water Resources Development Investment 
   Program (Supplementary)</t>
  </si>
  <si>
    <t>Second Support for Infrastructure Investments and Policy 
   (Supplementary)</t>
  </si>
  <si>
    <t>Support to Public Efficiency and Financial Markets Program 
   (Supplementary)</t>
  </si>
  <si>
    <t>Development of Nonbank Finance and Alternative Financial 
   Instruments for Economic Diversification</t>
  </si>
  <si>
    <t>Georgian State Electrosystem Corporatization and Electricity 
   Market Reforms Program</t>
  </si>
  <si>
    <t>Support to Small and Medium Enterprises and Entrepreneurship 
   Development</t>
  </si>
  <si>
    <t>Joint Government of Kazakhstan and the Asian Development Bank 
   Knowledge and Experience Exchange Program, Phase 3</t>
  </si>
  <si>
    <t>CAREC Corridor 3 (Bishkek–Osh Road) Improvement Project, 
   Phase 4</t>
  </si>
  <si>
    <t>Enhancing Public–Private Partnerships in Punjab</t>
  </si>
  <si>
    <t>Promoting Investments and Economic Growth 
   through International Trade</t>
  </si>
  <si>
    <t>Supporting Economic Corridor Development through Strategic 
   Planning Frameworks</t>
  </si>
  <si>
    <t>Capacity Building for Structural Transformation, 
   Country Programming, and Portfolio Management</t>
  </si>
  <si>
    <t>Central Asia Regional Economic Cooperation Corridors 2, 3, 
   and 5 (Obigarm–Nurobod) Road</t>
  </si>
  <si>
    <t>Central Asia Regional Economic Cooperation Corridors 2, 3 and 6 
   (Turkmenabat–Mary–Ashgabat–Turkmenbashi) Railway 
   Modernization</t>
  </si>
  <si>
    <t>Sustainable Energy Access – Distribution Network 
   Modernization Program</t>
  </si>
  <si>
    <t>Heilongjiang Jiamusi Irrigation and Drainage System Modernization 
   (Supplementary)</t>
  </si>
  <si>
    <t>Improving Ecological Protection and Poverty Alleviation Outcomes 
   of the Rare-Earth Sector in Jiangxi Province</t>
  </si>
  <si>
    <t>Piloting Innovative Flash Flood Early Warning Systems 
   in Selected River Basins</t>
  </si>
  <si>
    <t>Policy Research on Ecological Protection and Rural Vitalization 
   for Supporting Green Development in the Yangtze River Economic 
   Belt – Public–Private Financing Mechanism for Chishui Watershed 
   Protection (Subproject 1)</t>
  </si>
  <si>
    <t>Policy Research on Ecological Protection and Rural Vitalization 
   for Supporting Green Development in the Yangtze River Economic 
   Belt – Policy Study on Integrating Poverty Alleviation and Rural 
   Welfare Improvement with Ecological Conservation (Subproject 2)</t>
  </si>
  <si>
    <t>Policy Research on Ecological Protection and Rural Vitalization 
   for Supporting Green Development in the Yangtze River Economic 
   Belt – Study on the Comprehensive Eco-Compensation 
   Mechanism (Subproject 3)</t>
  </si>
  <si>
    <t>Accelerating the Reform of Application-Oriented Undergraduate 
   Programs at Local Universities in Yunnan Province</t>
  </si>
  <si>
    <t>Shanxi Technical and Vocational Education and Training 
   Development Demonstration</t>
  </si>
  <si>
    <t>Promoting and Scaling Up Carbon Capture and Storage 
   Demonstration - Capacity Development Support to the National 
   and Local Joint Engineering Research Center on Carbon Capture, 
   Utilization, and Sequestration at Northwest University 
   (Subproject 1)</t>
  </si>
  <si>
    <t>Preparing Air Quality Improvement Program (2017–2019) 
   in the Greater Beijing–Tianjin–Hebei Region (Supplementary)</t>
  </si>
  <si>
    <t>Study on the Road Map for Air Quality Improvement in Pilot Cities 
   in Beijing–Tianjin–Hebei and Its Surrounding Areas</t>
  </si>
  <si>
    <t>Industry Green Growth Indicators and Innovative Mechanisms 
   for Guangdong Province</t>
  </si>
  <si>
    <t>Preparing Regional Cooperation and Integration Projects 
   (Supplementary)</t>
  </si>
  <si>
    <t>Strengthening the Role of E-Commerce in Poverty Reduction 
in Southwestern Mountainous Areas in Chongqing</t>
  </si>
  <si>
    <t>Jiaozuo National Pilot Project for the Standardization of Public 
   Employment Services (Supplementary)</t>
  </si>
  <si>
    <t>Study on Municipal Solid Waste Regional Integrated Management 
   Model for Beijing–Tianjin–Hebei</t>
  </si>
  <si>
    <t>Improving the Design of the National Carbon Emissions 
   Trading System</t>
  </si>
  <si>
    <t>The Midterm Review of the 13th Five-Year Plan and the Initial 
   Research Towards the 14th Five-Year Plan</t>
  </si>
  <si>
    <t>Enhancing the Capacity of Executing and Implementing Agencies 
   for Better Project Implementation</t>
  </si>
  <si>
    <t>Hubei Xiangyang Integrated Sustainable Transportation 
   and Logistics Planning and Strategic Study</t>
  </si>
  <si>
    <t>Expanding the Capacity of the Nonbank Finance Sector 
   to Support Financial Access</t>
  </si>
  <si>
    <t>Strengthening of Public Procurement for Improved Project 
   Implementation (Supplementary)</t>
  </si>
  <si>
    <t>Enhancing the Use of Multiple Data Resources to Monitor 
   Progress Towards the Sustainable Development Goals (SDGs)</t>
  </si>
  <si>
    <t>Aimag and Soum Centers Regional Development 
   Investment Program</t>
  </si>
  <si>
    <t>Support for Energy Sector Regulatory Capacity 
   and Electrification Investment Planning (Supplementary)</t>
  </si>
  <si>
    <t>Support for Water and Sanitation Sector Management 
   (Supplementary)</t>
  </si>
  <si>
    <t>Support for Achieving the Strategic Development Plan 2011–2030 
   and the Sustainable Development Goals</t>
  </si>
  <si>
    <t>Policy and Planning Development for Public Investments, 
   Subproject 1</t>
  </si>
  <si>
    <t>Sustainable Management of Community Development 
   for Chittagong Hill Tracts</t>
  </si>
  <si>
    <t>Institutional Strengthening of the Bangladesh Rural Road Sector 
   for Sustainable Development</t>
  </si>
  <si>
    <t>Capacity Development for Renewable Energy Investment 
   Programming and Implementation</t>
  </si>
  <si>
    <t>Capacity Development in Infrastructure Development 
   Company Limited</t>
  </si>
  <si>
    <t>Urban Primary Health Care Services Delivery – 
   Additional Financing (Supplementary)</t>
  </si>
  <si>
    <t>Strengthening Smart Water Management and Climate 
   and Disaster Resilience in Selected Districts of West Bengal</t>
  </si>
  <si>
    <t>Support for Agricultural Value Chain Development 
   in Uttar Pradesh</t>
  </si>
  <si>
    <t>Enhancing Capacity of State Utilities in Preparing Energy Sector 
   Projects</t>
  </si>
  <si>
    <t>Preparation of Power Sector Improvement Projects in Meghalaya 
   and Uttarakhand</t>
  </si>
  <si>
    <t>Strengthening Capacity of the National Urban Health Mission 
   (Supplementary)</t>
  </si>
  <si>
    <t>Capacity Building of the Aid Accounts and Audit Division 
   of the Ministry of Finance</t>
  </si>
  <si>
    <t>Strategic Interventions for Economic Transformation – 
   Strengthening Knowledge for Enhancing Development Outcomes</t>
  </si>
  <si>
    <t>State-Level Support for National Flagship Urban Programs 
   (Supplementary)</t>
  </si>
  <si>
    <t>Strengthening Institutional Capacity for Project Development 
   and Urban Governance in Tamil Nadu</t>
  </si>
  <si>
    <t>South Asia Subregional Economic Cooperation National Single 
   Window</t>
  </si>
  <si>
    <t>Capacity Building for Country Programming and Portfolio 
   Management</t>
  </si>
  <si>
    <t>Strengthening Capacity for Sustainable Solid Waste Management 
   in the Greater Malé Region</t>
  </si>
  <si>
    <t>Institutional Strengthening of the Nepal Rural Road Sector 
   for Sustainable Development</t>
  </si>
  <si>
    <t>Supporting Policies and Implementation in the School Sector 
   (Supplementary)</t>
  </si>
  <si>
    <t>Power Transmission and Distribution Efficiency Enhancement 
   (Supplementary)</t>
  </si>
  <si>
    <t>Second Kathmandu Valley Water Supply Improvement 
   (Supplementary)</t>
  </si>
  <si>
    <t>Cluster Development and Small and Medium-Sized Enterprise 
   Finance Innovation (Supplementary)</t>
  </si>
  <si>
    <t>Supporting Sustainable Integrated Urban Public Transport 
   Development</t>
  </si>
  <si>
    <t>Sustainable Infrastructure Assistance Program – Preparation 
   of the Enhanced Water Security Investment (Subproject 15)</t>
  </si>
  <si>
    <t>Sustainable Infrastructure Assistance Program - Indonesia Energy 
   Sector Assessment and Priorities 2020–2024 (Subproject 14)</t>
  </si>
  <si>
    <t>Eastern Indonesia Sustainable Energy Access Sector 
   (Supplementary)</t>
  </si>
  <si>
    <t>Pilot Carbon Capture and Storage Activity in the Natural Gas 
   Processing Sector (Supplementary)</t>
  </si>
  <si>
    <t>Sustainable Infrastructure Assistance Program – Municipal Bond 
   Issuance and Infrastructure Finance (Subproject 16)</t>
  </si>
  <si>
    <t>Sustainable Infrastructure Assistance Program – Strengthening 
   State Procurement Systems for Faster Infrastructure Delivery 
   (Subproject 12)</t>
  </si>
  <si>
    <t>Sustainable Infrastructure Assistance Program - Technical 
   Assistance Cluster Management Facility (Subproject 1) 
   (Supplementary)</t>
  </si>
  <si>
    <t>Sustainable Rural Infrastructure and Watershed Management Sector 
   (Supplementary)</t>
  </si>
  <si>
    <t>The Philippine National Oil Company (PNOC) Batangas Liquefied 
   Natural Gas</t>
  </si>
  <si>
    <t>Support to Local Government Accountability Systems 
   (Supplementary)</t>
  </si>
  <si>
    <t>Railway Project Implementation Support and Institutional 
   Strengthening</t>
  </si>
  <si>
    <t>Basic Infrastructure for Inclusive Growth in the Northeast 
  Provinces Sector (Supplementary)</t>
  </si>
  <si>
    <t>Core Environment Program and Biodiversity Conservation 
   Corridors Initiative in the Greater Mekong Subregion, 
   Phase 2 (Supplementary)</t>
  </si>
  <si>
    <t>Building Sustainable Food and Nutrition Security in Asia 
   and the Pacific (Phase 1) (Supplementary)</t>
  </si>
  <si>
    <t>Olam International Limited: Inclusive, Sustainable, and Connected 
   Coffee Value Chain (Subproject 1) (Supplementary)</t>
  </si>
  <si>
    <t>Olam International Limited: Inclusive, Sustainable, and Connected 
   Coffee Value Chain (Subproject 2)</t>
  </si>
  <si>
    <t>Almaty–Bishkek Economic Corridor: Preparing the Modern 
   Agriculture Wholesale Market Development</t>
  </si>
  <si>
    <t>Supporting Environmental Safeguards in the Central 
   and West Asia Region</t>
  </si>
  <si>
    <t>Facilitating Effective Biodiversity Offsets in Private Sector 
   Operations – Nam Ngiep 1 Hydropower (Subproject 1)</t>
  </si>
  <si>
    <t>Demonstrating Innovative Employment Solutions through 
   Regional Knowledge Sharing Partnerships 
   with Youth Organizations</t>
  </si>
  <si>
    <t>Sustaining Climate and Disaster Risk Resilient and Low Carbon 
   Development in South Asia</t>
  </si>
  <si>
    <t>Promoting Sustainable Energy for All in Asia and the Pacific – 
   Energy Access for Urban Poor (Subproject B) (Supplementary)</t>
  </si>
  <si>
    <t>Promoting Sustainable Energy for All in Asia and the Pacific – 
   Sustainable Energy for All Regional Hub for Asia and the Pacific 
   (Subproject C) (Supplementary)</t>
  </si>
  <si>
    <t>Promoting Sustainable Energy for All in Asia and the Pacific – 
   Project Development and Investment Facilitation (Subproject D) 
   (Supplementary)</t>
  </si>
  <si>
    <t>Promoting and Scaling Up Solar Photovoltaic Power through 
   Knowledge Management and Pilot Testing in Bangladesh 
   and Nepal (Supplementary)</t>
  </si>
  <si>
    <t>Integrated Resource Planning with Strategic Environmental 
   Assessment for Sustainable Power Sector Development 
   in the Greater Mekong Subregion  (Supplementary)</t>
  </si>
  <si>
    <t>Establishing a Support Facility for Article 6 of the 
   Paris Agreement</t>
  </si>
  <si>
    <t>South Asia Subregional Economic Cooperation Regional Energy 
   Cooperation</t>
  </si>
  <si>
    <t>Southeast Asia Energy Sector Development, Investment Planning 
   and Capacity Building Facility</t>
  </si>
  <si>
    <t>Support for Innovation and Technology Partnerships in Asia 
   and the Pacific – Capturing and Sharing Technology Innovation 
   Knowledge (Subproject 1)</t>
  </si>
  <si>
    <t>Microfinance Risk Participation and Guarantee Program – 
   Transaction Support for Expansion Subproject 2: 
   Expansion Support</t>
  </si>
  <si>
    <t>Capacity Development for the Supply Chain Finance Program 
   (Phase 2) (Subproject 1)</t>
  </si>
  <si>
    <t>Strengthening Financial Sector Operations in Asia and the Pacific 
   (Supplementary)</t>
  </si>
  <si>
    <t>Strengthening Regional Cooperation and Integration Knowledge 
   Partnerships and Research Network in Asia and the Pacific</t>
  </si>
  <si>
    <t>Promoting Investments and Economic Growth in Central 
   and West Asia, East Asia, and South Asia Subregions</t>
  </si>
  <si>
    <t>Green and Innovative Finance Initiative for Scaling Up 
   Southeast Asian Infrastructure</t>
  </si>
  <si>
    <t>Universal Health Coverage for Inclusive Growth: Supporting 
   the Implementation of the Operational Plan for Health, 
   2015–2020 (Supplementary)</t>
  </si>
  <si>
    <t>Strengthening Regional Health Cooperation 
   in the Greater Mekong Subregion</t>
  </si>
  <si>
    <t>Demonstrating Future Thinking and Foresight 
   in Developing Member Countries</t>
  </si>
  <si>
    <t>Accelerating Universal Health Coverage in Asia and the Pacific 
   for Strategy 2030</t>
  </si>
  <si>
    <t>Pacific Information and Communication Technology Investment 
   Planning and Capacity Development Facility (Phase 2) – 
   Feasibility Assessment for e-Government Rollout in the Pacific 
   Developing Member Countries (Subproject 1)</t>
  </si>
  <si>
    <t>Pacific Information and Communication Technology Investment 
   Planning and Capacity Development Facility (Phase 2) – 
   Information and Communication Technology Sector Assessment 
   in the Pacific DMCs (Subproject 2)</t>
  </si>
  <si>
    <t>Due Diligence and Capacity Development of Trade Finance 
   Program Banks (Subproject 1)</t>
  </si>
  <si>
    <t>Capacity Building for Enhanced Safeguards, Anti-Corruption 
   and Integrity Measures, Gender Equity Policies and Digitization 
   of Trade Finance Program Banks</t>
  </si>
  <si>
    <t>Modernizing Sanitary and Phytosanitary Measures 
   to Facilitate Trade</t>
  </si>
  <si>
    <t>Key Indicators for Asia and the Pacific 2018–2020 – 
   Key Indicators for Asia and the Pacific 2020 (Subproject 3)</t>
  </si>
  <si>
    <t>Support to the Association of Southeast Asian Nations Economic 
   Community (Supplementary)</t>
  </si>
  <si>
    <t>Regional Project Development Support for the South Asia 
   Subregional Economic Cooperation Operational Plan, 2016–2025 
   (Supplementary)</t>
  </si>
  <si>
    <t>Implementing Trade Facilitation Initiatives under the South Asia 
   Subregional Economic Cooperation Program</t>
  </si>
  <si>
    <t>Assessing Economic Corridor Development Potential Among 
   Kazakhstan, Uzbekistan, and Tajikistan</t>
  </si>
  <si>
    <t>Establishing a Pilot Center to Facilitate Climate Technology 
   Investments in Asia and the Pacific-Promotion of Investment 
   in Climate Technology Products through Venture Capital Funds 
   (Subproject 1) (Supplementary)</t>
  </si>
  <si>
    <t>Selected Evaluation Studies and Outreach for 2019–2020 
   (Subproject 3)</t>
  </si>
  <si>
    <t>Innovation in Education Sector Development in Asia and the Pacific 
   (Supplementary)</t>
  </si>
  <si>
    <t>Implementing the Regional Cooperation and Integration Operational 
   Plan (Supplementary)</t>
  </si>
  <si>
    <t>Asian Economic Integration: Building Knowledge for Policy Dialogue, 
   2018–2021 (Subproject 1)</t>
  </si>
  <si>
    <t>Capacity Building for Grievance Redress and Dispute Resolution 
   During Project Implementation</t>
  </si>
  <si>
    <t>Country Diagnostic Studies in Selected Developing Member 
   Countries (Subproject 4)</t>
  </si>
  <si>
    <t>Pacific Private Sector Development Initiative, Phase III 
   (Supplementary)</t>
  </si>
  <si>
    <t>Asian Regional Public Debt Management Forums and 
   Workshops (Supplementary)</t>
  </si>
  <si>
    <t>Building Project Implementation Capacities in the Pacific 
   (Supplementary)</t>
  </si>
  <si>
    <t>Promoting Evidence-Based Policy Making for Gender Equity 
   in the Pacific (Phase 2) (Supplementary)</t>
  </si>
  <si>
    <t>Developing Judicial Capacity for Adjudicating Climate Change and 
   Sustainable Development Issues (Supplementary)</t>
  </si>
  <si>
    <t>Deepening Civil Society Engagement for Development 
   Effectiveness – Deepening ADB–Civil Society Engagement 
   in Selected Countries in Southeast and South Asia (Subproject 2)</t>
  </si>
  <si>
    <t>Strategies for Financing Social Protection to Achieve Sustainable 
   Development Goals in Developing Member Countries 
   (Supplementary)</t>
  </si>
  <si>
    <t>Strengthening Institutions for Localizing Agenda 2030 
   for Sustainable Development (Supplementary)</t>
  </si>
  <si>
    <t>Supporting Policy Research and Knowledge Exchange 
   (Supplementary)</t>
  </si>
  <si>
    <t>Strengthening the Capacity for Environmental and Climate Change 
   Laws in Asia and the Pacific (Supplementary)</t>
  </si>
  <si>
    <t>Deepening Understanding of Macroeconomic Fluctuations 
   in Developing Member Countries for Improved Economic 
   Assessment</t>
  </si>
  <si>
    <t>Consultations for a Strategy 2030-Aligned Corporate Results 
   Framework</t>
  </si>
  <si>
    <t>Enhancing ADB’s Support for Social Protection to Achieve 
   the Sustainable Development Goals</t>
  </si>
  <si>
    <t>Enhancing Effectiveness of Subregional Programs to Advance 
   Regional Cooperation and Integration in Southeast Asia</t>
  </si>
  <si>
    <t>Strengthening Financial Management in Asia and the Pacific, 
   Phase 2</t>
  </si>
  <si>
    <t>Towards Effective and Sustainable Delivery of Development Results 
   in Fragile Situations in the Pacific</t>
  </si>
  <si>
    <t>Promoting Transformative Gender Equality Agenda in Asia 
   and the Pacific</t>
  </si>
  <si>
    <t>Implementing a Differentiated Approach to Urban Development 
   in the Pacific</t>
  </si>
  <si>
    <t>Enhancing Project Readiness and Implementation in Central 
   and West Asia</t>
  </si>
  <si>
    <t>Strengthening Domestic Transport Connectivity in the Pacific 
   (Supplementary)</t>
  </si>
  <si>
    <t>Supporting Innovation and Knowledge Exchange for Transport 
   Projects in South Asia</t>
  </si>
  <si>
    <t>Railway Sector Development in Central Asia Regional Economic 
   Cooperation Countries</t>
  </si>
  <si>
    <t>Strengthening Capacities to Design and Implement Smart Urban 
   Infrastructure (Supplementary)</t>
  </si>
  <si>
    <t>Strengthening Urban Infrastructure Investment Planning in the Pacific 
   (Supplementary)</t>
  </si>
  <si>
    <t>Pacific Urban Development Investment Planning and Capacity 
   Development Facility (Supplementary)</t>
  </si>
  <si>
    <t>Revitalization of Informal Settlements and their Environments 
   Using a Water-Sensitive Approach</t>
  </si>
  <si>
    <t>Advancing Inclusive and Resilient Urban Development Targeted 
   at the Urban Poor</t>
  </si>
  <si>
    <t>Strengthening Knowledge-base and Actions for Air Quality 
   Improvement</t>
  </si>
  <si>
    <t>Analysis of Economic Opportunities Associated with Armenia’s 
   New Trade Regime</t>
  </si>
  <si>
    <t>People’s Republic of China</t>
  </si>
  <si>
    <t>Policy Study on Integrated Transport Development in Xiong’an 
  New Area by International Perspective</t>
  </si>
  <si>
    <t>Knowledge and Innovation Support for ADB’s Water Financing 
   Program (Supplementary)</t>
  </si>
  <si>
    <t>Strengthening Asia’s Financial Safety Nets and Resolution 
   Mechanisms</t>
  </si>
  <si>
    <t>Sharing Knowledge from ADB’s Pacific Operations</t>
  </si>
  <si>
    <r>
      <t>Region / Country / Sector</t>
    </r>
    <r>
      <rPr>
        <vertAlign val="superscript"/>
        <sz val="9"/>
        <rFont val="Arial"/>
        <family val="2"/>
      </rPr>
      <t>a</t>
    </r>
    <r>
      <rPr>
        <b/>
        <sz val="9"/>
        <rFont val="Arial"/>
        <family val="2"/>
      </rPr>
      <t xml:space="preserve"> / Project Number</t>
    </r>
  </si>
  <si>
    <t>Agriculture, Natural Resources, and Rural Development</t>
  </si>
  <si>
    <t>Support and Validation of Seismic Safety Improvement 
   Program Indicators</t>
  </si>
  <si>
    <t>North–South Corridor (Kvesheti–Kobi) Road</t>
  </si>
  <si>
    <t>Strengthening the Federal Public–Private Partnership Framework 
   and Enabling Reforms for Infrastructure Financing Support</t>
  </si>
  <si>
    <t>Developing a Climate-Friendly Cooling Sector through Market 
   and Financing Innovation</t>
  </si>
  <si>
    <t>Legislation Research on Public–Private Partnership 
   from the Perspective of National Fiscal Management</t>
  </si>
  <si>
    <t>Implementing Innovative Approaches for Improved 
   Water Governance</t>
  </si>
  <si>
    <t>Energy Storage Option for Accelerating Renewable 
   Energy Penetration</t>
  </si>
  <si>
    <t>Capacity Building for Project Design, Implementation, and Evaluation</t>
  </si>
  <si>
    <t>Delhi–Meerut Regional Rapid Transit System</t>
  </si>
  <si>
    <t>Supporting the Preparation of a Comprehensive Master Plan 
   for the Chennai–Kanyakumari Industrial Corridor</t>
  </si>
  <si>
    <t>Ho Chi Minh City Wastewater and Drainage System Improvement</t>
  </si>
  <si>
    <t>Southeast Asia Agriculture, Natural Resources, and Rural 
   Development Facility</t>
  </si>
  <si>
    <t>Integrated High Impact Innovation in Sustainable Energy 
   Technology – Energy System Analysis, Technology Road Maps, 
   and Feasibility Studies for Pilot Testing (Subproject 1)</t>
  </si>
  <si>
    <t>Integrated High Impact Innovation in Sustainable Energy 
   Technology – Prefeasibility Analysis for Carbon Capture, 
   Utilization, and Storage (Subproject 2)</t>
  </si>
  <si>
    <t>Enhancing Public–Private Partnership Project Development 
   through Legal Support for ADB Transaction Advisory Services 
   in Asia and the Pacific (Supplementary)</t>
  </si>
  <si>
    <t>Asian Development Outlook 2019-2021 – Asian Development 
   Outlook 2019 (Subproject 1)</t>
  </si>
  <si>
    <t xml:space="preserve">Establishing Regional Evaluation Programs to Strengthen 
   Evaluation Capacity </t>
  </si>
  <si>
    <t>Strengthening Conduct of Economic Appraisal of Project 
   and Program Investments in Developing Member Countries – 
   Strengthening Conduct of Economic Appraisal of Projects 
   and Programs in Developing Member Countries (Subproject 1)</t>
  </si>
  <si>
    <t>Implementing the Central Asia Regional Economic Cooperation 
   2030 Strategy for Sustainable Regional Development</t>
  </si>
  <si>
    <t>- = nil, ADB = Asian Development Bank, TA = technical assistance, TASF = Technical Assistance Special Fund.</t>
  </si>
  <si>
    <r>
      <rPr>
        <vertAlign val="superscript"/>
        <sz val="8"/>
        <rFont val="Arial"/>
        <family val="2"/>
      </rPr>
      <t>a</t>
    </r>
    <r>
      <rPr>
        <sz val="8"/>
        <rFont val="Arial"/>
        <family val="2"/>
      </rPr>
      <t xml:space="preserve"> Using primary sector.</t>
    </r>
  </si>
  <si>
    <t xml:space="preserve">Supporting Knowledge Solutions for New Development Strategies 
   in South Asia </t>
  </si>
  <si>
    <t>Greater Malé Environmental Improvement and Waste Management 
   (Supplementary)</t>
  </si>
  <si>
    <t>Sustainable Infrastructure Assistance Program – Supporting 
   Sustainable and Universal Electricity Access in Indonesia 
   (Subproject 13)</t>
  </si>
  <si>
    <t>Capacity Building Support for Asia Pacifc Economic Cooperation 
   Financial Regulators Training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</si>
</sst>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0_);_(* \(#,##0.0\);_(* &quot;-&quot;?_);_(@_)"/>
    <numFmt numFmtId="167" formatCode="0.00_)"/>
  </numFmts>
  <fonts count="45">
    <font>
      <sz val="11"/>
      <name val="Arial"/>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11"/>
      <name val="Calibri"/>
      <family val="2"/>
      <scheme val="minor"/>
    </font>
    <font>
      <sz val="11"/>
      <name val="Calibri"/>
      <family val="2"/>
      <scheme val="minor"/>
    </font>
    <font>
      <sz val="16"/>
      <name val="Calibri"/>
      <family val="2"/>
      <scheme val="minor"/>
    </font>
    <font>
      <b/>
      <sz val="9"/>
      <name val="Arial"/>
      <family val="2"/>
    </font>
    <font>
      <sz val="9"/>
      <name val="Arial"/>
      <family val="2"/>
    </font>
    <font>
      <b/>
      <sz val="11"/>
      <color rgb="FF007DB7"/>
      <name val="Arial"/>
      <family val="2"/>
    </font>
    <font>
      <sz val="11"/>
      <color rgb="FF007DB7"/>
      <name val="Arial"/>
      <family val="2"/>
    </font>
    <font>
      <u/>
      <sz val="11"/>
      <color theme="10"/>
      <name val="Arial"/>
      <family val="2"/>
    </font>
    <font>
      <u/>
      <sz val="11"/>
      <color theme="11"/>
      <name val="Arial"/>
      <family val="2"/>
    </font>
    <font>
      <sz val="9"/>
      <color indexed="8"/>
      <name val="Arial"/>
      <family val="2"/>
    </font>
    <font>
      <b/>
      <sz val="9"/>
      <color indexed="8"/>
      <name val="Arial"/>
      <family val="2"/>
    </font>
    <font>
      <sz val="9"/>
      <color theme="1"/>
      <name val="Arial"/>
      <family val="2"/>
    </font>
    <font>
      <vertAlign val="superscript"/>
      <sz val="9"/>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0">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indexed="64"/>
      </bottom>
      <diagonal/>
    </border>
  </borders>
  <cellStyleXfs count="66">
    <xf numFmtId="0" fontId="0" fillId="0" borderId="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26" fillId="0" borderId="0"/>
    <xf numFmtId="0" fontId="4" fillId="0" borderId="0"/>
    <xf numFmtId="0" fontId="26" fillId="0" borderId="0"/>
    <xf numFmtId="0" fontId="5" fillId="0" borderId="0"/>
    <xf numFmtId="0" fontId="26" fillId="0" borderId="0"/>
    <xf numFmtId="9"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38" fontId="6" fillId="6" borderId="0" applyNumberFormat="0" applyBorder="0" applyAlignment="0" applyProtection="0"/>
    <xf numFmtId="10" fontId="6" fillId="7" borderId="7" applyNumberFormat="0" applyBorder="0" applyAlignment="0" applyProtection="0"/>
    <xf numFmtId="167" fontId="28" fillId="0" borderId="0"/>
    <xf numFmtId="0" fontId="2" fillId="0" borderId="0"/>
    <xf numFmtId="0" fontId="4" fillId="0" borderId="0"/>
    <xf numFmtId="0" fontId="29" fillId="0" borderId="0"/>
    <xf numFmtId="0" fontId="2" fillId="0" borderId="0"/>
    <xf numFmtId="0" fontId="2" fillId="0" borderId="0"/>
    <xf numFmtId="0" fontId="5" fillId="0" borderId="0"/>
    <xf numFmtId="0" fontId="2" fillId="0" borderId="0"/>
    <xf numFmtId="0" fontId="5" fillId="0" borderId="0"/>
    <xf numFmtId="10" fontId="5" fillId="0" borderId="0" applyFont="0" applyFill="0" applyBorder="0" applyAlignment="0" applyProtection="0"/>
    <xf numFmtId="9" fontId="2" fillId="0" borderId="0" applyFont="0" applyFill="0" applyBorder="0" applyAlignment="0" applyProtection="0"/>
    <xf numFmtId="0" fontId="1" fillId="0" borderId="0"/>
    <xf numFmtId="0" fontId="30" fillId="0" borderId="0"/>
    <xf numFmtId="43" fontId="4"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143">
    <xf numFmtId="0" fontId="0" fillId="0" borderId="0" xfId="0"/>
    <xf numFmtId="0" fontId="10" fillId="0" borderId="1" xfId="0" applyFont="1" applyBorder="1" applyAlignment="1">
      <alignment wrapText="1"/>
    </xf>
    <xf numFmtId="0" fontId="10" fillId="0" borderId="1" xfId="0" applyFont="1" applyBorder="1" applyAlignment="1">
      <alignment horizontal="center" wrapText="1"/>
    </xf>
    <xf numFmtId="0" fontId="13" fillId="2" borderId="0" xfId="0" applyFont="1" applyFill="1"/>
    <xf numFmtId="0" fontId="15" fillId="2" borderId="0" xfId="0" applyFont="1" applyFill="1"/>
    <xf numFmtId="165" fontId="15" fillId="2" borderId="0" xfId="2" applyNumberFormat="1" applyFont="1" applyFill="1"/>
    <xf numFmtId="0" fontId="13" fillId="2" borderId="2" xfId="0" applyFont="1" applyFill="1" applyBorder="1"/>
    <xf numFmtId="0" fontId="15" fillId="2" borderId="2" xfId="0" applyFont="1" applyFill="1" applyBorder="1"/>
    <xf numFmtId="165" fontId="13" fillId="2" borderId="0" xfId="2" applyNumberFormat="1" applyFont="1" applyFill="1" applyAlignment="1">
      <alignment horizontal="center"/>
    </xf>
    <xf numFmtId="165" fontId="13" fillId="2" borderId="0" xfId="2" applyNumberFormat="1" applyFont="1" applyFill="1"/>
    <xf numFmtId="0" fontId="15" fillId="2" borderId="0" xfId="0" applyFont="1" applyFill="1" applyAlignment="1">
      <alignment wrapText="1"/>
    </xf>
    <xf numFmtId="0" fontId="13" fillId="2" borderId="0" xfId="0" applyFont="1" applyFill="1" applyAlignment="1">
      <alignment wrapText="1"/>
    </xf>
    <xf numFmtId="0" fontId="16" fillId="2" borderId="0" xfId="0" applyFont="1" applyFill="1"/>
    <xf numFmtId="165" fontId="13" fillId="2" borderId="2" xfId="2" applyNumberFormat="1" applyFont="1" applyFill="1" applyBorder="1"/>
    <xf numFmtId="0" fontId="17" fillId="2" borderId="0" xfId="0" applyFont="1" applyFill="1"/>
    <xf numFmtId="0" fontId="15" fillId="2" borderId="1" xfId="0" applyFont="1" applyFill="1" applyBorder="1"/>
    <xf numFmtId="0" fontId="15" fillId="2" borderId="3" xfId="0" applyFont="1" applyFill="1" applyBorder="1"/>
    <xf numFmtId="0" fontId="13"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center" wrapText="1"/>
    </xf>
    <xf numFmtId="0" fontId="13" fillId="2" borderId="0" xfId="0" applyFont="1" applyFill="1" applyAlignment="1">
      <alignment horizontal="center"/>
    </xf>
    <xf numFmtId="0" fontId="8" fillId="3" borderId="4" xfId="0" applyFont="1" applyFill="1" applyBorder="1"/>
    <xf numFmtId="165" fontId="8" fillId="3" borderId="4" xfId="2" applyNumberFormat="1" applyFont="1" applyFill="1" applyBorder="1"/>
    <xf numFmtId="0" fontId="8" fillId="4" borderId="5" xfId="0" applyFont="1" applyFill="1" applyBorder="1"/>
    <xf numFmtId="165" fontId="8" fillId="4" borderId="5" xfId="2" applyNumberFormat="1" applyFont="1" applyFill="1" applyBorder="1"/>
    <xf numFmtId="0" fontId="8" fillId="3" borderId="5" xfId="0" applyFont="1" applyFill="1" applyBorder="1"/>
    <xf numFmtId="165" fontId="8" fillId="3" borderId="5" xfId="2" applyNumberFormat="1" applyFont="1" applyFill="1" applyBorder="1"/>
    <xf numFmtId="0" fontId="8" fillId="4" borderId="6" xfId="0" applyFont="1" applyFill="1" applyBorder="1"/>
    <xf numFmtId="165" fontId="8" fillId="4" borderId="6" xfId="2" applyNumberFormat="1" applyFont="1" applyFill="1" applyBorder="1"/>
    <xf numFmtId="43" fontId="15" fillId="2" borderId="0" xfId="2" applyFont="1" applyFill="1"/>
    <xf numFmtId="166" fontId="13" fillId="2" borderId="2" xfId="0" applyNumberFormat="1" applyFont="1" applyFill="1" applyBorder="1"/>
    <xf numFmtId="43" fontId="9" fillId="2" borderId="0" xfId="0" applyNumberFormat="1" applyFont="1" applyFill="1"/>
    <xf numFmtId="43" fontId="15" fillId="2" borderId="0" xfId="0" applyNumberFormat="1" applyFont="1" applyFill="1"/>
    <xf numFmtId="43" fontId="9" fillId="2" borderId="0" xfId="2" applyFont="1" applyFill="1"/>
    <xf numFmtId="43" fontId="13" fillId="2" borderId="2" xfId="0" applyNumberFormat="1" applyFont="1" applyFill="1" applyBorder="1"/>
    <xf numFmtId="0" fontId="13" fillId="0" borderId="0" xfId="0" applyFont="1"/>
    <xf numFmtId="165" fontId="13" fillId="2" borderId="0" xfId="0" applyNumberFormat="1" applyFont="1" applyFill="1"/>
    <xf numFmtId="165" fontId="13" fillId="2" borderId="2" xfId="0" applyNumberFormat="1" applyFont="1" applyFill="1" applyBorder="1"/>
    <xf numFmtId="165" fontId="15" fillId="2" borderId="0" xfId="0" applyNumberFormat="1" applyFont="1" applyFill="1"/>
    <xf numFmtId="165" fontId="16" fillId="2" borderId="0" xfId="2" applyNumberFormat="1" applyFont="1" applyFill="1"/>
    <xf numFmtId="0" fontId="15" fillId="2" borderId="0" xfId="0" quotePrefix="1" applyFont="1" applyFill="1"/>
    <xf numFmtId="43" fontId="13" fillId="2" borderId="0" xfId="2" applyFont="1" applyFill="1"/>
    <xf numFmtId="43" fontId="13" fillId="2" borderId="0" xfId="2" applyFont="1" applyFill="1" applyAlignment="1">
      <alignment horizontal="center"/>
    </xf>
    <xf numFmtId="0" fontId="15" fillId="2" borderId="0" xfId="0" applyFont="1" applyFill="1" applyAlignment="1">
      <alignment horizontal="left" vertical="top" wrapText="1"/>
    </xf>
    <xf numFmtId="0" fontId="18" fillId="2" borderId="0" xfId="0" applyFont="1" applyFill="1"/>
    <xf numFmtId="0" fontId="19" fillId="2" borderId="0" xfId="0" applyFont="1" applyFill="1"/>
    <xf numFmtId="165" fontId="19" fillId="2" borderId="0" xfId="2" applyNumberFormat="1" applyFont="1" applyFill="1"/>
    <xf numFmtId="165" fontId="11" fillId="0" borderId="0" xfId="0" applyNumberFormat="1" applyFont="1"/>
    <xf numFmtId="43" fontId="19" fillId="2" borderId="0" xfId="0" applyNumberFormat="1" applyFont="1" applyFill="1"/>
    <xf numFmtId="0" fontId="15" fillId="0" borderId="0" xfId="0" applyFont="1"/>
    <xf numFmtId="0" fontId="15" fillId="0" borderId="2" xfId="0" applyFont="1" applyBorder="1"/>
    <xf numFmtId="0" fontId="15" fillId="0" borderId="1" xfId="0" applyFont="1" applyBorder="1"/>
    <xf numFmtId="0" fontId="13" fillId="0" borderId="2" xfId="0" applyFont="1" applyBorder="1"/>
    <xf numFmtId="0" fontId="13" fillId="0" borderId="2" xfId="0" applyFont="1" applyBorder="1" applyAlignment="1">
      <alignment horizontal="center"/>
    </xf>
    <xf numFmtId="0" fontId="17" fillId="0" borderId="0" xfId="0" applyFont="1"/>
    <xf numFmtId="0" fontId="15" fillId="0" borderId="1" xfId="0" applyFont="1" applyBorder="1" applyAlignment="1">
      <alignment wrapText="1"/>
    </xf>
    <xf numFmtId="0" fontId="15" fillId="0" borderId="0" xfId="0" applyFont="1" applyAlignment="1">
      <alignment wrapText="1"/>
    </xf>
    <xf numFmtId="43" fontId="15" fillId="0" borderId="0" xfId="1" applyFont="1"/>
    <xf numFmtId="43" fontId="13" fillId="0" borderId="2" xfId="0" applyNumberFormat="1" applyFont="1" applyBorder="1"/>
    <xf numFmtId="165" fontId="15" fillId="0" borderId="0" xfId="1" applyNumberFormat="1" applyFont="1"/>
    <xf numFmtId="165" fontId="15" fillId="0" borderId="0" xfId="0" applyNumberFormat="1" applyFont="1"/>
    <xf numFmtId="165" fontId="13" fillId="0" borderId="2" xfId="0" applyNumberFormat="1" applyFont="1" applyBorder="1"/>
    <xf numFmtId="43" fontId="13" fillId="0" borderId="2" xfId="1" applyFont="1" applyBorder="1"/>
    <xf numFmtId="165" fontId="13" fillId="0" borderId="2" xfId="1" applyNumberFormat="1" applyFont="1" applyBorder="1"/>
    <xf numFmtId="43" fontId="15" fillId="0" borderId="0" xfId="0" applyNumberFormat="1" applyFont="1"/>
    <xf numFmtId="164" fontId="15" fillId="0" borderId="0" xfId="0" applyNumberFormat="1" applyFont="1"/>
    <xf numFmtId="164" fontId="13" fillId="0" borderId="2" xfId="0" applyNumberFormat="1" applyFont="1" applyBorder="1"/>
    <xf numFmtId="0" fontId="13" fillId="0" borderId="3" xfId="0" applyFont="1" applyBorder="1"/>
    <xf numFmtId="165" fontId="23" fillId="2" borderId="0" xfId="2" applyNumberFormat="1" applyFont="1" applyFill="1"/>
    <xf numFmtId="165" fontId="24" fillId="2" borderId="2" xfId="2" applyNumberFormat="1" applyFont="1" applyFill="1" applyBorder="1"/>
    <xf numFmtId="165" fontId="13" fillId="2" borderId="2" xfId="2" applyNumberFormat="1" applyFont="1" applyFill="1" applyBorder="1" applyAlignment="1">
      <alignment horizontal="centerContinuous"/>
    </xf>
    <xf numFmtId="165" fontId="13" fillId="2" borderId="3" xfId="2" applyNumberFormat="1" applyFont="1" applyFill="1" applyBorder="1" applyAlignment="1">
      <alignment horizontal="centerContinuous"/>
    </xf>
    <xf numFmtId="165" fontId="13" fillId="2" borderId="1" xfId="2" applyNumberFormat="1" applyFont="1" applyFill="1" applyBorder="1" applyAlignment="1">
      <alignment horizontal="center"/>
    </xf>
    <xf numFmtId="165" fontId="15" fillId="2" borderId="3" xfId="2" applyNumberFormat="1" applyFont="1" applyFill="1" applyBorder="1"/>
    <xf numFmtId="165" fontId="15" fillId="2" borderId="3" xfId="2" applyNumberFormat="1" applyFont="1" applyFill="1" applyBorder="1" applyAlignment="1">
      <alignment horizontal="centerContinuous"/>
    </xf>
    <xf numFmtId="165" fontId="13" fillId="2" borderId="3" xfId="2" applyNumberFormat="1" applyFont="1" applyFill="1" applyBorder="1" applyAlignment="1">
      <alignment horizontal="center"/>
    </xf>
    <xf numFmtId="165" fontId="15" fillId="2" borderId="2" xfId="2" applyNumberFormat="1" applyFont="1" applyFill="1" applyBorder="1" applyAlignment="1">
      <alignment horizontal="centerContinuous"/>
    </xf>
    <xf numFmtId="0" fontId="24" fillId="2" borderId="0" xfId="0" applyFont="1" applyFill="1"/>
    <xf numFmtId="165" fontId="24" fillId="2" borderId="0" xfId="2" applyNumberFormat="1" applyFont="1" applyFill="1"/>
    <xf numFmtId="0" fontId="24" fillId="5" borderId="0" xfId="0" applyFont="1" applyFill="1"/>
    <xf numFmtId="165" fontId="24" fillId="5" borderId="0" xfId="2" applyNumberFormat="1" applyFont="1" applyFill="1"/>
    <xf numFmtId="0" fontId="25" fillId="0" borderId="0" xfId="0" applyFont="1"/>
    <xf numFmtId="165" fontId="15" fillId="0" borderId="0" xfId="1" applyNumberFormat="1" applyFont="1" applyAlignment="1">
      <alignment wrapText="1"/>
    </xf>
    <xf numFmtId="0" fontId="35" fillId="8" borderId="0" xfId="20" applyFont="1" applyFill="1" applyAlignment="1">
      <alignment horizontal="left" vertical="top"/>
    </xf>
    <xf numFmtId="0" fontId="35" fillId="8" borderId="0" xfId="20" applyFont="1" applyFill="1" applyAlignment="1">
      <alignment vertical="top" wrapText="1"/>
    </xf>
    <xf numFmtId="0" fontId="34" fillId="8" borderId="0" xfId="20" applyFont="1" applyFill="1" applyAlignment="1">
      <alignment vertical="top"/>
    </xf>
    <xf numFmtId="0" fontId="34" fillId="8" borderId="0" xfId="20" applyFont="1" applyFill="1" applyAlignment="1">
      <alignment vertical="top" wrapText="1"/>
    </xf>
    <xf numFmtId="0" fontId="32" fillId="8" borderId="0" xfId="20" applyFont="1" applyFill="1" applyAlignment="1">
      <alignment vertical="top"/>
    </xf>
    <xf numFmtId="0" fontId="33" fillId="8" borderId="0" xfId="20" applyFont="1" applyFill="1" applyAlignment="1">
      <alignment vertical="top"/>
    </xf>
    <xf numFmtId="0" fontId="6" fillId="8" borderId="0" xfId="20" applyFont="1" applyFill="1" applyAlignment="1">
      <alignment vertical="top"/>
    </xf>
    <xf numFmtId="0" fontId="35" fillId="8" borderId="0" xfId="20" applyFont="1" applyFill="1" applyAlignment="1">
      <alignment vertical="top"/>
    </xf>
    <xf numFmtId="0" fontId="32" fillId="8" borderId="0" xfId="20" applyFont="1" applyFill="1" applyAlignment="1">
      <alignment vertical="top" wrapText="1"/>
    </xf>
    <xf numFmtId="0" fontId="33" fillId="8" borderId="0" xfId="20" applyFont="1" applyFill="1" applyAlignment="1">
      <alignment vertical="top" wrapText="1"/>
    </xf>
    <xf numFmtId="0" fontId="6" fillId="8" borderId="0" xfId="20" applyFont="1" applyFill="1" applyAlignment="1">
      <alignment vertical="top" wrapText="1"/>
    </xf>
    <xf numFmtId="0" fontId="34" fillId="8" borderId="0" xfId="20" applyFont="1" applyFill="1" applyAlignment="1">
      <alignment horizontal="left" vertical="top"/>
    </xf>
    <xf numFmtId="165" fontId="34" fillId="8" borderId="0" xfId="3" applyNumberFormat="1" applyFont="1" applyFill="1" applyAlignment="1">
      <alignment horizontal="center" vertical="top"/>
    </xf>
    <xf numFmtId="165" fontId="35" fillId="8" borderId="0" xfId="3" applyNumberFormat="1" applyFont="1" applyFill="1" applyAlignment="1">
      <alignment horizontal="center" vertical="top"/>
    </xf>
    <xf numFmtId="0" fontId="6" fillId="8" borderId="0" xfId="20" applyFont="1" applyFill="1" applyAlignment="1">
      <alignment horizontal="left" vertical="top"/>
    </xf>
    <xf numFmtId="43" fontId="6" fillId="8" borderId="0" xfId="3" applyFont="1" applyFill="1" applyAlignment="1">
      <alignment horizontal="center" vertical="top"/>
    </xf>
    <xf numFmtId="165" fontId="34" fillId="8" borderId="0" xfId="3" applyNumberFormat="1" applyFont="1" applyFill="1" applyAlignment="1">
      <alignment horizontal="right" vertical="top"/>
    </xf>
    <xf numFmtId="0" fontId="35" fillId="0" borderId="0" xfId="0" applyFont="1" applyAlignment="1">
      <alignment vertical="top"/>
    </xf>
    <xf numFmtId="0" fontId="32" fillId="8" borderId="0" xfId="20" applyFont="1" applyFill="1" applyAlignment="1">
      <alignment horizontal="left" vertical="top"/>
    </xf>
    <xf numFmtId="43" fontId="32" fillId="8" borderId="0" xfId="3" applyFont="1" applyFill="1" applyAlignment="1">
      <alignment horizontal="center" vertical="top"/>
    </xf>
    <xf numFmtId="0" fontId="36" fillId="8" borderId="0" xfId="20" applyFont="1" applyFill="1" applyAlignment="1">
      <alignment vertical="top"/>
    </xf>
    <xf numFmtId="43" fontId="33" fillId="8" borderId="0" xfId="3" applyFont="1" applyFill="1" applyAlignment="1">
      <alignment horizontal="center" vertical="top"/>
    </xf>
    <xf numFmtId="0" fontId="37" fillId="8" borderId="0" xfId="20" applyFont="1" applyFill="1" applyAlignment="1">
      <alignment horizontal="left" vertical="top"/>
    </xf>
    <xf numFmtId="43" fontId="31" fillId="8" borderId="0" xfId="3" applyFont="1" applyFill="1" applyAlignment="1">
      <alignment horizontal="center" vertical="top"/>
    </xf>
    <xf numFmtId="43" fontId="34" fillId="0" borderId="8" xfId="3" applyFont="1" applyBorder="1" applyAlignment="1">
      <alignment horizontal="center" vertical="center"/>
    </xf>
    <xf numFmtId="0" fontId="32" fillId="8" borderId="0" xfId="20" applyFont="1" applyFill="1" applyAlignment="1">
      <alignment horizontal="center" vertical="center"/>
    </xf>
    <xf numFmtId="0" fontId="35" fillId="8" borderId="0" xfId="0" applyFont="1" applyFill="1" applyAlignment="1">
      <alignment vertical="top" wrapText="1"/>
    </xf>
    <xf numFmtId="0" fontId="40" fillId="8" borderId="0" xfId="0" applyFont="1" applyFill="1" applyAlignment="1">
      <alignment vertical="top" wrapText="1"/>
    </xf>
    <xf numFmtId="165" fontId="34" fillId="8" borderId="0" xfId="20" applyNumberFormat="1" applyFont="1" applyFill="1" applyAlignment="1">
      <alignment vertical="top"/>
    </xf>
    <xf numFmtId="0" fontId="42" fillId="8" borderId="0" xfId="0" applyFont="1" applyFill="1" applyAlignment="1">
      <alignment vertical="top"/>
    </xf>
    <xf numFmtId="0" fontId="40" fillId="8" borderId="0" xfId="0" applyFont="1" applyFill="1" applyAlignment="1">
      <alignment vertical="top"/>
    </xf>
    <xf numFmtId="166" fontId="41" fillId="8" borderId="0" xfId="0" applyNumberFormat="1" applyFont="1" applyFill="1" applyAlignment="1">
      <alignment vertical="top"/>
    </xf>
    <xf numFmtId="166" fontId="40" fillId="8" borderId="0" xfId="0" applyNumberFormat="1" applyFont="1" applyFill="1" applyAlignment="1">
      <alignment vertical="top"/>
    </xf>
    <xf numFmtId="166" fontId="35" fillId="8" borderId="0" xfId="0" applyNumberFormat="1" applyFont="1" applyFill="1" applyAlignment="1">
      <alignment vertical="top"/>
    </xf>
    <xf numFmtId="0" fontId="34" fillId="8" borderId="9" xfId="20" applyFont="1" applyFill="1" applyBorder="1" applyAlignment="1">
      <alignment horizontal="left" vertical="top"/>
    </xf>
    <xf numFmtId="0" fontId="34" fillId="8" borderId="9" xfId="20" applyFont="1" applyFill="1" applyBorder="1" applyAlignment="1">
      <alignment vertical="top"/>
    </xf>
    <xf numFmtId="0" fontId="34" fillId="8" borderId="9" xfId="20" applyFont="1" applyFill="1" applyBorder="1" applyAlignment="1">
      <alignment vertical="top" wrapText="1"/>
    </xf>
    <xf numFmtId="165" fontId="34" fillId="8" borderId="9" xfId="3" applyNumberFormat="1" applyFont="1" applyFill="1" applyBorder="1" applyAlignment="1">
      <alignment horizontal="center" vertical="top"/>
    </xf>
    <xf numFmtId="165" fontId="34" fillId="8" borderId="9" xfId="3" applyNumberFormat="1" applyFont="1" applyFill="1" applyBorder="1" applyAlignment="1">
      <alignment horizontal="right" vertical="top"/>
    </xf>
    <xf numFmtId="0" fontId="13" fillId="2" borderId="3" xfId="0" applyFont="1" applyFill="1" applyBorder="1" applyAlignment="1">
      <alignment horizontal="center"/>
    </xf>
    <xf numFmtId="0" fontId="13" fillId="2" borderId="3" xfId="0" applyFont="1" applyFill="1" applyBorder="1" applyAlignment="1">
      <alignment horizont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xf>
    <xf numFmtId="0" fontId="13" fillId="0" borderId="0" xfId="0" applyFont="1" applyAlignment="1">
      <alignment horizontal="center"/>
    </xf>
    <xf numFmtId="43" fontId="13" fillId="0" borderId="3" xfId="1" applyFont="1" applyBorder="1" applyAlignment="1">
      <alignment horizontal="center" vertical="center"/>
    </xf>
    <xf numFmtId="43" fontId="13" fillId="0" borderId="0" xfId="1" applyFont="1" applyAlignment="1">
      <alignment horizontal="center" vertical="center"/>
    </xf>
    <xf numFmtId="43" fontId="13" fillId="0" borderId="1" xfId="1" applyFont="1" applyBorder="1" applyAlignment="1">
      <alignment horizontal="center" vertical="center"/>
    </xf>
    <xf numFmtId="165" fontId="13" fillId="0" borderId="3" xfId="1" applyNumberFormat="1" applyFont="1" applyBorder="1" applyAlignment="1">
      <alignment horizontal="center" vertical="center"/>
    </xf>
    <xf numFmtId="165" fontId="13" fillId="0" borderId="0" xfId="1" applyNumberFormat="1" applyFont="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6" fillId="8" borderId="0" xfId="20" quotePrefix="1" applyFont="1" applyFill="1" applyAlignment="1">
      <alignment vertical="top" wrapText="1"/>
    </xf>
    <xf numFmtId="165" fontId="34" fillId="8" borderId="8" xfId="3" applyNumberFormat="1" applyFont="1" applyFill="1" applyBorder="1" applyAlignment="1">
      <alignment horizontal="center" wrapText="1"/>
    </xf>
    <xf numFmtId="0" fontId="0" fillId="0" borderId="8" xfId="0" applyBorder="1" applyAlignment="1">
      <alignment horizontal="center" wrapText="1"/>
    </xf>
    <xf numFmtId="43" fontId="31" fillId="8" borderId="0" xfId="3" applyFont="1" applyFill="1" applyAlignment="1">
      <alignment horizontal="center" vertical="top"/>
    </xf>
    <xf numFmtId="0" fontId="34" fillId="0" borderId="8" xfId="20" applyFont="1" applyBorder="1" applyAlignment="1">
      <alignment horizontal="left"/>
    </xf>
    <xf numFmtId="43" fontId="34" fillId="8" borderId="8" xfId="3" applyFont="1" applyFill="1" applyBorder="1" applyAlignment="1">
      <alignment horizontal="center"/>
    </xf>
    <xf numFmtId="0" fontId="0" fillId="0" borderId="8" xfId="0" applyBorder="1" applyAlignment="1">
      <alignment horizontal="center"/>
    </xf>
    <xf numFmtId="43" fontId="34" fillId="8" borderId="8" xfId="3" applyFont="1" applyFill="1" applyBorder="1" applyAlignment="1">
      <alignment horizontal="center" wrapText="1"/>
    </xf>
  </cellXfs>
  <cellStyles count="66">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Grey" xfId="16" xr:uid="{00000000-0005-0000-0000-00001A000000}"/>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Input [yellow]" xfId="17" xr:uid="{00000000-0005-0000-0000-00002C000000}"/>
    <cellStyle name="Normal" xfId="0" builtinId="0"/>
    <cellStyle name="Normal - Style1" xfId="18" xr:uid="{00000000-0005-0000-0000-00002E000000}"/>
    <cellStyle name="Normal 2" xfId="5" xr:uid="{00000000-0005-0000-0000-00002F000000}"/>
    <cellStyle name="Normal 2 2" xfId="6" xr:uid="{00000000-0005-0000-0000-000030000000}"/>
    <cellStyle name="Normal 2 2 2" xfId="19" xr:uid="{00000000-0005-0000-0000-000031000000}"/>
    <cellStyle name="Normal 2 3" xfId="20" xr:uid="{00000000-0005-0000-0000-000032000000}"/>
    <cellStyle name="Normal 3" xfId="7" xr:uid="{00000000-0005-0000-0000-000033000000}"/>
    <cellStyle name="Normal 4" xfId="8" xr:uid="{00000000-0005-0000-0000-000034000000}"/>
    <cellStyle name="Normal 4 2" xfId="21" xr:uid="{00000000-0005-0000-0000-000035000000}"/>
    <cellStyle name="Normal 4 3" xfId="22" xr:uid="{00000000-0005-0000-0000-000036000000}"/>
    <cellStyle name="Normal 5" xfId="9" xr:uid="{00000000-0005-0000-0000-000037000000}"/>
    <cellStyle name="Normal 6" xfId="10" xr:uid="{00000000-0005-0000-0000-000038000000}"/>
    <cellStyle name="Normal 6 2" xfId="23" xr:uid="{00000000-0005-0000-0000-000039000000}"/>
    <cellStyle name="Normal 6 3" xfId="29" xr:uid="{00000000-0005-0000-0000-00003A000000}"/>
    <cellStyle name="Normal 7" xfId="24" xr:uid="{00000000-0005-0000-0000-00003B000000}"/>
    <cellStyle name="Normal 7 2" xfId="25" xr:uid="{00000000-0005-0000-0000-00003C000000}"/>
    <cellStyle name="Normal 8" xfId="26" xr:uid="{00000000-0005-0000-0000-00003D000000}"/>
    <cellStyle name="Normal 9" xfId="30" xr:uid="{00000000-0005-0000-0000-00003E000000}"/>
    <cellStyle name="Percent [2]" xfId="27" xr:uid="{00000000-0005-0000-0000-00003F000000}"/>
    <cellStyle name="Percent 2" xfId="11" xr:uid="{00000000-0005-0000-0000-000040000000}"/>
    <cellStyle name="Percent 2 2" xfId="28"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203200</xdr:colOff>
      <xdr:row>0</xdr:row>
      <xdr:rowOff>0</xdr:rowOff>
    </xdr:from>
    <xdr:to>
      <xdr:col>3</xdr:col>
      <xdr:colOff>1686560</xdr:colOff>
      <xdr:row>3</xdr:row>
      <xdr:rowOff>58420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28320" y="0"/>
          <a:ext cx="2052320" cy="60706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sovereign, commitments, loans, public sector</a:t>
          </a:r>
        </a:p>
      </xdr:txBody>
    </xdr:sp>
    <xdr:clientData/>
  </xdr:twoCellAnchor>
  <xdr:twoCellAnchor editAs="oneCell">
    <xdr:from>
      <xdr:col>0</xdr:col>
      <xdr:colOff>43961</xdr:colOff>
      <xdr:row>0</xdr:row>
      <xdr:rowOff>48703</xdr:rowOff>
    </xdr:from>
    <xdr:to>
      <xdr:col>2</xdr:col>
      <xdr:colOff>139504</xdr:colOff>
      <xdr:row>2</xdr:row>
      <xdr:rowOff>161141</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43961" y="48703"/>
          <a:ext cx="381293" cy="493438"/>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89</v>
      </c>
      <c r="B1" s="3"/>
      <c r="C1" s="3"/>
      <c r="D1" s="3"/>
      <c r="E1" s="3"/>
    </row>
    <row r="2" spans="1:12">
      <c r="A2" s="4" t="s">
        <v>8</v>
      </c>
    </row>
    <row r="4" spans="1:12">
      <c r="A4" s="16"/>
      <c r="B4" s="16"/>
      <c r="C4" s="16"/>
      <c r="D4" s="16"/>
      <c r="E4" s="16"/>
      <c r="F4" s="16"/>
      <c r="G4" s="73"/>
      <c r="H4" s="73"/>
      <c r="I4" s="75" t="s">
        <v>65</v>
      </c>
      <c r="J4" s="70" t="s">
        <v>3</v>
      </c>
      <c r="K4" s="76"/>
      <c r="L4" s="73"/>
    </row>
    <row r="5" spans="1:12">
      <c r="A5" s="17" t="s">
        <v>10</v>
      </c>
      <c r="B5" s="17"/>
      <c r="C5" s="17"/>
      <c r="D5" s="17"/>
      <c r="E5" s="17"/>
      <c r="F5" s="15"/>
      <c r="G5" s="72" t="s">
        <v>4</v>
      </c>
      <c r="H5" s="72" t="s">
        <v>5</v>
      </c>
      <c r="I5" s="18" t="s">
        <v>66</v>
      </c>
      <c r="J5" s="72" t="s">
        <v>67</v>
      </c>
      <c r="K5" s="72" t="s">
        <v>45</v>
      </c>
      <c r="L5" s="72" t="s">
        <v>7</v>
      </c>
    </row>
    <row r="6" spans="1:12">
      <c r="A6" s="3" t="s">
        <v>108</v>
      </c>
      <c r="B6" s="3"/>
      <c r="C6" s="3"/>
      <c r="D6" s="3"/>
      <c r="E6" s="3"/>
      <c r="G6" s="8"/>
      <c r="H6" s="8"/>
      <c r="I6" s="20"/>
      <c r="J6" s="8"/>
      <c r="K6" s="8"/>
      <c r="L6" s="8"/>
    </row>
    <row r="7" spans="1:12" s="3" customFormat="1">
      <c r="A7" s="4"/>
      <c r="B7" s="4" t="s">
        <v>109</v>
      </c>
      <c r="C7" s="4"/>
      <c r="D7" s="3" t="s">
        <v>76</v>
      </c>
      <c r="G7" s="9">
        <f t="shared" ref="G7:L7" si="0">SUM(G8:G10)</f>
        <v>0</v>
      </c>
      <c r="H7" s="9">
        <f t="shared" si="0"/>
        <v>0</v>
      </c>
      <c r="I7" s="9">
        <f t="shared" si="0"/>
        <v>0</v>
      </c>
      <c r="J7" s="9">
        <f t="shared" si="0"/>
        <v>0</v>
      </c>
      <c r="K7" s="9">
        <f t="shared" si="0"/>
        <v>0</v>
      </c>
      <c r="L7" s="9">
        <f t="shared" si="0"/>
        <v>0</v>
      </c>
    </row>
    <row r="8" spans="1:12" s="3" customFormat="1">
      <c r="A8" s="4"/>
      <c r="B8" s="4"/>
      <c r="C8" s="4" t="s">
        <v>110</v>
      </c>
      <c r="D8" s="4"/>
      <c r="E8" s="4"/>
      <c r="F8" s="4"/>
      <c r="G8" s="5"/>
      <c r="H8" s="5"/>
      <c r="I8" s="5"/>
      <c r="J8" s="5"/>
      <c r="K8" s="5"/>
      <c r="L8" s="5"/>
    </row>
    <row r="9" spans="1:12">
      <c r="D9" s="4" t="s">
        <v>111</v>
      </c>
      <c r="F9" s="10"/>
      <c r="L9" s="5">
        <f>SUM(G9:J9)</f>
        <v>0</v>
      </c>
    </row>
    <row r="10" spans="1:12">
      <c r="F10" s="10"/>
      <c r="L10" s="5">
        <f t="shared" ref="L10:L25" si="1">SUM(G10:J10)</f>
        <v>0</v>
      </c>
    </row>
    <row r="11" spans="1:12" s="3" customFormat="1">
      <c r="D11" s="3" t="s">
        <v>77</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78</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79</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80</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81</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82</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83</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84</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43</v>
      </c>
      <c r="B44" s="14"/>
      <c r="C44" s="14"/>
    </row>
    <row r="46" spans="1:13">
      <c r="A46" s="79" t="s">
        <v>72</v>
      </c>
      <c r="B46" s="79"/>
      <c r="C46" s="79"/>
      <c r="D46" s="79"/>
      <c r="E46" s="79"/>
      <c r="F46" s="79"/>
      <c r="G46" s="80"/>
      <c r="H46" s="80"/>
      <c r="I46" s="80"/>
      <c r="J46" s="80"/>
      <c r="K46" s="80"/>
      <c r="L46" s="80"/>
      <c r="M46" s="77"/>
    </row>
    <row r="47" spans="1:13">
      <c r="A47" s="79"/>
      <c r="B47" s="79"/>
      <c r="C47" s="79"/>
      <c r="D47" s="79"/>
      <c r="E47" s="79" t="s">
        <v>73</v>
      </c>
      <c r="F47" s="79"/>
      <c r="G47" s="80"/>
      <c r="H47" s="80"/>
      <c r="I47" s="80"/>
      <c r="J47" s="80"/>
      <c r="K47" s="80"/>
      <c r="L47" s="80"/>
      <c r="M47" s="77"/>
    </row>
    <row r="48" spans="1:13">
      <c r="A48" s="79"/>
      <c r="B48" s="79"/>
      <c r="C48" s="79"/>
      <c r="D48" s="79"/>
      <c r="E48" s="79" t="s">
        <v>71</v>
      </c>
      <c r="F48" s="79"/>
      <c r="G48" s="80"/>
      <c r="H48" s="80"/>
      <c r="I48" s="80"/>
      <c r="J48" s="80"/>
      <c r="K48" s="80"/>
      <c r="L48" s="80"/>
      <c r="M48" s="77"/>
    </row>
    <row r="49" spans="1:13">
      <c r="A49" s="79"/>
      <c r="B49" s="79"/>
      <c r="C49" s="79"/>
      <c r="D49" s="79" t="s">
        <v>74</v>
      </c>
      <c r="E49" s="79"/>
      <c r="F49" s="79"/>
      <c r="G49" s="80"/>
      <c r="H49" s="80"/>
      <c r="I49" s="80"/>
      <c r="J49" s="80"/>
      <c r="K49" s="80"/>
      <c r="L49" s="80"/>
      <c r="M49" s="77"/>
    </row>
    <row r="50" spans="1:13">
      <c r="A50" s="79"/>
      <c r="B50" s="79"/>
      <c r="C50" s="79"/>
      <c r="D50" s="79"/>
      <c r="E50" s="79" t="s">
        <v>75</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6"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100</v>
      </c>
      <c r="B1" s="3"/>
      <c r="C1" s="3"/>
    </row>
    <row r="2" spans="1:10">
      <c r="A2" s="4" t="s">
        <v>8</v>
      </c>
    </row>
    <row r="4" spans="1:10">
      <c r="A4" s="16"/>
      <c r="B4" s="16"/>
      <c r="C4" s="16"/>
      <c r="D4" s="16"/>
      <c r="E4" s="16"/>
      <c r="F4" s="16"/>
      <c r="G4" s="75" t="s">
        <v>65</v>
      </c>
      <c r="H4" s="71" t="s">
        <v>3</v>
      </c>
      <c r="I4" s="74"/>
      <c r="J4" s="16"/>
    </row>
    <row r="5" spans="1:10">
      <c r="A5" s="17" t="s">
        <v>10</v>
      </c>
      <c r="B5" s="17"/>
      <c r="C5" s="17"/>
      <c r="D5" s="15"/>
      <c r="E5" s="18" t="s">
        <v>4</v>
      </c>
      <c r="F5" s="18" t="s">
        <v>5</v>
      </c>
      <c r="G5" s="18" t="s">
        <v>66</v>
      </c>
      <c r="H5" s="72" t="s">
        <v>67</v>
      </c>
      <c r="I5" s="72" t="s">
        <v>45</v>
      </c>
      <c r="J5" s="18" t="s">
        <v>7</v>
      </c>
    </row>
    <row r="6" spans="1:10" ht="9.75" customHeight="1">
      <c r="A6" s="3"/>
      <c r="B6" s="3"/>
      <c r="C6" s="3"/>
      <c r="E6" s="20"/>
      <c r="F6" s="20"/>
      <c r="J6" s="20"/>
    </row>
    <row r="7" spans="1:10" s="3" customFormat="1">
      <c r="B7" s="3" t="s">
        <v>76</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77</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78</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79</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80</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48</v>
      </c>
      <c r="E44" s="46"/>
      <c r="F44" s="46"/>
      <c r="G44" s="46"/>
      <c r="H44" s="46"/>
      <c r="I44" s="46"/>
      <c r="J44" s="46"/>
      <c r="L44" s="48"/>
    </row>
  </sheetData>
  <phoneticPr fontId="6"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101</v>
      </c>
      <c r="B1" s="3"/>
    </row>
    <row r="2" spans="1:8">
      <c r="A2" s="4" t="s">
        <v>8</v>
      </c>
    </row>
    <row r="4" spans="1:8">
      <c r="A4" s="15"/>
      <c r="B4" s="15"/>
      <c r="C4" s="15"/>
      <c r="D4" s="15"/>
      <c r="E4" s="15"/>
      <c r="F4" s="15"/>
    </row>
    <row r="5" spans="1:8">
      <c r="A5" s="16"/>
      <c r="B5" s="16"/>
      <c r="C5" s="122" t="s">
        <v>4</v>
      </c>
      <c r="D5" s="122"/>
      <c r="E5" s="122"/>
      <c r="F5" s="123" t="s">
        <v>3</v>
      </c>
      <c r="G5" s="123"/>
      <c r="H5" s="16"/>
    </row>
    <row r="6" spans="1:8" ht="32">
      <c r="A6" s="17" t="s">
        <v>10</v>
      </c>
      <c r="B6" s="15"/>
      <c r="C6" s="18" t="s">
        <v>0</v>
      </c>
      <c r="D6" s="18" t="s">
        <v>2</v>
      </c>
      <c r="E6" s="19" t="s">
        <v>44</v>
      </c>
      <c r="F6" s="18" t="s">
        <v>6</v>
      </c>
      <c r="G6" s="18" t="s">
        <v>45</v>
      </c>
      <c r="H6" s="18" t="s">
        <v>7</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7</v>
      </c>
      <c r="B11" s="6"/>
      <c r="C11" s="37">
        <f t="shared" ref="C11:H11" si="1">+C8</f>
        <v>0</v>
      </c>
      <c r="D11" s="37">
        <f t="shared" si="1"/>
        <v>0</v>
      </c>
      <c r="E11" s="37">
        <f t="shared" si="1"/>
        <v>0</v>
      </c>
      <c r="F11" s="37">
        <f t="shared" si="1"/>
        <v>0</v>
      </c>
      <c r="G11" s="37">
        <f t="shared" si="1"/>
        <v>0</v>
      </c>
      <c r="H11" s="37">
        <f t="shared" si="1"/>
        <v>0</v>
      </c>
    </row>
    <row r="12" spans="1:8" s="45" customFormat="1" ht="13">
      <c r="A12" s="44" t="s">
        <v>49</v>
      </c>
    </row>
  </sheetData>
  <mergeCells count="2">
    <mergeCell ref="C5:E5"/>
    <mergeCell ref="F5:G5"/>
  </mergeCells>
  <phoneticPr fontId="6"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102</v>
      </c>
    </row>
    <row r="2" spans="1:14" ht="17">
      <c r="A2" s="35" t="s">
        <v>88</v>
      </c>
    </row>
    <row r="3" spans="1:14">
      <c r="A3" s="49" t="s">
        <v>8</v>
      </c>
    </row>
    <row r="5" spans="1:14">
      <c r="A5" s="52" t="s">
        <v>10</v>
      </c>
      <c r="B5" s="50"/>
      <c r="C5" s="53" t="s">
        <v>19</v>
      </c>
      <c r="D5" s="53" t="s">
        <v>9</v>
      </c>
    </row>
    <row r="6" spans="1:14">
      <c r="A6" s="49" t="s">
        <v>29</v>
      </c>
      <c r="C6" s="59"/>
      <c r="D6" s="131" t="s">
        <v>64</v>
      </c>
      <c r="N6" s="60"/>
    </row>
    <row r="7" spans="1:14">
      <c r="A7" s="49" t="s">
        <v>30</v>
      </c>
      <c r="C7" s="59"/>
      <c r="D7" s="132"/>
      <c r="N7" s="60"/>
    </row>
    <row r="8" spans="1:14">
      <c r="A8" s="49" t="s">
        <v>31</v>
      </c>
      <c r="C8" s="59"/>
      <c r="D8" s="132"/>
      <c r="N8" s="60"/>
    </row>
    <row r="9" spans="1:14">
      <c r="A9" s="49" t="s">
        <v>32</v>
      </c>
      <c r="C9" s="59"/>
      <c r="D9" s="132"/>
      <c r="N9" s="60"/>
    </row>
    <row r="10" spans="1:14">
      <c r="A10" s="49" t="s">
        <v>33</v>
      </c>
      <c r="C10" s="59"/>
      <c r="D10" s="132"/>
      <c r="N10" s="60"/>
    </row>
    <row r="11" spans="1:14">
      <c r="A11" s="49" t="s">
        <v>34</v>
      </c>
      <c r="C11" s="59"/>
      <c r="D11" s="132"/>
      <c r="N11" s="60"/>
    </row>
    <row r="12" spans="1:14">
      <c r="C12" s="59"/>
      <c r="D12" s="59"/>
    </row>
    <row r="13" spans="1:14">
      <c r="A13" s="52" t="s">
        <v>7</v>
      </c>
      <c r="B13" s="52"/>
      <c r="C13" s="63">
        <f>SUM(C6:C12)</f>
        <v>0</v>
      </c>
      <c r="D13" s="63"/>
    </row>
    <row r="14" spans="1:14">
      <c r="A14" s="54" t="s">
        <v>52</v>
      </c>
    </row>
    <row r="15" spans="1:14">
      <c r="A15" s="54" t="s">
        <v>53</v>
      </c>
    </row>
    <row r="18" spans="1:6">
      <c r="A18" s="35" t="s">
        <v>103</v>
      </c>
    </row>
    <row r="19" spans="1:6">
      <c r="A19" s="35" t="s">
        <v>86</v>
      </c>
    </row>
    <row r="20" spans="1:6">
      <c r="A20" s="49" t="s">
        <v>8</v>
      </c>
    </row>
    <row r="21" spans="1:6">
      <c r="A21" s="51"/>
      <c r="B21" s="51"/>
      <c r="C21" s="51"/>
      <c r="D21" s="51"/>
      <c r="E21" s="51"/>
      <c r="F21" s="51"/>
    </row>
    <row r="22" spans="1:6" ht="17">
      <c r="A22" s="1" t="s">
        <v>10</v>
      </c>
      <c r="B22" s="55"/>
      <c r="C22" s="2" t="s">
        <v>5</v>
      </c>
      <c r="D22" s="2" t="s">
        <v>40</v>
      </c>
      <c r="E22" s="2" t="s">
        <v>68</v>
      </c>
      <c r="F22" s="2" t="s">
        <v>7</v>
      </c>
    </row>
    <row r="23" spans="1:6" s="56" customFormat="1">
      <c r="A23" s="49" t="s">
        <v>29</v>
      </c>
      <c r="B23" s="49"/>
      <c r="C23" s="59"/>
      <c r="D23" s="59"/>
      <c r="E23" s="59"/>
      <c r="F23" s="59">
        <f t="shared" ref="F23:F28" si="0">+C23+D23+E23</f>
        <v>0</v>
      </c>
    </row>
    <row r="24" spans="1:6">
      <c r="A24" s="49" t="s">
        <v>30</v>
      </c>
      <c r="C24" s="59"/>
      <c r="D24" s="59"/>
      <c r="E24" s="59"/>
      <c r="F24" s="59">
        <f t="shared" si="0"/>
        <v>0</v>
      </c>
    </row>
    <row r="25" spans="1:6">
      <c r="A25" s="49" t="s">
        <v>31</v>
      </c>
      <c r="C25" s="59"/>
      <c r="D25" s="59"/>
      <c r="E25" s="59"/>
      <c r="F25" s="59">
        <f t="shared" si="0"/>
        <v>0</v>
      </c>
    </row>
    <row r="26" spans="1:6">
      <c r="A26" s="49" t="s">
        <v>32</v>
      </c>
      <c r="C26" s="59"/>
      <c r="D26" s="59"/>
      <c r="E26" s="59"/>
      <c r="F26" s="59">
        <f t="shared" si="0"/>
        <v>0</v>
      </c>
    </row>
    <row r="27" spans="1:6">
      <c r="A27" s="49" t="s">
        <v>33</v>
      </c>
      <c r="C27" s="59"/>
      <c r="D27" s="59"/>
      <c r="E27" s="59"/>
      <c r="F27" s="59">
        <f t="shared" si="0"/>
        <v>0</v>
      </c>
    </row>
    <row r="28" spans="1:6">
      <c r="A28" s="49" t="s">
        <v>34</v>
      </c>
      <c r="C28" s="59"/>
      <c r="D28" s="59"/>
      <c r="E28" s="59"/>
      <c r="F28" s="59">
        <f t="shared" si="0"/>
        <v>0</v>
      </c>
    </row>
    <row r="29" spans="1:6">
      <c r="A29" s="52" t="s">
        <v>7</v>
      </c>
      <c r="B29" s="52"/>
      <c r="C29" s="63">
        <f>SUM(C23:C28)</f>
        <v>0</v>
      </c>
      <c r="D29" s="63">
        <f>SUM(D23:D28)</f>
        <v>0</v>
      </c>
      <c r="E29" s="63">
        <f>SUM(E23:E28)</f>
        <v>0</v>
      </c>
      <c r="F29" s="63">
        <f>SUM(F23:F28)</f>
        <v>0</v>
      </c>
    </row>
    <row r="30" spans="1:6" ht="17">
      <c r="A30" s="81" t="s">
        <v>70</v>
      </c>
    </row>
  </sheetData>
  <mergeCells count="1">
    <mergeCell ref="D6:D11"/>
  </mergeCells>
  <phoneticPr fontId="6"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104</v>
      </c>
      <c r="B1" s="3"/>
      <c r="C1" s="3"/>
    </row>
    <row r="2" spans="1:10">
      <c r="A2" s="4" t="s">
        <v>8</v>
      </c>
    </row>
    <row r="4" spans="1:10">
      <c r="A4" s="16"/>
      <c r="B4" s="16"/>
      <c r="C4" s="16"/>
      <c r="D4" s="16"/>
      <c r="E4" s="73"/>
      <c r="F4" s="73"/>
      <c r="G4" s="75" t="s">
        <v>65</v>
      </c>
      <c r="H4" s="71" t="s">
        <v>3</v>
      </c>
      <c r="I4" s="74"/>
      <c r="J4" s="73"/>
    </row>
    <row r="5" spans="1:10">
      <c r="A5" s="17" t="s">
        <v>10</v>
      </c>
      <c r="B5" s="17"/>
      <c r="C5" s="17"/>
      <c r="D5" s="15"/>
      <c r="E5" s="72" t="s">
        <v>4</v>
      </c>
      <c r="F5" s="72" t="s">
        <v>5</v>
      </c>
      <c r="G5" s="18" t="s">
        <v>66</v>
      </c>
      <c r="H5" s="72" t="s">
        <v>67</v>
      </c>
      <c r="I5" s="72" t="s">
        <v>45</v>
      </c>
      <c r="J5" s="72" t="s">
        <v>7</v>
      </c>
    </row>
    <row r="6" spans="1:10">
      <c r="A6" s="3"/>
      <c r="B6" s="3"/>
      <c r="C6" s="3"/>
      <c r="E6" s="8"/>
      <c r="F6" s="8"/>
      <c r="G6" s="20"/>
      <c r="H6" s="8"/>
      <c r="I6" s="8"/>
      <c r="J6" s="8"/>
    </row>
    <row r="7" spans="1:10" s="3" customFormat="1">
      <c r="B7" s="3" t="s">
        <v>76</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77</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78</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79</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80</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81</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48</v>
      </c>
      <c r="E50" s="46"/>
      <c r="F50" s="46"/>
      <c r="G50" s="4"/>
      <c r="H50" s="4"/>
      <c r="I50" s="4"/>
      <c r="J50" s="46"/>
    </row>
    <row r="51" spans="1:10">
      <c r="H51" s="38"/>
    </row>
    <row r="54" spans="1:10">
      <c r="H54" s="38"/>
    </row>
  </sheetData>
  <phoneticPr fontId="6"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105</v>
      </c>
      <c r="B1" s="3"/>
    </row>
    <row r="2" spans="1:8">
      <c r="A2" s="4" t="s">
        <v>8</v>
      </c>
    </row>
    <row r="4" spans="1:8">
      <c r="A4" s="15"/>
      <c r="B4" s="15"/>
      <c r="C4" s="15"/>
      <c r="D4" s="15"/>
      <c r="E4" s="15"/>
      <c r="F4" s="15"/>
    </row>
    <row r="5" spans="1:8">
      <c r="A5" s="16"/>
      <c r="B5" s="16"/>
      <c r="C5" s="122" t="s">
        <v>4</v>
      </c>
      <c r="D5" s="122"/>
      <c r="E5" s="122"/>
      <c r="F5" s="123" t="s">
        <v>3</v>
      </c>
      <c r="G5" s="123"/>
      <c r="H5" s="16"/>
    </row>
    <row r="6" spans="1:8" ht="32">
      <c r="A6" s="17" t="s">
        <v>10</v>
      </c>
      <c r="B6" s="15"/>
      <c r="C6" s="18" t="s">
        <v>0</v>
      </c>
      <c r="D6" s="18" t="s">
        <v>2</v>
      </c>
      <c r="E6" s="19" t="s">
        <v>44</v>
      </c>
      <c r="F6" s="18" t="s">
        <v>50</v>
      </c>
      <c r="G6" s="18" t="s">
        <v>45</v>
      </c>
      <c r="H6" s="18" t="s">
        <v>7</v>
      </c>
    </row>
    <row r="7" spans="1:8">
      <c r="A7" s="3"/>
      <c r="C7" s="20"/>
      <c r="D7" s="20"/>
      <c r="E7" s="20"/>
      <c r="F7" s="20"/>
    </row>
    <row r="8" spans="1:8">
      <c r="A8" s="35" t="s">
        <v>76</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77</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7</v>
      </c>
      <c r="B15" s="6"/>
      <c r="C15" s="37">
        <f t="shared" ref="C15:H15" si="2">+C11+C8</f>
        <v>0</v>
      </c>
      <c r="D15" s="37">
        <f t="shared" si="2"/>
        <v>0</v>
      </c>
      <c r="E15" s="37">
        <f t="shared" si="2"/>
        <v>0</v>
      </c>
      <c r="F15" s="37">
        <f t="shared" si="2"/>
        <v>0</v>
      </c>
      <c r="G15" s="37">
        <f t="shared" si="2"/>
        <v>0</v>
      </c>
      <c r="H15" s="37">
        <f t="shared" si="2"/>
        <v>0</v>
      </c>
    </row>
    <row r="16" spans="1:8" s="45" customFormat="1" ht="13">
      <c r="A16" s="44" t="s">
        <v>49</v>
      </c>
    </row>
    <row r="17" spans="1:1" s="45" customFormat="1" ht="13">
      <c r="A17" s="45" t="s">
        <v>51</v>
      </c>
    </row>
  </sheetData>
  <mergeCells count="2">
    <mergeCell ref="C5:E5"/>
    <mergeCell ref="F5:G5"/>
  </mergeCells>
  <phoneticPr fontId="6"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106</v>
      </c>
    </row>
    <row r="2" spans="1:16" ht="17">
      <c r="A2" s="35" t="s">
        <v>85</v>
      </c>
    </row>
    <row r="3" spans="1:16">
      <c r="A3" s="49" t="s">
        <v>8</v>
      </c>
    </row>
    <row r="5" spans="1:16">
      <c r="A5" s="52" t="s">
        <v>10</v>
      </c>
      <c r="B5" s="50"/>
      <c r="C5" s="53" t="s">
        <v>19</v>
      </c>
      <c r="D5" s="53" t="s">
        <v>9</v>
      </c>
    </row>
    <row r="6" spans="1:16">
      <c r="A6" s="49" t="s">
        <v>35</v>
      </c>
      <c r="C6" s="57"/>
      <c r="D6" s="133" t="s">
        <v>64</v>
      </c>
      <c r="P6" s="64"/>
    </row>
    <row r="7" spans="1:16">
      <c r="A7" s="49" t="s">
        <v>59</v>
      </c>
      <c r="C7" s="57"/>
      <c r="D7" s="134"/>
      <c r="P7" s="64"/>
    </row>
    <row r="8" spans="1:16">
      <c r="A8" s="49" t="s">
        <v>60</v>
      </c>
      <c r="C8" s="57"/>
      <c r="D8" s="134"/>
      <c r="P8" s="64"/>
    </row>
    <row r="9" spans="1:16">
      <c r="A9" s="49" t="s">
        <v>61</v>
      </c>
      <c r="C9" s="57"/>
      <c r="D9" s="134"/>
      <c r="P9" s="64"/>
    </row>
    <row r="10" spans="1:16">
      <c r="A10" s="49" t="s">
        <v>62</v>
      </c>
      <c r="C10" s="57"/>
      <c r="D10" s="134"/>
      <c r="P10" s="64"/>
    </row>
    <row r="11" spans="1:16">
      <c r="A11" s="49" t="s">
        <v>37</v>
      </c>
      <c r="C11" s="57"/>
      <c r="D11" s="134"/>
      <c r="P11" s="64"/>
    </row>
    <row r="12" spans="1:16">
      <c r="A12" s="49" t="s">
        <v>38</v>
      </c>
      <c r="C12" s="57"/>
      <c r="D12" s="134"/>
      <c r="P12" s="64"/>
    </row>
    <row r="13" spans="1:16">
      <c r="A13" s="49" t="s">
        <v>41</v>
      </c>
      <c r="C13" s="57"/>
      <c r="D13" s="134"/>
      <c r="P13" s="64"/>
    </row>
    <row r="14" spans="1:16">
      <c r="C14" s="57"/>
      <c r="D14" s="51"/>
      <c r="P14" s="64"/>
    </row>
    <row r="15" spans="1:16">
      <c r="A15" s="52" t="s">
        <v>7</v>
      </c>
      <c r="B15" s="52"/>
      <c r="C15" s="62">
        <f>SUM(C6:C14)</f>
        <v>0</v>
      </c>
      <c r="P15" s="64"/>
    </row>
    <row r="16" spans="1:16">
      <c r="A16" s="54" t="s">
        <v>52</v>
      </c>
      <c r="D16" s="67"/>
      <c r="P16" s="64"/>
    </row>
    <row r="17" spans="1:14">
      <c r="A17" s="54" t="s">
        <v>53</v>
      </c>
    </row>
    <row r="20" spans="1:14">
      <c r="A20" s="35" t="s">
        <v>107</v>
      </c>
    </row>
    <row r="21" spans="1:14">
      <c r="A21" s="35" t="s">
        <v>86</v>
      </c>
    </row>
    <row r="22" spans="1:14">
      <c r="A22" s="49" t="s">
        <v>8</v>
      </c>
    </row>
    <row r="23" spans="1:14">
      <c r="A23" s="51"/>
      <c r="B23" s="51"/>
      <c r="C23" s="51"/>
      <c r="D23" s="51"/>
      <c r="E23" s="51"/>
      <c r="F23" s="51"/>
    </row>
    <row r="24" spans="1:14" ht="17">
      <c r="A24" s="1" t="s">
        <v>10</v>
      </c>
      <c r="B24" s="55"/>
      <c r="C24" s="2" t="s">
        <v>5</v>
      </c>
      <c r="D24" s="2" t="s">
        <v>40</v>
      </c>
      <c r="E24" s="2" t="s">
        <v>68</v>
      </c>
      <c r="F24" s="2" t="s">
        <v>7</v>
      </c>
    </row>
    <row r="25" spans="1:14">
      <c r="A25" s="49" t="s">
        <v>35</v>
      </c>
      <c r="C25" s="59"/>
      <c r="D25" s="59"/>
      <c r="E25" s="59"/>
      <c r="F25" s="59">
        <f>+C25+D25+E25</f>
        <v>0</v>
      </c>
      <c r="G25" s="59"/>
      <c r="I25" s="56"/>
      <c r="J25" s="56"/>
      <c r="K25" s="56"/>
      <c r="L25" s="56"/>
      <c r="M25" s="56"/>
      <c r="N25" s="56"/>
    </row>
    <row r="26" spans="1:14" s="56" customFormat="1">
      <c r="A26" s="49" t="s">
        <v>36</v>
      </c>
      <c r="B26" s="49"/>
      <c r="C26" s="59"/>
      <c r="D26" s="59"/>
      <c r="E26" s="59"/>
      <c r="F26" s="59">
        <f t="shared" ref="F26:F33" si="0">+C26+D26+E26</f>
        <v>0</v>
      </c>
      <c r="G26" s="82"/>
      <c r="I26" s="49"/>
      <c r="J26" s="49"/>
      <c r="K26" s="49"/>
      <c r="L26" s="49"/>
      <c r="M26" s="49"/>
      <c r="N26" s="49"/>
    </row>
    <row r="27" spans="1:14">
      <c r="A27" s="49" t="s">
        <v>60</v>
      </c>
      <c r="C27" s="59"/>
      <c r="D27" s="59"/>
      <c r="E27" s="59"/>
      <c r="F27" s="59">
        <f t="shared" si="0"/>
        <v>0</v>
      </c>
      <c r="G27" s="59"/>
    </row>
    <row r="28" spans="1:14">
      <c r="A28" s="49" t="s">
        <v>61</v>
      </c>
      <c r="C28" s="59"/>
      <c r="D28" s="59"/>
      <c r="E28" s="59"/>
      <c r="F28" s="59"/>
      <c r="G28" s="59"/>
    </row>
    <row r="29" spans="1:14">
      <c r="A29" s="49" t="s">
        <v>62</v>
      </c>
      <c r="C29" s="59"/>
      <c r="D29" s="59"/>
      <c r="E29" s="59"/>
      <c r="F29" s="59"/>
      <c r="G29" s="59"/>
    </row>
    <row r="30" spans="1:14">
      <c r="A30" s="49" t="s">
        <v>37</v>
      </c>
      <c r="C30" s="59"/>
      <c r="D30" s="59"/>
      <c r="E30" s="59"/>
      <c r="F30" s="59">
        <f t="shared" si="0"/>
        <v>0</v>
      </c>
      <c r="G30" s="59"/>
    </row>
    <row r="31" spans="1:14">
      <c r="A31" s="49" t="s">
        <v>38</v>
      </c>
      <c r="C31" s="59"/>
      <c r="D31" s="59"/>
      <c r="E31" s="59"/>
      <c r="F31" s="59">
        <f t="shared" si="0"/>
        <v>0</v>
      </c>
      <c r="G31" s="59"/>
    </row>
    <row r="32" spans="1:14">
      <c r="A32" s="49" t="s">
        <v>41</v>
      </c>
      <c r="C32" s="59"/>
      <c r="D32" s="59"/>
      <c r="E32" s="59"/>
      <c r="F32" s="59">
        <f t="shared" si="0"/>
        <v>0</v>
      </c>
      <c r="G32" s="59"/>
    </row>
    <row r="33" spans="1:7">
      <c r="A33" s="49" t="s">
        <v>28</v>
      </c>
      <c r="C33" s="59"/>
      <c r="D33" s="59"/>
      <c r="E33" s="59"/>
      <c r="F33" s="59">
        <f t="shared" si="0"/>
        <v>0</v>
      </c>
      <c r="G33" s="59"/>
    </row>
    <row r="34" spans="1:7">
      <c r="A34" s="52" t="s">
        <v>7</v>
      </c>
      <c r="B34" s="52"/>
      <c r="C34" s="63">
        <f>SUM(C25:C33)</f>
        <v>0</v>
      </c>
      <c r="D34" s="63">
        <f>SUM(D25:D33)</f>
        <v>0</v>
      </c>
      <c r="E34" s="63">
        <f>SUM(E25:E33)</f>
        <v>0</v>
      </c>
      <c r="F34" s="63">
        <f>SUM(F25:F33)</f>
        <v>0</v>
      </c>
      <c r="G34" s="59"/>
    </row>
    <row r="35" spans="1:7" ht="17">
      <c r="A35" s="81" t="s">
        <v>70</v>
      </c>
    </row>
  </sheetData>
  <mergeCells count="1">
    <mergeCell ref="D6:D13"/>
  </mergeCells>
  <phoneticPr fontId="6"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4:M530"/>
  <sheetViews>
    <sheetView tabSelected="1" zoomScale="145" zoomScaleNormal="145" zoomScalePageLayoutView="125" workbookViewId="0">
      <selection activeCell="D3" sqref="D3"/>
    </sheetView>
  </sheetViews>
  <sheetFormatPr baseColWidth="10" defaultColWidth="9" defaultRowHeight="15"/>
  <cols>
    <col min="1" max="1" width="1.83203125" style="101" customWidth="1"/>
    <col min="2" max="2" width="1.83203125" style="87" customWidth="1"/>
    <col min="3" max="3" width="6.33203125" style="87" customWidth="1"/>
    <col min="4" max="4" width="45.6640625" style="91" customWidth="1"/>
    <col min="5" max="5" width="9.33203125" style="102" customWidth="1"/>
    <col min="6" max="6" width="4.33203125" style="102" customWidth="1"/>
    <col min="7" max="7" width="9.1640625" style="102" customWidth="1"/>
    <col min="8" max="8" width="4.1640625" style="102" customWidth="1"/>
    <col min="9" max="9" width="9.1640625" style="102" customWidth="1"/>
    <col min="10" max="10" width="4.1640625" style="102" customWidth="1"/>
    <col min="11" max="11" width="9.33203125" style="102" customWidth="1"/>
    <col min="12" max="12" width="4.33203125" style="102" customWidth="1"/>
    <col min="13" max="13" width="3" style="102" customWidth="1"/>
    <col min="14" max="16384" width="9" style="87"/>
  </cols>
  <sheetData>
    <row r="4" spans="1:13" ht="18" customHeight="1"/>
    <row r="5" spans="1:13" s="88" customFormat="1" ht="15" customHeight="1">
      <c r="A5" s="103" t="s">
        <v>157</v>
      </c>
      <c r="D5" s="92"/>
      <c r="E5" s="104"/>
      <c r="F5" s="104"/>
      <c r="G5" s="104"/>
      <c r="H5" s="104"/>
      <c r="I5" s="104"/>
      <c r="J5" s="104"/>
      <c r="K5" s="104"/>
      <c r="L5" s="104"/>
      <c r="M5" s="104"/>
    </row>
    <row r="6" spans="1:13">
      <c r="A6" s="105" t="s">
        <v>8</v>
      </c>
    </row>
    <row r="7" spans="1:13">
      <c r="E7" s="138"/>
      <c r="F7" s="138"/>
      <c r="G7" s="138"/>
      <c r="H7" s="106"/>
      <c r="I7" s="106"/>
      <c r="J7" s="106"/>
      <c r="K7" s="106"/>
      <c r="L7" s="106"/>
      <c r="M7" s="106"/>
    </row>
    <row r="8" spans="1:13" s="108" customFormat="1" ht="24.75" customHeight="1">
      <c r="A8" s="139" t="s">
        <v>457</v>
      </c>
      <c r="B8" s="139"/>
      <c r="C8" s="139"/>
      <c r="D8" s="139"/>
      <c r="E8" s="140" t="s">
        <v>143</v>
      </c>
      <c r="F8" s="141"/>
      <c r="G8" s="142" t="s">
        <v>40</v>
      </c>
      <c r="H8" s="137"/>
      <c r="I8" s="140" t="s">
        <v>3</v>
      </c>
      <c r="J8" s="141"/>
      <c r="K8" s="136" t="s">
        <v>144</v>
      </c>
      <c r="L8" s="137"/>
      <c r="M8" s="107"/>
    </row>
    <row r="9" spans="1:13" s="100" customFormat="1" ht="12">
      <c r="A9" s="94" t="s">
        <v>120</v>
      </c>
      <c r="B9" s="85"/>
      <c r="C9" s="85"/>
      <c r="D9" s="86"/>
      <c r="E9" s="95">
        <f>E10+E17+E30+E33+E42+E54+E64+E88+E97+E103</f>
        <v>31.592999999999996</v>
      </c>
      <c r="F9" s="95"/>
      <c r="G9" s="95">
        <f t="shared" ref="G9:K9" si="0">G10+G17+G30+G33+G42+G54+G64+G88+G97+G103</f>
        <v>0.45</v>
      </c>
      <c r="H9" s="95"/>
      <c r="I9" s="95">
        <f t="shared" si="0"/>
        <v>18.433009999999999</v>
      </c>
      <c r="J9" s="95"/>
      <c r="K9" s="95">
        <f t="shared" si="0"/>
        <v>50.476010000000002</v>
      </c>
      <c r="L9" s="99"/>
      <c r="M9" s="95"/>
    </row>
    <row r="10" spans="1:13" s="100" customFormat="1" ht="12">
      <c r="A10" s="94"/>
      <c r="B10" s="85" t="s">
        <v>11</v>
      </c>
      <c r="C10" s="85"/>
      <c r="D10" s="86"/>
      <c r="E10" s="95">
        <f>E11+E13+E15</f>
        <v>1.623</v>
      </c>
      <c r="F10" s="95"/>
      <c r="G10" s="95">
        <f t="shared" ref="G10:K10" si="1">G11+G13+G15</f>
        <v>0</v>
      </c>
      <c r="H10" s="95"/>
      <c r="I10" s="95">
        <f t="shared" si="1"/>
        <v>0.49</v>
      </c>
      <c r="J10" s="95"/>
      <c r="K10" s="95">
        <f t="shared" si="1"/>
        <v>2.113</v>
      </c>
      <c r="L10" s="99"/>
      <c r="M10" s="95"/>
    </row>
    <row r="11" spans="1:13" s="100" customFormat="1" ht="12">
      <c r="A11" s="83"/>
      <c r="B11" s="85"/>
      <c r="C11" s="85" t="s">
        <v>458</v>
      </c>
      <c r="D11" s="86"/>
      <c r="E11" s="96">
        <f>SUM(E12)</f>
        <v>0.123</v>
      </c>
      <c r="F11" s="96"/>
      <c r="G11" s="96">
        <f t="shared" ref="G11:K11" si="2">SUM(G12)</f>
        <v>0</v>
      </c>
      <c r="H11" s="96"/>
      <c r="I11" s="96">
        <f t="shared" si="2"/>
        <v>0</v>
      </c>
      <c r="J11" s="96"/>
      <c r="K11" s="96">
        <f t="shared" si="2"/>
        <v>0.123</v>
      </c>
      <c r="L11" s="99"/>
      <c r="M11" s="95"/>
    </row>
    <row r="12" spans="1:13" s="100" customFormat="1" ht="25.5" customHeight="1">
      <c r="A12" s="83"/>
      <c r="B12" s="90"/>
      <c r="C12" s="83">
        <v>48096</v>
      </c>
      <c r="D12" s="84" t="s">
        <v>300</v>
      </c>
      <c r="E12" s="96">
        <v>0.123</v>
      </c>
      <c r="F12" s="96"/>
      <c r="G12" s="96">
        <v>0</v>
      </c>
      <c r="H12" s="96"/>
      <c r="I12" s="96">
        <v>0</v>
      </c>
      <c r="J12" s="96"/>
      <c r="K12" s="96">
        <f>SUM(E12:I12)</f>
        <v>0.123</v>
      </c>
      <c r="L12" s="99"/>
      <c r="M12" s="95"/>
    </row>
    <row r="13" spans="1:13" s="100" customFormat="1" ht="12">
      <c r="A13" s="83"/>
      <c r="B13" s="85"/>
      <c r="C13" s="85" t="s">
        <v>116</v>
      </c>
      <c r="D13" s="86"/>
      <c r="E13" s="96">
        <f>SUM(E14)</f>
        <v>1.2749999999999999</v>
      </c>
      <c r="F13" s="96"/>
      <c r="G13" s="96">
        <f t="shared" ref="G13:K13" si="3">SUM(G14)</f>
        <v>0</v>
      </c>
      <c r="H13" s="96"/>
      <c r="I13" s="96">
        <f t="shared" si="3"/>
        <v>0.49</v>
      </c>
      <c r="J13" s="96"/>
      <c r="K13" s="96">
        <f t="shared" si="3"/>
        <v>1.7649999999999999</v>
      </c>
      <c r="L13" s="99"/>
      <c r="M13" s="95"/>
    </row>
    <row r="14" spans="1:13" s="100" customFormat="1" ht="25.5" customHeight="1">
      <c r="A14" s="83"/>
      <c r="B14" s="90"/>
      <c r="C14" s="83">
        <v>51173</v>
      </c>
      <c r="D14" s="84" t="s">
        <v>301</v>
      </c>
      <c r="E14" s="96">
        <v>1.2749999999999999</v>
      </c>
      <c r="F14" s="96"/>
      <c r="G14" s="96">
        <v>0</v>
      </c>
      <c r="H14" s="96"/>
      <c r="I14" s="96">
        <v>0.49</v>
      </c>
      <c r="J14" s="96"/>
      <c r="K14" s="96">
        <f>SUM(E14:I14)</f>
        <v>1.7649999999999999</v>
      </c>
      <c r="L14" s="99"/>
      <c r="M14" s="95"/>
    </row>
    <row r="15" spans="1:13" s="100" customFormat="1" ht="12">
      <c r="A15" s="83"/>
      <c r="B15" s="85"/>
      <c r="C15" s="85" t="s">
        <v>125</v>
      </c>
      <c r="D15" s="86"/>
      <c r="E15" s="96">
        <f>SUM(E16)</f>
        <v>0.22500000000000001</v>
      </c>
      <c r="F15" s="96"/>
      <c r="G15" s="96">
        <f t="shared" ref="G15:K15" si="4">SUM(G16)</f>
        <v>0</v>
      </c>
      <c r="H15" s="96"/>
      <c r="I15" s="96">
        <f t="shared" si="4"/>
        <v>0</v>
      </c>
      <c r="J15" s="96"/>
      <c r="K15" s="96">
        <f t="shared" si="4"/>
        <v>0.22500000000000001</v>
      </c>
      <c r="L15" s="99"/>
      <c r="M15" s="95"/>
    </row>
    <row r="16" spans="1:13" s="100" customFormat="1" ht="13">
      <c r="A16" s="83"/>
      <c r="B16" s="90"/>
      <c r="C16" s="83">
        <v>51391</v>
      </c>
      <c r="D16" s="84" t="s">
        <v>159</v>
      </c>
      <c r="E16" s="96">
        <v>0.22500000000000001</v>
      </c>
      <c r="F16" s="96"/>
      <c r="G16" s="96">
        <v>0</v>
      </c>
      <c r="H16" s="96"/>
      <c r="I16" s="96">
        <v>0</v>
      </c>
      <c r="J16" s="96"/>
      <c r="K16" s="96">
        <f>SUM(E16:I16)</f>
        <v>0.22500000000000001</v>
      </c>
      <c r="L16" s="99"/>
      <c r="M16" s="95"/>
    </row>
    <row r="17" spans="1:13" s="100" customFormat="1" ht="12">
      <c r="A17" s="94"/>
      <c r="B17" s="85" t="s">
        <v>12</v>
      </c>
      <c r="C17" s="85"/>
      <c r="D17" s="86"/>
      <c r="E17" s="95">
        <f>E18+E20+E22+E24+E26+E28</f>
        <v>2.5750000000000002</v>
      </c>
      <c r="F17" s="95"/>
      <c r="G17" s="95">
        <f t="shared" ref="G17:K17" si="5">G18+G20+G22+G24+G26+G28</f>
        <v>0</v>
      </c>
      <c r="H17" s="95"/>
      <c r="I17" s="95">
        <f t="shared" si="5"/>
        <v>0</v>
      </c>
      <c r="J17" s="95"/>
      <c r="K17" s="95">
        <f t="shared" si="5"/>
        <v>2.5750000000000002</v>
      </c>
      <c r="L17" s="99"/>
      <c r="M17" s="95"/>
    </row>
    <row r="18" spans="1:13" s="100" customFormat="1" ht="12">
      <c r="A18" s="83"/>
      <c r="B18" s="85"/>
      <c r="C18" s="85" t="s">
        <v>112</v>
      </c>
      <c r="D18" s="86"/>
      <c r="E18" s="96">
        <f>SUM(E19)</f>
        <v>1.4500000000000002</v>
      </c>
      <c r="F18" s="96"/>
      <c r="G18" s="96">
        <f t="shared" ref="G18:K26" si="6">SUM(G19)</f>
        <v>0</v>
      </c>
      <c r="H18" s="96"/>
      <c r="I18" s="96">
        <f t="shared" si="6"/>
        <v>0</v>
      </c>
      <c r="J18" s="96"/>
      <c r="K18" s="96">
        <f t="shared" si="6"/>
        <v>1.4500000000000002</v>
      </c>
      <c r="L18" s="99"/>
      <c r="M18" s="95"/>
    </row>
    <row r="19" spans="1:13" s="100" customFormat="1" ht="13">
      <c r="A19" s="83"/>
      <c r="B19" s="90"/>
      <c r="C19" s="83">
        <v>51129</v>
      </c>
      <c r="D19" s="84" t="s">
        <v>160</v>
      </c>
      <c r="E19" s="96">
        <v>1.4500000000000002</v>
      </c>
      <c r="F19" s="96"/>
      <c r="G19" s="96">
        <v>0</v>
      </c>
      <c r="H19" s="96"/>
      <c r="I19" s="96">
        <v>0</v>
      </c>
      <c r="J19" s="96"/>
      <c r="K19" s="96">
        <f>SUM(E19:I19)</f>
        <v>1.4500000000000002</v>
      </c>
      <c r="L19" s="99"/>
      <c r="M19" s="95"/>
    </row>
    <row r="20" spans="1:13" s="100" customFormat="1" ht="12">
      <c r="A20" s="83"/>
      <c r="B20" s="85"/>
      <c r="C20" s="85" t="s">
        <v>113</v>
      </c>
      <c r="D20" s="86"/>
      <c r="E20" s="96">
        <f>SUM(E21)</f>
        <v>0.1</v>
      </c>
      <c r="F20" s="96"/>
      <c r="G20" s="96">
        <f t="shared" si="6"/>
        <v>0</v>
      </c>
      <c r="H20" s="96"/>
      <c r="I20" s="96">
        <f t="shared" si="6"/>
        <v>0</v>
      </c>
      <c r="J20" s="96"/>
      <c r="K20" s="96">
        <f t="shared" si="6"/>
        <v>0.1</v>
      </c>
      <c r="L20" s="99"/>
      <c r="M20" s="95"/>
    </row>
    <row r="21" spans="1:13" s="100" customFormat="1" ht="13">
      <c r="A21" s="83"/>
      <c r="B21" s="90"/>
      <c r="C21" s="83">
        <v>52165</v>
      </c>
      <c r="D21" s="84" t="s">
        <v>161</v>
      </c>
      <c r="E21" s="96">
        <v>0.1</v>
      </c>
      <c r="F21" s="96"/>
      <c r="G21" s="96">
        <v>0</v>
      </c>
      <c r="H21" s="96"/>
      <c r="I21" s="96">
        <v>0</v>
      </c>
      <c r="J21" s="96"/>
      <c r="K21" s="96">
        <f>SUM(E21:I21)</f>
        <v>0.1</v>
      </c>
      <c r="L21" s="99"/>
      <c r="M21" s="95"/>
    </row>
    <row r="22" spans="1:13" s="100" customFormat="1" ht="12">
      <c r="A22" s="83"/>
      <c r="B22" s="85"/>
      <c r="C22" s="85" t="s">
        <v>114</v>
      </c>
      <c r="D22" s="86"/>
      <c r="E22" s="96">
        <f>SUM(E23)</f>
        <v>0.1</v>
      </c>
      <c r="F22" s="96"/>
      <c r="G22" s="96">
        <f t="shared" si="6"/>
        <v>0</v>
      </c>
      <c r="H22" s="96"/>
      <c r="I22" s="96">
        <f t="shared" si="6"/>
        <v>0</v>
      </c>
      <c r="J22" s="96"/>
      <c r="K22" s="96">
        <f t="shared" si="6"/>
        <v>0.1</v>
      </c>
      <c r="L22" s="99"/>
      <c r="M22" s="95"/>
    </row>
    <row r="23" spans="1:13" s="100" customFormat="1" ht="25.5" customHeight="1">
      <c r="A23" s="83"/>
      <c r="B23" s="90"/>
      <c r="C23" s="83">
        <v>51060</v>
      </c>
      <c r="D23" s="84" t="s">
        <v>302</v>
      </c>
      <c r="E23" s="96">
        <v>0.1</v>
      </c>
      <c r="F23" s="96"/>
      <c r="G23" s="96">
        <v>0</v>
      </c>
      <c r="H23" s="96"/>
      <c r="I23" s="96">
        <v>0</v>
      </c>
      <c r="J23" s="96"/>
      <c r="K23" s="96">
        <f>SUM(E23:I23)</f>
        <v>0.1</v>
      </c>
      <c r="L23" s="99"/>
      <c r="M23" s="95"/>
    </row>
    <row r="24" spans="1:13" s="100" customFormat="1" ht="12">
      <c r="A24" s="83"/>
      <c r="B24" s="85"/>
      <c r="C24" s="85" t="s">
        <v>115</v>
      </c>
      <c r="D24" s="86"/>
      <c r="E24" s="96">
        <f>SUM(E25)</f>
        <v>0.2</v>
      </c>
      <c r="F24" s="96"/>
      <c r="G24" s="96">
        <f t="shared" si="6"/>
        <v>0</v>
      </c>
      <c r="H24" s="96"/>
      <c r="I24" s="96">
        <f t="shared" si="6"/>
        <v>0</v>
      </c>
      <c r="J24" s="96"/>
      <c r="K24" s="96">
        <f t="shared" si="6"/>
        <v>0.2</v>
      </c>
      <c r="L24" s="99"/>
      <c r="M24" s="95"/>
    </row>
    <row r="25" spans="1:13" s="100" customFormat="1" ht="25.5" customHeight="1">
      <c r="A25" s="83"/>
      <c r="B25" s="90"/>
      <c r="C25" s="83">
        <v>52352</v>
      </c>
      <c r="D25" s="84" t="s">
        <v>451</v>
      </c>
      <c r="E25" s="96">
        <v>0.2</v>
      </c>
      <c r="F25" s="96"/>
      <c r="G25" s="96">
        <v>0</v>
      </c>
      <c r="H25" s="96"/>
      <c r="I25" s="96">
        <v>0</v>
      </c>
      <c r="J25" s="96"/>
      <c r="K25" s="96">
        <f>SUM(E25:I25)</f>
        <v>0.2</v>
      </c>
      <c r="L25" s="99"/>
      <c r="M25" s="95"/>
    </row>
    <row r="26" spans="1:13" s="100" customFormat="1" ht="12">
      <c r="A26" s="83"/>
      <c r="B26" s="85"/>
      <c r="C26" s="85" t="s">
        <v>112</v>
      </c>
      <c r="D26" s="86"/>
      <c r="E26" s="96">
        <f>SUM(E27)</f>
        <v>0.22500000000000001</v>
      </c>
      <c r="F26" s="96"/>
      <c r="G26" s="96">
        <f t="shared" si="6"/>
        <v>0</v>
      </c>
      <c r="H26" s="96"/>
      <c r="I26" s="96">
        <f t="shared" si="6"/>
        <v>0</v>
      </c>
      <c r="J26" s="96"/>
      <c r="K26" s="96">
        <f t="shared" si="6"/>
        <v>0.22500000000000001</v>
      </c>
      <c r="L26" s="99"/>
      <c r="M26" s="95"/>
    </row>
    <row r="27" spans="1:13" s="100" customFormat="1" ht="13">
      <c r="A27" s="83"/>
      <c r="B27" s="90"/>
      <c r="C27" s="83">
        <v>42417</v>
      </c>
      <c r="D27" s="84" t="s">
        <v>162</v>
      </c>
      <c r="E27" s="96">
        <v>0.22500000000000001</v>
      </c>
      <c r="F27" s="96"/>
      <c r="G27" s="96">
        <v>0</v>
      </c>
      <c r="H27" s="96"/>
      <c r="I27" s="96">
        <v>0</v>
      </c>
      <c r="J27" s="96"/>
      <c r="K27" s="96">
        <f>SUM(E27:I27)</f>
        <v>0.22500000000000001</v>
      </c>
      <c r="L27" s="99"/>
      <c r="M27" s="95"/>
    </row>
    <row r="28" spans="1:13" s="100" customFormat="1" ht="12">
      <c r="A28" s="83"/>
      <c r="B28" s="85"/>
      <c r="C28" s="85" t="s">
        <v>126</v>
      </c>
      <c r="D28" s="86"/>
      <c r="E28" s="96">
        <f>SUM(E29)</f>
        <v>0.5</v>
      </c>
      <c r="F28" s="96"/>
      <c r="G28" s="96">
        <f t="shared" ref="G28:K28" si="7">SUM(G29)</f>
        <v>0</v>
      </c>
      <c r="H28" s="96"/>
      <c r="I28" s="96">
        <f t="shared" si="7"/>
        <v>0</v>
      </c>
      <c r="J28" s="96"/>
      <c r="K28" s="96">
        <f t="shared" si="7"/>
        <v>0.5</v>
      </c>
      <c r="L28" s="99"/>
      <c r="M28" s="95"/>
    </row>
    <row r="29" spans="1:13" s="100" customFormat="1" ht="25.5" customHeight="1">
      <c r="A29" s="83"/>
      <c r="B29" s="90"/>
      <c r="C29" s="83">
        <v>49078</v>
      </c>
      <c r="D29" s="84" t="s">
        <v>459</v>
      </c>
      <c r="E29" s="96">
        <v>0.5</v>
      </c>
      <c r="F29" s="96"/>
      <c r="G29" s="96">
        <v>0</v>
      </c>
      <c r="H29" s="96"/>
      <c r="I29" s="96">
        <v>0</v>
      </c>
      <c r="J29" s="96"/>
      <c r="K29" s="96">
        <f>SUM(E29:I29)</f>
        <v>0.5</v>
      </c>
      <c r="L29" s="99"/>
      <c r="M29" s="95"/>
    </row>
    <row r="30" spans="1:13" s="100" customFormat="1" ht="12">
      <c r="A30" s="94"/>
      <c r="B30" s="85" t="s">
        <v>13</v>
      </c>
      <c r="C30" s="85"/>
      <c r="D30" s="86"/>
      <c r="E30" s="95">
        <f>E31</f>
        <v>0.5</v>
      </c>
      <c r="F30" s="95"/>
      <c r="G30" s="95">
        <f t="shared" ref="G30:K30" si="8">G31</f>
        <v>0</v>
      </c>
      <c r="H30" s="95"/>
      <c r="I30" s="95">
        <f t="shared" si="8"/>
        <v>0</v>
      </c>
      <c r="J30" s="95"/>
      <c r="K30" s="95">
        <f t="shared" si="8"/>
        <v>0.5</v>
      </c>
      <c r="L30" s="99"/>
      <c r="M30" s="95"/>
    </row>
    <row r="31" spans="1:13" s="100" customFormat="1" ht="12">
      <c r="A31" s="83"/>
      <c r="B31" s="85"/>
      <c r="C31" s="85" t="s">
        <v>114</v>
      </c>
      <c r="D31" s="86"/>
      <c r="E31" s="96">
        <f>SUM(E32)</f>
        <v>0.5</v>
      </c>
      <c r="F31" s="96"/>
      <c r="G31" s="96">
        <f t="shared" ref="G31:K31" si="9">SUM(G32)</f>
        <v>0</v>
      </c>
      <c r="H31" s="96"/>
      <c r="I31" s="96">
        <f t="shared" si="9"/>
        <v>0</v>
      </c>
      <c r="J31" s="96"/>
      <c r="K31" s="96">
        <f t="shared" si="9"/>
        <v>0.5</v>
      </c>
      <c r="L31" s="99"/>
      <c r="M31" s="95"/>
    </row>
    <row r="32" spans="1:13" s="100" customFormat="1" ht="25.5" customHeight="1">
      <c r="A32" s="83"/>
      <c r="B32" s="90"/>
      <c r="C32" s="83">
        <v>52305</v>
      </c>
      <c r="D32" s="84" t="s">
        <v>303</v>
      </c>
      <c r="E32" s="96">
        <v>0.5</v>
      </c>
      <c r="F32" s="96"/>
      <c r="G32" s="96">
        <v>0</v>
      </c>
      <c r="H32" s="96"/>
      <c r="I32" s="96">
        <v>0</v>
      </c>
      <c r="J32" s="96"/>
      <c r="K32" s="96">
        <f>SUM(E32:I32)</f>
        <v>0.5</v>
      </c>
      <c r="L32" s="99"/>
      <c r="M32" s="95"/>
    </row>
    <row r="33" spans="1:13" s="100" customFormat="1" ht="12">
      <c r="A33" s="94"/>
      <c r="B33" s="85" t="s">
        <v>14</v>
      </c>
      <c r="C33" s="85"/>
      <c r="D33" s="86"/>
      <c r="E33" s="111">
        <f>E34+E36+E38+E40</f>
        <v>3.3499999999999996</v>
      </c>
      <c r="F33" s="111"/>
      <c r="G33" s="111">
        <f t="shared" ref="G33:K33" si="10">G34+G36+G38+G40</f>
        <v>0</v>
      </c>
      <c r="H33" s="111"/>
      <c r="I33" s="111">
        <f t="shared" si="10"/>
        <v>0</v>
      </c>
      <c r="J33" s="111"/>
      <c r="K33" s="111">
        <f t="shared" si="10"/>
        <v>3.3499999999999996</v>
      </c>
      <c r="L33" s="99"/>
      <c r="M33" s="95"/>
    </row>
    <row r="34" spans="1:13" s="100" customFormat="1" ht="12">
      <c r="A34" s="83"/>
      <c r="B34" s="85"/>
      <c r="C34" s="85" t="s">
        <v>113</v>
      </c>
      <c r="D34" s="86"/>
      <c r="E34" s="96">
        <f>SUM(E35)</f>
        <v>0.7</v>
      </c>
      <c r="F34" s="96"/>
      <c r="G34" s="96">
        <f t="shared" ref="G34:K34" si="11">SUM(G35)</f>
        <v>0</v>
      </c>
      <c r="H34" s="96"/>
      <c r="I34" s="96">
        <f t="shared" si="11"/>
        <v>0</v>
      </c>
      <c r="J34" s="96"/>
      <c r="K34" s="96">
        <f t="shared" si="11"/>
        <v>0.7</v>
      </c>
      <c r="L34" s="99"/>
      <c r="M34" s="95"/>
    </row>
    <row r="35" spans="1:13" s="100" customFormat="1" ht="25.5" customHeight="1">
      <c r="A35" s="83"/>
      <c r="B35" s="90"/>
      <c r="C35" s="83">
        <v>49006</v>
      </c>
      <c r="D35" s="84" t="s">
        <v>304</v>
      </c>
      <c r="E35" s="96">
        <v>0.7</v>
      </c>
      <c r="F35" s="96"/>
      <c r="G35" s="96">
        <v>0</v>
      </c>
      <c r="H35" s="96"/>
      <c r="I35" s="96">
        <v>0</v>
      </c>
      <c r="J35" s="96"/>
      <c r="K35" s="96">
        <f>SUM(E35:I35)</f>
        <v>0.7</v>
      </c>
      <c r="L35" s="99"/>
      <c r="M35" s="95"/>
    </row>
    <row r="36" spans="1:13" s="100" customFormat="1" ht="12">
      <c r="A36" s="83"/>
      <c r="B36" s="85"/>
      <c r="C36" s="85" t="s">
        <v>114</v>
      </c>
      <c r="D36" s="86"/>
      <c r="E36" s="96">
        <f>SUM(E37)</f>
        <v>1.1499999999999999</v>
      </c>
      <c r="F36" s="96"/>
      <c r="G36" s="96">
        <f t="shared" ref="G36:K36" si="12">SUM(G37)</f>
        <v>0</v>
      </c>
      <c r="H36" s="96"/>
      <c r="I36" s="96">
        <f t="shared" si="12"/>
        <v>0</v>
      </c>
      <c r="J36" s="96"/>
      <c r="K36" s="96">
        <f t="shared" si="12"/>
        <v>1.1499999999999999</v>
      </c>
      <c r="L36" s="99"/>
      <c r="M36" s="95"/>
    </row>
    <row r="37" spans="1:13" s="100" customFormat="1" ht="13">
      <c r="A37" s="83"/>
      <c r="B37" s="90"/>
      <c r="C37" s="83">
        <v>52161</v>
      </c>
      <c r="D37" s="84" t="s">
        <v>163</v>
      </c>
      <c r="E37" s="96">
        <v>1.1499999999999999</v>
      </c>
      <c r="F37" s="96"/>
      <c r="G37" s="96">
        <v>0</v>
      </c>
      <c r="H37" s="96"/>
      <c r="I37" s="96">
        <v>0</v>
      </c>
      <c r="J37" s="96"/>
      <c r="K37" s="96">
        <f>SUM(E37:I37)</f>
        <v>1.1499999999999999</v>
      </c>
      <c r="L37" s="99"/>
      <c r="M37" s="95"/>
    </row>
    <row r="38" spans="1:13" s="100" customFormat="1" ht="12">
      <c r="A38" s="83"/>
      <c r="B38" s="85"/>
      <c r="C38" s="85" t="s">
        <v>125</v>
      </c>
      <c r="D38" s="86"/>
      <c r="E38" s="96">
        <f>SUM(E39)</f>
        <v>0.75</v>
      </c>
      <c r="F38" s="96"/>
      <c r="G38" s="96">
        <f t="shared" ref="G38:K38" si="13">SUM(G39)</f>
        <v>0</v>
      </c>
      <c r="H38" s="96"/>
      <c r="I38" s="96">
        <f t="shared" si="13"/>
        <v>0</v>
      </c>
      <c r="J38" s="96"/>
      <c r="K38" s="96">
        <f t="shared" si="13"/>
        <v>0.75</v>
      </c>
      <c r="L38" s="99"/>
      <c r="M38" s="95"/>
    </row>
    <row r="39" spans="1:13" s="100" customFormat="1" ht="13">
      <c r="A39" s="83"/>
      <c r="B39" s="90"/>
      <c r="C39" s="83">
        <v>51257</v>
      </c>
      <c r="D39" s="84" t="s">
        <v>460</v>
      </c>
      <c r="E39" s="96">
        <v>0.75</v>
      </c>
      <c r="F39" s="96"/>
      <c r="G39" s="96">
        <v>0</v>
      </c>
      <c r="H39" s="96"/>
      <c r="I39" s="96">
        <v>0</v>
      </c>
      <c r="J39" s="96"/>
      <c r="K39" s="96">
        <f>SUM(E39:I39)</f>
        <v>0.75</v>
      </c>
      <c r="L39" s="99"/>
      <c r="M39" s="95"/>
    </row>
    <row r="40" spans="1:13" s="100" customFormat="1" ht="12">
      <c r="A40" s="83"/>
      <c r="B40" s="85"/>
      <c r="C40" s="85" t="s">
        <v>126</v>
      </c>
      <c r="D40" s="86"/>
      <c r="E40" s="96">
        <f>SUM(E41)</f>
        <v>0.75</v>
      </c>
      <c r="F40" s="96"/>
      <c r="G40" s="96">
        <f t="shared" ref="G40:K40" si="14">SUM(G41)</f>
        <v>0</v>
      </c>
      <c r="H40" s="96"/>
      <c r="I40" s="96">
        <f t="shared" si="14"/>
        <v>0</v>
      </c>
      <c r="J40" s="96"/>
      <c r="K40" s="96">
        <f t="shared" si="14"/>
        <v>0.75</v>
      </c>
      <c r="L40" s="99"/>
      <c r="M40" s="95"/>
    </row>
    <row r="41" spans="1:13" s="100" customFormat="1" ht="13">
      <c r="A41" s="83"/>
      <c r="B41" s="90"/>
      <c r="C41" s="83">
        <v>51132</v>
      </c>
      <c r="D41" s="84" t="s">
        <v>164</v>
      </c>
      <c r="E41" s="96">
        <v>0.75</v>
      </c>
      <c r="F41" s="96"/>
      <c r="G41" s="96">
        <v>0</v>
      </c>
      <c r="H41" s="96"/>
      <c r="I41" s="96">
        <v>0</v>
      </c>
      <c r="J41" s="96"/>
      <c r="K41" s="96">
        <f>SUM(E41:I41)</f>
        <v>0.75</v>
      </c>
      <c r="L41" s="99"/>
      <c r="M41" s="95"/>
    </row>
    <row r="42" spans="1:13" s="100" customFormat="1" ht="12">
      <c r="A42" s="94"/>
      <c r="B42" s="85" t="s">
        <v>15</v>
      </c>
      <c r="C42" s="85"/>
      <c r="D42" s="86"/>
      <c r="E42" s="95">
        <f>E45+E43+E49+E52</f>
        <v>2.6750000000000003</v>
      </c>
      <c r="F42" s="95"/>
      <c r="G42" s="95">
        <f t="shared" ref="G42:K42" si="15">G45+G43+G49+G52</f>
        <v>0.45</v>
      </c>
      <c r="H42" s="95"/>
      <c r="I42" s="95">
        <f t="shared" si="15"/>
        <v>1.2</v>
      </c>
      <c r="J42" s="95"/>
      <c r="K42" s="95">
        <f t="shared" si="15"/>
        <v>4.3250000000000002</v>
      </c>
      <c r="L42" s="99"/>
      <c r="M42" s="95"/>
    </row>
    <row r="43" spans="1:13" s="100" customFormat="1" ht="12">
      <c r="A43" s="83"/>
      <c r="B43" s="85"/>
      <c r="C43" s="85" t="s">
        <v>458</v>
      </c>
      <c r="D43" s="86"/>
      <c r="E43" s="96">
        <f>SUM(E44)</f>
        <v>0</v>
      </c>
      <c r="F43" s="96"/>
      <c r="G43" s="96">
        <f t="shared" ref="G43:K43" si="16">SUM(G44)</f>
        <v>0</v>
      </c>
      <c r="H43" s="96"/>
      <c r="I43" s="96">
        <f t="shared" si="16"/>
        <v>1.2</v>
      </c>
      <c r="J43" s="96"/>
      <c r="K43" s="96">
        <f t="shared" si="16"/>
        <v>1.2</v>
      </c>
      <c r="L43" s="99"/>
      <c r="M43" s="95"/>
    </row>
    <row r="44" spans="1:13" s="100" customFormat="1" ht="13">
      <c r="A44" s="83"/>
      <c r="B44" s="90"/>
      <c r="C44" s="83">
        <v>51353</v>
      </c>
      <c r="D44" s="84" t="s">
        <v>165</v>
      </c>
      <c r="E44" s="96">
        <v>0</v>
      </c>
      <c r="F44" s="96"/>
      <c r="G44" s="96">
        <v>0</v>
      </c>
      <c r="H44" s="96"/>
      <c r="I44" s="96">
        <v>1.2</v>
      </c>
      <c r="J44" s="96"/>
      <c r="K44" s="96">
        <f>SUM(E44:I44)</f>
        <v>1.2</v>
      </c>
      <c r="L44" s="99"/>
      <c r="M44" s="95"/>
    </row>
    <row r="45" spans="1:13" s="100" customFormat="1" ht="12">
      <c r="A45" s="83"/>
      <c r="B45" s="85"/>
      <c r="C45" s="85" t="s">
        <v>114</v>
      </c>
      <c r="D45" s="86"/>
      <c r="E45" s="96">
        <f>SUM(E46:E48)</f>
        <v>0.22500000000000001</v>
      </c>
      <c r="F45" s="96"/>
      <c r="G45" s="96">
        <f t="shared" ref="G45:K45" si="17">SUM(G46:G48)</f>
        <v>0.45</v>
      </c>
      <c r="H45" s="96"/>
      <c r="I45" s="96">
        <f t="shared" si="17"/>
        <v>0</v>
      </c>
      <c r="J45" s="96"/>
      <c r="K45" s="96">
        <f t="shared" si="17"/>
        <v>0.67500000000000004</v>
      </c>
      <c r="L45" s="99"/>
      <c r="M45" s="95"/>
    </row>
    <row r="46" spans="1:13" s="100" customFormat="1" ht="25.5" customHeight="1">
      <c r="A46" s="83"/>
      <c r="B46" s="90"/>
      <c r="C46" s="83">
        <v>51406</v>
      </c>
      <c r="D46" s="84" t="s">
        <v>305</v>
      </c>
      <c r="E46" s="96">
        <v>0</v>
      </c>
      <c r="F46" s="96"/>
      <c r="G46" s="96">
        <v>0.22500000000000001</v>
      </c>
      <c r="H46" s="96"/>
      <c r="I46" s="96">
        <v>0</v>
      </c>
      <c r="J46" s="96"/>
      <c r="K46" s="96">
        <f>SUM(E46:I46)</f>
        <v>0.22500000000000001</v>
      </c>
      <c r="L46" s="99"/>
      <c r="M46" s="95"/>
    </row>
    <row r="47" spans="1:13" s="100" customFormat="1" ht="13">
      <c r="A47" s="83"/>
      <c r="B47" s="90"/>
      <c r="C47" s="83">
        <v>52293</v>
      </c>
      <c r="D47" s="84" t="s">
        <v>166</v>
      </c>
      <c r="E47" s="96">
        <v>0</v>
      </c>
      <c r="F47" s="96"/>
      <c r="G47" s="96">
        <v>0.22500000000000001</v>
      </c>
      <c r="H47" s="96"/>
      <c r="I47" s="96">
        <v>0</v>
      </c>
      <c r="J47" s="96"/>
      <c r="K47" s="96">
        <f>SUM(E47:I47)</f>
        <v>0.22500000000000001</v>
      </c>
      <c r="L47" s="99"/>
      <c r="M47" s="95"/>
    </row>
    <row r="48" spans="1:13" s="100" customFormat="1" ht="13">
      <c r="A48" s="83"/>
      <c r="B48" s="90"/>
      <c r="C48" s="83">
        <v>52312</v>
      </c>
      <c r="D48" s="84" t="s">
        <v>167</v>
      </c>
      <c r="E48" s="96">
        <v>0.22500000000000001</v>
      </c>
      <c r="F48" s="96"/>
      <c r="G48" s="96">
        <v>0</v>
      </c>
      <c r="H48" s="96"/>
      <c r="I48" s="96">
        <v>0</v>
      </c>
      <c r="J48" s="96"/>
      <c r="K48" s="96">
        <f>SUM(E48:I48)</f>
        <v>0.22500000000000001</v>
      </c>
      <c r="L48" s="99"/>
      <c r="M48" s="95"/>
    </row>
    <row r="49" spans="1:13" s="100" customFormat="1" ht="12">
      <c r="A49" s="83"/>
      <c r="B49" s="85"/>
      <c r="C49" s="85" t="s">
        <v>116</v>
      </c>
      <c r="D49" s="86"/>
      <c r="E49" s="96">
        <f>SUM(E50:E51)</f>
        <v>2.25</v>
      </c>
      <c r="F49" s="96"/>
      <c r="G49" s="96">
        <f t="shared" ref="G49:K49" si="18">SUM(G50:G51)</f>
        <v>0</v>
      </c>
      <c r="H49" s="96"/>
      <c r="I49" s="96">
        <f t="shared" si="18"/>
        <v>0</v>
      </c>
      <c r="J49" s="96"/>
      <c r="K49" s="96">
        <f t="shared" si="18"/>
        <v>2.25</v>
      </c>
      <c r="L49" s="99"/>
      <c r="M49" s="95"/>
    </row>
    <row r="50" spans="1:13" s="100" customFormat="1" ht="24.75" customHeight="1">
      <c r="A50" s="83"/>
      <c r="B50" s="90"/>
      <c r="C50" s="83">
        <v>51305</v>
      </c>
      <c r="D50" s="84" t="s">
        <v>306</v>
      </c>
      <c r="E50" s="96">
        <v>1.5</v>
      </c>
      <c r="F50" s="96"/>
      <c r="G50" s="96">
        <v>0</v>
      </c>
      <c r="H50" s="96"/>
      <c r="I50" s="96">
        <v>0</v>
      </c>
      <c r="J50" s="96"/>
      <c r="K50" s="96">
        <f>SUM(E50:I50)</f>
        <v>1.5</v>
      </c>
      <c r="L50" s="99"/>
      <c r="M50" s="95"/>
    </row>
    <row r="51" spans="1:13" s="100" customFormat="1" ht="13">
      <c r="A51" s="83"/>
      <c r="B51" s="90"/>
      <c r="C51" s="83">
        <v>52164</v>
      </c>
      <c r="D51" s="84" t="s">
        <v>168</v>
      </c>
      <c r="E51" s="96">
        <v>0.75</v>
      </c>
      <c r="F51" s="96"/>
      <c r="G51" s="96">
        <v>0</v>
      </c>
      <c r="H51" s="96"/>
      <c r="I51" s="96">
        <v>0</v>
      </c>
      <c r="J51" s="96"/>
      <c r="K51" s="96">
        <f>SUM(E51:I51)</f>
        <v>0.75</v>
      </c>
      <c r="L51" s="99"/>
      <c r="M51" s="95"/>
    </row>
    <row r="52" spans="1:13" s="100" customFormat="1" ht="12">
      <c r="A52" s="83"/>
      <c r="B52" s="85"/>
      <c r="C52" s="85" t="s">
        <v>125</v>
      </c>
      <c r="D52" s="86"/>
      <c r="E52" s="96">
        <f>SUM(E53)</f>
        <v>0.2</v>
      </c>
      <c r="F52" s="96"/>
      <c r="G52" s="96">
        <f t="shared" ref="G52:I52" si="19">SUM(G53)</f>
        <v>0</v>
      </c>
      <c r="H52" s="96"/>
      <c r="I52" s="96">
        <f t="shared" si="19"/>
        <v>0</v>
      </c>
      <c r="J52" s="96"/>
      <c r="K52" s="96">
        <f>SUM(K53)</f>
        <v>0.2</v>
      </c>
      <c r="L52" s="99"/>
      <c r="M52" s="95"/>
    </row>
    <row r="53" spans="1:13" s="100" customFormat="1" ht="12">
      <c r="A53" s="83"/>
      <c r="B53" s="90"/>
      <c r="C53" s="83">
        <v>48399</v>
      </c>
      <c r="D53" s="90" t="s">
        <v>169</v>
      </c>
      <c r="E53" s="96">
        <v>0.2</v>
      </c>
      <c r="F53" s="96"/>
      <c r="G53" s="96">
        <v>0</v>
      </c>
      <c r="H53" s="96"/>
      <c r="I53" s="96">
        <v>0</v>
      </c>
      <c r="J53" s="96"/>
      <c r="K53" s="96">
        <f>SUM(E53:I53)</f>
        <v>0.2</v>
      </c>
      <c r="L53" s="99"/>
      <c r="M53" s="95"/>
    </row>
    <row r="54" spans="1:13" s="100" customFormat="1" ht="12">
      <c r="A54" s="94"/>
      <c r="B54" s="85" t="s">
        <v>16</v>
      </c>
      <c r="C54" s="85"/>
      <c r="D54" s="86"/>
      <c r="E54" s="95">
        <f>E57+E59+E55+E61</f>
        <v>2.6749999999999998</v>
      </c>
      <c r="F54" s="95"/>
      <c r="G54" s="95">
        <f t="shared" ref="G54:K54" si="20">G57+G59+G55+G61</f>
        <v>0</v>
      </c>
      <c r="H54" s="95"/>
      <c r="I54" s="95">
        <f t="shared" si="20"/>
        <v>0</v>
      </c>
      <c r="J54" s="95"/>
      <c r="K54" s="95">
        <f t="shared" si="20"/>
        <v>2.6749999999999998</v>
      </c>
      <c r="L54" s="99"/>
      <c r="M54" s="95"/>
    </row>
    <row r="55" spans="1:13" s="100" customFormat="1" ht="12">
      <c r="A55" s="83"/>
      <c r="B55" s="85"/>
      <c r="C55" s="85" t="s">
        <v>458</v>
      </c>
      <c r="D55" s="86"/>
      <c r="E55" s="96">
        <f>SUM(E56)</f>
        <v>0.7</v>
      </c>
      <c r="F55" s="96"/>
      <c r="G55" s="96">
        <f t="shared" ref="G55:K57" si="21">SUM(G56)</f>
        <v>0</v>
      </c>
      <c r="H55" s="96"/>
      <c r="I55" s="96">
        <f t="shared" si="21"/>
        <v>0</v>
      </c>
      <c r="J55" s="96"/>
      <c r="K55" s="96">
        <f t="shared" si="21"/>
        <v>0.7</v>
      </c>
      <c r="L55" s="99"/>
      <c r="M55" s="95"/>
    </row>
    <row r="56" spans="1:13" s="100" customFormat="1" ht="13">
      <c r="A56" s="83"/>
      <c r="B56" s="90"/>
      <c r="C56" s="83">
        <v>52256</v>
      </c>
      <c r="D56" s="84" t="s">
        <v>170</v>
      </c>
      <c r="E56" s="96">
        <v>0.7</v>
      </c>
      <c r="F56" s="96"/>
      <c r="G56" s="96">
        <v>0</v>
      </c>
      <c r="H56" s="96"/>
      <c r="I56" s="96">
        <v>0</v>
      </c>
      <c r="J56" s="96"/>
      <c r="K56" s="96">
        <f>SUM(E56:I56)</f>
        <v>0.7</v>
      </c>
      <c r="L56" s="99"/>
      <c r="M56" s="95"/>
    </row>
    <row r="57" spans="1:13" s="100" customFormat="1" ht="12">
      <c r="A57" s="83"/>
      <c r="B57" s="85"/>
      <c r="C57" s="85" t="s">
        <v>113</v>
      </c>
      <c r="D57" s="86"/>
      <c r="E57" s="96">
        <f>SUM(E58)</f>
        <v>0.2</v>
      </c>
      <c r="F57" s="96"/>
      <c r="G57" s="96">
        <f t="shared" si="21"/>
        <v>0</v>
      </c>
      <c r="H57" s="96"/>
      <c r="I57" s="96">
        <f t="shared" si="21"/>
        <v>0</v>
      </c>
      <c r="J57" s="96"/>
      <c r="K57" s="96">
        <f t="shared" si="21"/>
        <v>0.2</v>
      </c>
      <c r="L57" s="99"/>
      <c r="M57" s="95"/>
    </row>
    <row r="58" spans="1:13" s="100" customFormat="1" ht="13">
      <c r="A58" s="83"/>
      <c r="B58" s="90"/>
      <c r="C58" s="83">
        <v>49240</v>
      </c>
      <c r="D58" s="84" t="s">
        <v>171</v>
      </c>
      <c r="E58" s="96">
        <v>0.2</v>
      </c>
      <c r="F58" s="96"/>
      <c r="G58" s="96">
        <v>0</v>
      </c>
      <c r="H58" s="96"/>
      <c r="I58" s="96">
        <v>0</v>
      </c>
      <c r="J58" s="96"/>
      <c r="K58" s="96">
        <f>SUM(E58:I58)</f>
        <v>0.2</v>
      </c>
      <c r="L58" s="99"/>
      <c r="M58" s="95"/>
    </row>
    <row r="59" spans="1:13" s="100" customFormat="1" ht="12">
      <c r="A59" s="83"/>
      <c r="B59" s="85"/>
      <c r="C59" s="85" t="s">
        <v>114</v>
      </c>
      <c r="D59" s="86"/>
      <c r="E59" s="96">
        <f>SUM(E60)</f>
        <v>0.5</v>
      </c>
      <c r="F59" s="96"/>
      <c r="G59" s="96">
        <f t="shared" ref="G59:I59" si="22">SUM(G60)</f>
        <v>0</v>
      </c>
      <c r="H59" s="96"/>
      <c r="I59" s="96">
        <f t="shared" si="22"/>
        <v>0</v>
      </c>
      <c r="J59" s="96"/>
      <c r="K59" s="96">
        <f>SUM(K60)</f>
        <v>0.5</v>
      </c>
      <c r="L59" s="99"/>
      <c r="M59" s="95"/>
    </row>
    <row r="60" spans="1:13" s="100" customFormat="1" ht="13">
      <c r="A60" s="83"/>
      <c r="B60" s="90"/>
      <c r="C60" s="83">
        <v>52225</v>
      </c>
      <c r="D60" s="84" t="s">
        <v>172</v>
      </c>
      <c r="E60" s="96">
        <v>0.5</v>
      </c>
      <c r="F60" s="96"/>
      <c r="G60" s="96">
        <v>0</v>
      </c>
      <c r="H60" s="96"/>
      <c r="I60" s="96">
        <v>0</v>
      </c>
      <c r="J60" s="96"/>
      <c r="K60" s="96">
        <f>SUM(E60:I60)</f>
        <v>0.5</v>
      </c>
      <c r="L60" s="99"/>
      <c r="M60" s="95"/>
    </row>
    <row r="61" spans="1:13" s="100" customFormat="1" ht="12">
      <c r="A61" s="83"/>
      <c r="B61" s="85"/>
      <c r="C61" s="85" t="s">
        <v>125</v>
      </c>
      <c r="D61" s="86"/>
      <c r="E61" s="96">
        <f>SUM(E62:E63)</f>
        <v>1.2750000000000001</v>
      </c>
      <c r="F61" s="96"/>
      <c r="G61" s="96">
        <f t="shared" ref="G61:K61" si="23">SUM(G62:G63)</f>
        <v>0</v>
      </c>
      <c r="H61" s="96"/>
      <c r="I61" s="96">
        <f t="shared" si="23"/>
        <v>0</v>
      </c>
      <c r="J61" s="96"/>
      <c r="K61" s="96">
        <f t="shared" si="23"/>
        <v>1.2750000000000001</v>
      </c>
      <c r="L61" s="99"/>
      <c r="M61" s="95"/>
    </row>
    <row r="62" spans="1:13" s="100" customFormat="1" ht="25.5" customHeight="1">
      <c r="A62" s="83"/>
      <c r="B62" s="90"/>
      <c r="C62" s="83">
        <v>45169</v>
      </c>
      <c r="D62" s="84" t="s">
        <v>307</v>
      </c>
      <c r="E62" s="96">
        <v>0.22500000000000001</v>
      </c>
      <c r="F62" s="96"/>
      <c r="G62" s="96">
        <v>0</v>
      </c>
      <c r="H62" s="96"/>
      <c r="I62" s="96">
        <v>0</v>
      </c>
      <c r="J62" s="96"/>
      <c r="K62" s="96">
        <f>SUM(E62:I62)</f>
        <v>0.22500000000000001</v>
      </c>
      <c r="L62" s="99"/>
      <c r="M62" s="95"/>
    </row>
    <row r="63" spans="1:13" s="100" customFormat="1" ht="12">
      <c r="A63" s="83"/>
      <c r="B63" s="90"/>
      <c r="C63" s="83">
        <v>52043</v>
      </c>
      <c r="D63" s="90" t="s">
        <v>173</v>
      </c>
      <c r="E63" s="96">
        <v>1.05</v>
      </c>
      <c r="F63" s="96"/>
      <c r="G63" s="96">
        <v>0</v>
      </c>
      <c r="H63" s="96"/>
      <c r="I63" s="96">
        <v>0</v>
      </c>
      <c r="J63" s="96"/>
      <c r="K63" s="96">
        <f>SUM(E63:I63)</f>
        <v>1.05</v>
      </c>
      <c r="L63" s="99"/>
      <c r="M63" s="95"/>
    </row>
    <row r="64" spans="1:13" s="100" customFormat="1" ht="12">
      <c r="A64" s="94"/>
      <c r="B64" s="85" t="s">
        <v>17</v>
      </c>
      <c r="C64" s="85"/>
      <c r="D64" s="86"/>
      <c r="E64" s="95">
        <f>E65+E72+E82+E84+E77</f>
        <v>9.0849999999999991</v>
      </c>
      <c r="F64" s="95"/>
      <c r="G64" s="95">
        <f t="shared" ref="G64:K64" si="24">G65+G72+G82+G84+G77</f>
        <v>0</v>
      </c>
      <c r="H64" s="95"/>
      <c r="I64" s="95">
        <f t="shared" si="24"/>
        <v>12.443010000000001</v>
      </c>
      <c r="J64" s="95"/>
      <c r="K64" s="95">
        <f t="shared" si="24"/>
        <v>21.528010000000002</v>
      </c>
      <c r="L64" s="99"/>
      <c r="M64" s="95"/>
    </row>
    <row r="65" spans="1:13" s="100" customFormat="1" ht="12">
      <c r="A65" s="83"/>
      <c r="B65" s="85"/>
      <c r="C65" s="85" t="s">
        <v>458</v>
      </c>
      <c r="D65" s="86"/>
      <c r="E65" s="96">
        <f>SUM(E66:E70)</f>
        <v>3.2849999999999997</v>
      </c>
      <c r="F65" s="96"/>
      <c r="G65" s="96">
        <f>SUM(G66:G70)</f>
        <v>0</v>
      </c>
      <c r="H65" s="96"/>
      <c r="I65" s="96">
        <f>SUM(I66:I70)</f>
        <v>2.75</v>
      </c>
      <c r="J65" s="96"/>
      <c r="K65" s="96">
        <f>SUM(K66:K70)</f>
        <v>6.0349999999999993</v>
      </c>
      <c r="L65" s="99"/>
      <c r="M65" s="95"/>
    </row>
    <row r="66" spans="1:13" s="100" customFormat="1" ht="13">
      <c r="A66" s="83"/>
      <c r="B66" s="90"/>
      <c r="C66" s="83">
        <v>48098</v>
      </c>
      <c r="D66" s="84" t="s">
        <v>174</v>
      </c>
      <c r="E66" s="96">
        <v>0</v>
      </c>
      <c r="F66" s="96"/>
      <c r="G66" s="96">
        <v>0</v>
      </c>
      <c r="H66" s="96"/>
      <c r="I66" s="96">
        <v>2</v>
      </c>
      <c r="J66" s="96"/>
      <c r="K66" s="96">
        <f>SUM(E66:I66)</f>
        <v>2</v>
      </c>
      <c r="L66" s="99"/>
      <c r="M66" s="95"/>
    </row>
    <row r="67" spans="1:13" s="100" customFormat="1" ht="13">
      <c r="A67" s="83"/>
      <c r="B67" s="90"/>
      <c r="C67" s="83">
        <v>49372</v>
      </c>
      <c r="D67" s="84" t="s">
        <v>175</v>
      </c>
      <c r="E67" s="96">
        <v>1.4</v>
      </c>
      <c r="F67" s="96"/>
      <c r="G67" s="96">
        <v>0</v>
      </c>
      <c r="H67" s="96"/>
      <c r="I67" s="96">
        <v>0</v>
      </c>
      <c r="J67" s="96"/>
      <c r="K67" s="96">
        <f>SUM(E67:I67)</f>
        <v>1.4</v>
      </c>
      <c r="L67" s="99"/>
      <c r="M67" s="95"/>
    </row>
    <row r="68" spans="1:13" s="100" customFormat="1" ht="13">
      <c r="A68" s="83"/>
      <c r="B68" s="90"/>
      <c r="C68" s="83">
        <v>51249</v>
      </c>
      <c r="D68" s="84" t="s">
        <v>176</v>
      </c>
      <c r="E68" s="96">
        <v>1.2</v>
      </c>
      <c r="F68" s="96"/>
      <c r="G68" s="96">
        <v>0</v>
      </c>
      <c r="H68" s="96"/>
      <c r="I68" s="96">
        <v>0</v>
      </c>
      <c r="J68" s="96"/>
      <c r="K68" s="96">
        <f>SUM(E68:I68)</f>
        <v>1.2</v>
      </c>
      <c r="L68" s="99"/>
      <c r="M68" s="95"/>
    </row>
    <row r="69" spans="1:13" s="100" customFormat="1" ht="13">
      <c r="A69" s="83"/>
      <c r="B69" s="90"/>
      <c r="C69" s="83">
        <v>51324</v>
      </c>
      <c r="D69" s="84" t="s">
        <v>177</v>
      </c>
      <c r="E69" s="96">
        <v>0.46</v>
      </c>
      <c r="F69" s="96"/>
      <c r="G69" s="96">
        <v>0</v>
      </c>
      <c r="H69" s="96"/>
      <c r="I69" s="96">
        <v>0.75</v>
      </c>
      <c r="J69" s="96"/>
      <c r="K69" s="96">
        <f>SUM(E69:I69)</f>
        <v>1.21</v>
      </c>
      <c r="L69" s="99"/>
      <c r="M69" s="95"/>
    </row>
    <row r="70" spans="1:13" s="100" customFormat="1" ht="13">
      <c r="A70" s="83"/>
      <c r="B70" s="90"/>
      <c r="C70" s="83">
        <v>52051</v>
      </c>
      <c r="D70" s="84" t="s">
        <v>178</v>
      </c>
      <c r="E70" s="96">
        <v>0.22500000000000001</v>
      </c>
      <c r="F70" s="96"/>
      <c r="G70" s="96">
        <v>0</v>
      </c>
      <c r="H70" s="96"/>
      <c r="I70" s="96">
        <v>0</v>
      </c>
      <c r="J70" s="96"/>
      <c r="K70" s="96">
        <f>SUM(E70:I70)</f>
        <v>0.22500000000000001</v>
      </c>
      <c r="L70" s="99"/>
      <c r="M70" s="95"/>
    </row>
    <row r="71" spans="1:13" s="100" customFormat="1" ht="12">
      <c r="A71" s="83"/>
      <c r="B71" s="90"/>
      <c r="C71" s="83"/>
      <c r="D71" s="84"/>
      <c r="E71" s="96"/>
      <c r="F71" s="96"/>
      <c r="G71" s="96"/>
      <c r="H71" s="96"/>
      <c r="I71" s="96"/>
      <c r="J71" s="96"/>
      <c r="K71" s="96"/>
      <c r="L71" s="99"/>
      <c r="M71" s="95"/>
    </row>
    <row r="72" spans="1:13" s="100" customFormat="1" ht="12">
      <c r="A72" s="83"/>
      <c r="B72" s="85"/>
      <c r="C72" s="85" t="s">
        <v>113</v>
      </c>
      <c r="D72" s="86"/>
      <c r="E72" s="96">
        <f>SUM(E73:E76)</f>
        <v>1.825</v>
      </c>
      <c r="F72" s="96"/>
      <c r="G72" s="96">
        <f>SUM(G73:G76)</f>
        <v>0</v>
      </c>
      <c r="H72" s="96"/>
      <c r="I72" s="96">
        <f>SUM(I73:I76)</f>
        <v>0</v>
      </c>
      <c r="J72" s="96"/>
      <c r="K72" s="96">
        <f>SUM(K73:K76)</f>
        <v>1.825</v>
      </c>
      <c r="L72" s="99"/>
      <c r="M72" s="95"/>
    </row>
    <row r="73" spans="1:13" s="100" customFormat="1" ht="13">
      <c r="A73" s="83"/>
      <c r="B73" s="90"/>
      <c r="C73" s="83">
        <v>49055</v>
      </c>
      <c r="D73" s="84" t="s">
        <v>130</v>
      </c>
      <c r="E73" s="96">
        <v>0.35</v>
      </c>
      <c r="F73" s="96"/>
      <c r="G73" s="96">
        <v>0</v>
      </c>
      <c r="H73" s="96"/>
      <c r="I73" s="96">
        <v>0</v>
      </c>
      <c r="J73" s="96"/>
      <c r="K73" s="96">
        <f>SUM(E73:I73)</f>
        <v>0.35</v>
      </c>
      <c r="L73" s="99"/>
      <c r="M73" s="95"/>
    </row>
    <row r="74" spans="1:13" s="100" customFormat="1" ht="13">
      <c r="A74" s="83"/>
      <c r="B74" s="90"/>
      <c r="C74" s="83">
        <v>50081</v>
      </c>
      <c r="D74" s="84" t="s">
        <v>179</v>
      </c>
      <c r="E74" s="96">
        <v>0.55000000000000004</v>
      </c>
      <c r="F74" s="96"/>
      <c r="G74" s="96">
        <v>0</v>
      </c>
      <c r="H74" s="96"/>
      <c r="I74" s="96">
        <v>0</v>
      </c>
      <c r="J74" s="96"/>
      <c r="K74" s="96">
        <f>SUM(E74:I74)</f>
        <v>0.55000000000000004</v>
      </c>
      <c r="L74" s="99"/>
      <c r="M74" s="95"/>
    </row>
    <row r="75" spans="1:13" s="100" customFormat="1" ht="13">
      <c r="A75" s="83"/>
      <c r="B75" s="90"/>
      <c r="C75" s="83">
        <v>52193</v>
      </c>
      <c r="D75" s="84" t="s">
        <v>180</v>
      </c>
      <c r="E75" s="96">
        <v>0.22500000000000001</v>
      </c>
      <c r="F75" s="96"/>
      <c r="G75" s="96">
        <v>0</v>
      </c>
      <c r="H75" s="96"/>
      <c r="I75" s="96">
        <v>0</v>
      </c>
      <c r="J75" s="96"/>
      <c r="K75" s="96">
        <f>SUM(E75:I75)</f>
        <v>0.22500000000000001</v>
      </c>
      <c r="L75" s="99"/>
      <c r="M75" s="95"/>
    </row>
    <row r="76" spans="1:13" s="100" customFormat="1" ht="13">
      <c r="A76" s="83"/>
      <c r="B76" s="90"/>
      <c r="C76" s="83">
        <v>52323</v>
      </c>
      <c r="D76" s="84" t="s">
        <v>181</v>
      </c>
      <c r="E76" s="96">
        <v>0.7</v>
      </c>
      <c r="F76" s="96"/>
      <c r="G76" s="96">
        <v>0</v>
      </c>
      <c r="H76" s="96"/>
      <c r="I76" s="96">
        <v>0</v>
      </c>
      <c r="J76" s="96"/>
      <c r="K76" s="96">
        <f>SUM(E76:I76)</f>
        <v>0.7</v>
      </c>
      <c r="L76" s="99"/>
      <c r="M76" s="95"/>
    </row>
    <row r="77" spans="1:13" s="100" customFormat="1" ht="12">
      <c r="A77" s="83"/>
      <c r="B77" s="85"/>
      <c r="C77" s="85" t="s">
        <v>114</v>
      </c>
      <c r="D77" s="86"/>
      <c r="E77" s="96">
        <f>SUM(E78:E81)</f>
        <v>1</v>
      </c>
      <c r="F77" s="96"/>
      <c r="G77" s="96">
        <f t="shared" ref="G77:K77" si="25">SUM(G78:G81)</f>
        <v>0</v>
      </c>
      <c r="H77" s="96"/>
      <c r="I77" s="96">
        <f t="shared" si="25"/>
        <v>7.2749290000000002</v>
      </c>
      <c r="J77" s="96"/>
      <c r="K77" s="96">
        <f t="shared" si="25"/>
        <v>8.2749290000000002</v>
      </c>
      <c r="L77" s="99"/>
      <c r="M77" s="95"/>
    </row>
    <row r="78" spans="1:13" s="100" customFormat="1" ht="13">
      <c r="A78" s="83"/>
      <c r="B78" s="90"/>
      <c r="C78" s="83">
        <v>49128</v>
      </c>
      <c r="D78" s="84" t="s">
        <v>308</v>
      </c>
      <c r="E78" s="96">
        <v>0</v>
      </c>
      <c r="F78" s="96"/>
      <c r="G78" s="96">
        <v>0</v>
      </c>
      <c r="H78" s="96"/>
      <c r="I78" s="96">
        <v>4.008724</v>
      </c>
      <c r="J78" s="96"/>
      <c r="K78" s="96">
        <f>SUM(E78:I78)</f>
        <v>4.008724</v>
      </c>
      <c r="L78" s="99"/>
      <c r="M78" s="95"/>
    </row>
    <row r="79" spans="1:13" s="100" customFormat="1" ht="13">
      <c r="A79" s="83"/>
      <c r="B79" s="90"/>
      <c r="C79" s="83">
        <v>50171</v>
      </c>
      <c r="D79" s="84" t="s">
        <v>182</v>
      </c>
      <c r="E79" s="96">
        <v>0.5</v>
      </c>
      <c r="F79" s="96"/>
      <c r="G79" s="96">
        <v>0</v>
      </c>
      <c r="H79" s="96"/>
      <c r="I79" s="96">
        <v>0</v>
      </c>
      <c r="J79" s="96"/>
      <c r="K79" s="96">
        <f>SUM(E79:I79)</f>
        <v>0.5</v>
      </c>
      <c r="L79" s="99"/>
      <c r="M79" s="95"/>
    </row>
    <row r="80" spans="1:13" s="100" customFormat="1" ht="25.5" customHeight="1">
      <c r="A80" s="83"/>
      <c r="B80" s="90"/>
      <c r="C80" s="83">
        <v>51204</v>
      </c>
      <c r="D80" s="84" t="s">
        <v>309</v>
      </c>
      <c r="E80" s="96">
        <v>0.5</v>
      </c>
      <c r="F80" s="96"/>
      <c r="G80" s="96">
        <v>0</v>
      </c>
      <c r="H80" s="96"/>
      <c r="I80" s="96">
        <v>0</v>
      </c>
      <c r="J80" s="96"/>
      <c r="K80" s="96">
        <f>SUM(E80:I80)</f>
        <v>0.5</v>
      </c>
      <c r="L80" s="99"/>
      <c r="M80" s="95"/>
    </row>
    <row r="81" spans="1:13" s="100" customFormat="1" ht="25.5" customHeight="1">
      <c r="A81" s="83"/>
      <c r="B81" s="90"/>
      <c r="C81" s="83">
        <v>51351</v>
      </c>
      <c r="D81" s="84" t="s">
        <v>461</v>
      </c>
      <c r="E81" s="96">
        <v>0</v>
      </c>
      <c r="F81" s="96"/>
      <c r="G81" s="96">
        <v>0</v>
      </c>
      <c r="H81" s="96"/>
      <c r="I81" s="96">
        <v>3.2662049999999998</v>
      </c>
      <c r="J81" s="96"/>
      <c r="K81" s="96">
        <f>SUM(E81:I81)</f>
        <v>3.2662049999999998</v>
      </c>
      <c r="L81" s="99"/>
      <c r="M81" s="95"/>
    </row>
    <row r="82" spans="1:13" s="100" customFormat="1" ht="12">
      <c r="A82" s="83"/>
      <c r="B82" s="85"/>
      <c r="C82" s="85" t="s">
        <v>115</v>
      </c>
      <c r="D82" s="86"/>
      <c r="E82" s="96">
        <f>SUM(E83)</f>
        <v>0</v>
      </c>
      <c r="F82" s="96"/>
      <c r="G82" s="96">
        <f t="shared" ref="G82:K82" si="26">SUM(G83)</f>
        <v>0</v>
      </c>
      <c r="H82" s="96"/>
      <c r="I82" s="96">
        <f t="shared" si="26"/>
        <v>2.4180809999999999</v>
      </c>
      <c r="J82" s="96"/>
      <c r="K82" s="96">
        <f t="shared" si="26"/>
        <v>2.4180809999999999</v>
      </c>
      <c r="L82" s="99"/>
      <c r="M82" s="95"/>
    </row>
    <row r="83" spans="1:13" s="100" customFormat="1" ht="25.5" customHeight="1">
      <c r="A83" s="83"/>
      <c r="B83" s="90"/>
      <c r="C83" s="83">
        <v>51224</v>
      </c>
      <c r="D83" s="84" t="s">
        <v>310</v>
      </c>
      <c r="E83" s="96">
        <v>0</v>
      </c>
      <c r="F83" s="96"/>
      <c r="G83" s="96">
        <v>0</v>
      </c>
      <c r="H83" s="96"/>
      <c r="I83" s="96">
        <v>2.4180809999999999</v>
      </c>
      <c r="J83" s="96"/>
      <c r="K83" s="96">
        <f>SUM(E83:I83)</f>
        <v>2.4180809999999999</v>
      </c>
      <c r="L83" s="99"/>
      <c r="M83" s="95"/>
    </row>
    <row r="84" spans="1:13" s="100" customFormat="1" ht="12">
      <c r="A84" s="83"/>
      <c r="B84" s="85"/>
      <c r="C84" s="85" t="s">
        <v>116</v>
      </c>
      <c r="D84" s="86"/>
      <c r="E84" s="96">
        <f>SUM(E85:E87)</f>
        <v>2.9750000000000001</v>
      </c>
      <c r="F84" s="96"/>
      <c r="G84" s="96">
        <f t="shared" ref="G84:K84" si="27">SUM(G85:G87)</f>
        <v>0</v>
      </c>
      <c r="H84" s="96"/>
      <c r="I84" s="96">
        <f t="shared" si="27"/>
        <v>0</v>
      </c>
      <c r="J84" s="96"/>
      <c r="K84" s="96">
        <f t="shared" si="27"/>
        <v>2.9750000000000001</v>
      </c>
      <c r="L84" s="99"/>
      <c r="M84" s="95"/>
    </row>
    <row r="85" spans="1:13" s="100" customFormat="1" ht="13">
      <c r="A85" s="83"/>
      <c r="B85" s="90"/>
      <c r="C85" s="83">
        <v>52049</v>
      </c>
      <c r="D85" s="84" t="s">
        <v>183</v>
      </c>
      <c r="E85" s="96">
        <v>0.75</v>
      </c>
      <c r="F85" s="96"/>
      <c r="G85" s="96">
        <v>0</v>
      </c>
      <c r="H85" s="96"/>
      <c r="I85" s="96">
        <v>0</v>
      </c>
      <c r="J85" s="96"/>
      <c r="K85" s="96">
        <f>SUM(E85:I85)</f>
        <v>0.75</v>
      </c>
      <c r="L85" s="99"/>
      <c r="M85" s="95"/>
    </row>
    <row r="86" spans="1:13" s="100" customFormat="1" ht="25.5" customHeight="1">
      <c r="A86" s="83"/>
      <c r="B86" s="90"/>
      <c r="C86" s="83">
        <v>52260</v>
      </c>
      <c r="D86" s="84" t="s">
        <v>311</v>
      </c>
      <c r="E86" s="96">
        <v>2</v>
      </c>
      <c r="F86" s="96"/>
      <c r="G86" s="96">
        <v>0</v>
      </c>
      <c r="H86" s="96"/>
      <c r="I86" s="96">
        <v>0</v>
      </c>
      <c r="J86" s="96"/>
      <c r="K86" s="96">
        <f>SUM(E86:I86)</f>
        <v>2</v>
      </c>
      <c r="L86" s="99"/>
      <c r="M86" s="95"/>
    </row>
    <row r="87" spans="1:13" s="100" customFormat="1" ht="13">
      <c r="A87" s="83"/>
      <c r="B87" s="90"/>
      <c r="C87" s="83">
        <v>52336</v>
      </c>
      <c r="D87" s="84" t="s">
        <v>184</v>
      </c>
      <c r="E87" s="96">
        <v>0.22500000000000001</v>
      </c>
      <c r="F87" s="96"/>
      <c r="G87" s="96">
        <v>0</v>
      </c>
      <c r="H87" s="96"/>
      <c r="I87" s="96">
        <v>0</v>
      </c>
      <c r="J87" s="96"/>
      <c r="K87" s="96">
        <f>SUM(E87:I87)</f>
        <v>0.22500000000000001</v>
      </c>
      <c r="L87" s="99"/>
      <c r="M87" s="95"/>
    </row>
    <row r="88" spans="1:13" s="100" customFormat="1" ht="12">
      <c r="A88" s="94"/>
      <c r="B88" s="85" t="s">
        <v>117</v>
      </c>
      <c r="C88" s="85"/>
      <c r="D88" s="86"/>
      <c r="E88" s="95">
        <f>E89+E91+E93+E95</f>
        <v>2.65</v>
      </c>
      <c r="F88" s="95"/>
      <c r="G88" s="95">
        <f t="shared" ref="G88:K88" si="28">G89+G91+G93+G95</f>
        <v>0</v>
      </c>
      <c r="H88" s="95"/>
      <c r="I88" s="95">
        <f t="shared" si="28"/>
        <v>0</v>
      </c>
      <c r="J88" s="95"/>
      <c r="K88" s="95">
        <f t="shared" si="28"/>
        <v>2.65</v>
      </c>
      <c r="L88" s="99"/>
      <c r="M88" s="95"/>
    </row>
    <row r="89" spans="1:13" s="100" customFormat="1" ht="12">
      <c r="A89" s="83"/>
      <c r="B89" s="85"/>
      <c r="C89" s="85" t="s">
        <v>112</v>
      </c>
      <c r="D89" s="86"/>
      <c r="E89" s="96">
        <f>SUM(E90)</f>
        <v>0.8</v>
      </c>
      <c r="F89" s="96"/>
      <c r="G89" s="96">
        <f t="shared" ref="G89:I89" si="29">SUM(G90)</f>
        <v>0</v>
      </c>
      <c r="H89" s="96"/>
      <c r="I89" s="96">
        <f t="shared" si="29"/>
        <v>0</v>
      </c>
      <c r="J89" s="96"/>
      <c r="K89" s="96">
        <f>SUM(K90)</f>
        <v>0.8</v>
      </c>
      <c r="L89" s="99"/>
      <c r="M89" s="95"/>
    </row>
    <row r="90" spans="1:13" s="100" customFormat="1" ht="13">
      <c r="A90" s="83"/>
      <c r="B90" s="90"/>
      <c r="C90" s="83">
        <v>51011</v>
      </c>
      <c r="D90" s="84" t="s">
        <v>185</v>
      </c>
      <c r="E90" s="96">
        <v>0.8</v>
      </c>
      <c r="F90" s="96"/>
      <c r="G90" s="96">
        <v>0</v>
      </c>
      <c r="H90" s="96"/>
      <c r="I90" s="96">
        <v>0</v>
      </c>
      <c r="J90" s="96"/>
      <c r="K90" s="96">
        <f>SUM(E90:I90)</f>
        <v>0.8</v>
      </c>
      <c r="L90" s="99"/>
      <c r="M90" s="95"/>
    </row>
    <row r="91" spans="1:13" s="100" customFormat="1" ht="12">
      <c r="A91" s="83"/>
      <c r="B91" s="85"/>
      <c r="C91" s="85" t="s">
        <v>127</v>
      </c>
      <c r="D91" s="86"/>
      <c r="E91" s="96">
        <f>SUM(E92)</f>
        <v>0.7</v>
      </c>
      <c r="F91" s="96"/>
      <c r="G91" s="96">
        <f t="shared" ref="G91:I91" si="30">SUM(G92)</f>
        <v>0</v>
      </c>
      <c r="H91" s="96"/>
      <c r="I91" s="96">
        <f t="shared" si="30"/>
        <v>0</v>
      </c>
      <c r="J91" s="96"/>
      <c r="K91" s="96">
        <f>SUM(K92)</f>
        <v>0.7</v>
      </c>
      <c r="L91" s="99"/>
      <c r="M91" s="95"/>
    </row>
    <row r="92" spans="1:13" s="100" customFormat="1" ht="13">
      <c r="A92" s="83"/>
      <c r="B92" s="90"/>
      <c r="C92" s="83">
        <v>51010</v>
      </c>
      <c r="D92" s="84" t="s">
        <v>186</v>
      </c>
      <c r="E92" s="96">
        <v>0.7</v>
      </c>
      <c r="F92" s="96"/>
      <c r="G92" s="96">
        <v>0</v>
      </c>
      <c r="H92" s="96"/>
      <c r="I92" s="96">
        <v>0</v>
      </c>
      <c r="J92" s="96"/>
      <c r="K92" s="96">
        <f>SUM(E92:I92)</f>
        <v>0.7</v>
      </c>
      <c r="L92" s="99"/>
      <c r="M92" s="95"/>
    </row>
    <row r="93" spans="1:13" s="100" customFormat="1" ht="12">
      <c r="A93" s="83"/>
      <c r="B93" s="85"/>
      <c r="C93" s="85" t="s">
        <v>116</v>
      </c>
      <c r="D93" s="86"/>
      <c r="E93" s="96">
        <f>SUM(E94)</f>
        <v>0.15</v>
      </c>
      <c r="F93" s="96"/>
      <c r="G93" s="96">
        <f t="shared" ref="G93:I93" si="31">SUM(G94)</f>
        <v>0</v>
      </c>
      <c r="H93" s="96"/>
      <c r="I93" s="96">
        <f t="shared" si="31"/>
        <v>0</v>
      </c>
      <c r="J93" s="96"/>
      <c r="K93" s="96">
        <f>SUM(K94)</f>
        <v>0.15</v>
      </c>
      <c r="L93" s="99"/>
      <c r="M93" s="95"/>
    </row>
    <row r="94" spans="1:13" s="100" customFormat="1" ht="13">
      <c r="A94" s="83"/>
      <c r="B94" s="90"/>
      <c r="C94" s="83">
        <v>52315</v>
      </c>
      <c r="D94" s="84" t="s">
        <v>187</v>
      </c>
      <c r="E94" s="96">
        <v>0.15</v>
      </c>
      <c r="F94" s="96"/>
      <c r="G94" s="96">
        <v>0</v>
      </c>
      <c r="H94" s="96"/>
      <c r="I94" s="96">
        <v>0</v>
      </c>
      <c r="J94" s="96"/>
      <c r="K94" s="96">
        <f>SUM(E94:I94)</f>
        <v>0.15</v>
      </c>
      <c r="L94" s="99"/>
      <c r="M94" s="95"/>
    </row>
    <row r="95" spans="1:13" s="100" customFormat="1" ht="12">
      <c r="A95" s="83"/>
      <c r="B95" s="85"/>
      <c r="C95" s="85" t="s">
        <v>125</v>
      </c>
      <c r="D95" s="86"/>
      <c r="E95" s="96">
        <f>SUM(E96)</f>
        <v>1</v>
      </c>
      <c r="F95" s="96"/>
      <c r="G95" s="96">
        <f t="shared" ref="G95:I95" si="32">SUM(G96)</f>
        <v>0</v>
      </c>
      <c r="H95" s="96"/>
      <c r="I95" s="96">
        <f t="shared" si="32"/>
        <v>0</v>
      </c>
      <c r="J95" s="96"/>
      <c r="K95" s="96">
        <f>SUM(K96)</f>
        <v>1</v>
      </c>
      <c r="L95" s="99"/>
      <c r="M95" s="95"/>
    </row>
    <row r="96" spans="1:13" s="100" customFormat="1" ht="26">
      <c r="A96" s="83"/>
      <c r="B96" s="90"/>
      <c r="C96" s="83">
        <v>52042</v>
      </c>
      <c r="D96" s="84" t="s">
        <v>312</v>
      </c>
      <c r="E96" s="96">
        <v>1</v>
      </c>
      <c r="F96" s="96"/>
      <c r="G96" s="96">
        <v>0</v>
      </c>
      <c r="H96" s="96"/>
      <c r="I96" s="96">
        <v>0</v>
      </c>
      <c r="J96" s="96"/>
      <c r="K96" s="96">
        <f>SUM(E96:I96)</f>
        <v>1</v>
      </c>
      <c r="L96" s="99"/>
      <c r="M96" s="95"/>
    </row>
    <row r="97" spans="1:13" s="100" customFormat="1" ht="12">
      <c r="A97" s="94"/>
      <c r="B97" s="85" t="s">
        <v>188</v>
      </c>
      <c r="C97" s="85"/>
      <c r="D97" s="86"/>
      <c r="E97" s="95">
        <f>E98+E101</f>
        <v>0.875</v>
      </c>
      <c r="F97" s="95"/>
      <c r="G97" s="95">
        <f t="shared" ref="G97:K97" si="33">G98+G101</f>
        <v>0</v>
      </c>
      <c r="H97" s="95"/>
      <c r="I97" s="95">
        <f t="shared" si="33"/>
        <v>1.5</v>
      </c>
      <c r="J97" s="95"/>
      <c r="K97" s="95">
        <f t="shared" si="33"/>
        <v>2.375</v>
      </c>
      <c r="L97" s="99"/>
      <c r="M97" s="95"/>
    </row>
    <row r="98" spans="1:13" s="100" customFormat="1" ht="12">
      <c r="A98" s="83"/>
      <c r="B98" s="85"/>
      <c r="C98" s="85" t="s">
        <v>113</v>
      </c>
      <c r="D98" s="86"/>
      <c r="E98" s="96">
        <f>SUM(E99:E100)</f>
        <v>0.125</v>
      </c>
      <c r="F98" s="96"/>
      <c r="G98" s="96">
        <f t="shared" ref="G98:K98" si="34">SUM(G99:G100)</f>
        <v>0</v>
      </c>
      <c r="H98" s="96"/>
      <c r="I98" s="96">
        <f t="shared" si="34"/>
        <v>1.5</v>
      </c>
      <c r="J98" s="96"/>
      <c r="K98" s="96">
        <f t="shared" si="34"/>
        <v>1.625</v>
      </c>
      <c r="L98" s="99"/>
      <c r="M98" s="95"/>
    </row>
    <row r="99" spans="1:13" s="100" customFormat="1" ht="13">
      <c r="A99" s="83"/>
      <c r="B99" s="90"/>
      <c r="C99" s="83">
        <v>49370</v>
      </c>
      <c r="D99" s="84" t="s">
        <v>189</v>
      </c>
      <c r="E99" s="96">
        <v>0.125</v>
      </c>
      <c r="F99" s="96"/>
      <c r="G99" s="96">
        <v>0</v>
      </c>
      <c r="H99" s="96"/>
      <c r="I99" s="96">
        <v>0</v>
      </c>
      <c r="J99" s="96"/>
      <c r="K99" s="96">
        <f>SUM(E99:I99)</f>
        <v>0.125</v>
      </c>
      <c r="L99" s="99"/>
      <c r="M99" s="95"/>
    </row>
    <row r="100" spans="1:13" s="100" customFormat="1" ht="13">
      <c r="A100" s="83"/>
      <c r="B100" s="90"/>
      <c r="C100" s="83">
        <v>49370</v>
      </c>
      <c r="D100" s="84" t="s">
        <v>190</v>
      </c>
      <c r="E100" s="96">
        <v>0</v>
      </c>
      <c r="F100" s="96"/>
      <c r="G100" s="96">
        <v>0</v>
      </c>
      <c r="H100" s="96"/>
      <c r="I100" s="96">
        <v>1.5</v>
      </c>
      <c r="J100" s="96"/>
      <c r="K100" s="96">
        <f>SUM(E100:I100)</f>
        <v>1.5</v>
      </c>
      <c r="L100" s="99"/>
      <c r="M100" s="95"/>
    </row>
    <row r="101" spans="1:13" s="100" customFormat="1" ht="12">
      <c r="A101" s="83"/>
      <c r="B101" s="85"/>
      <c r="C101" s="85" t="s">
        <v>125</v>
      </c>
      <c r="D101" s="86"/>
      <c r="E101" s="96">
        <f>SUM(E102)</f>
        <v>0.75</v>
      </c>
      <c r="F101" s="96"/>
      <c r="G101" s="96">
        <f t="shared" ref="G101:I101" si="35">SUM(G102)</f>
        <v>0</v>
      </c>
      <c r="H101" s="96"/>
      <c r="I101" s="96">
        <f t="shared" si="35"/>
        <v>0</v>
      </c>
      <c r="J101" s="96"/>
      <c r="K101" s="96">
        <f>SUM(K102)</f>
        <v>0.75</v>
      </c>
      <c r="L101" s="99"/>
      <c r="M101" s="95"/>
    </row>
    <row r="102" spans="1:13" s="100" customFormat="1" ht="38.25" customHeight="1">
      <c r="A102" s="83"/>
      <c r="B102" s="90"/>
      <c r="C102" s="83">
        <v>51360</v>
      </c>
      <c r="D102" s="84" t="s">
        <v>313</v>
      </c>
      <c r="E102" s="96">
        <v>0.75</v>
      </c>
      <c r="F102" s="96"/>
      <c r="G102" s="96">
        <v>0</v>
      </c>
      <c r="H102" s="96"/>
      <c r="I102" s="96">
        <v>0</v>
      </c>
      <c r="J102" s="96"/>
      <c r="K102" s="96">
        <f>SUM(E102:I102)</f>
        <v>0.75</v>
      </c>
      <c r="L102" s="99"/>
      <c r="M102" s="95"/>
    </row>
    <row r="103" spans="1:13" s="100" customFormat="1" ht="12">
      <c r="A103" s="94"/>
      <c r="B103" s="85" t="s">
        <v>18</v>
      </c>
      <c r="C103" s="85"/>
      <c r="D103" s="86"/>
      <c r="E103" s="95">
        <f>E109+E116+E118+E104+E112</f>
        <v>5.5850000000000009</v>
      </c>
      <c r="F103" s="95"/>
      <c r="G103" s="95">
        <f>G109+G116+G118+G104+G112</f>
        <v>0</v>
      </c>
      <c r="H103" s="95"/>
      <c r="I103" s="95">
        <f>I109+I116+I118+I104+I112</f>
        <v>2.8</v>
      </c>
      <c r="J103" s="95"/>
      <c r="K103" s="95">
        <f>K109+K116+K118+K104+K112</f>
        <v>8.3849999999999998</v>
      </c>
      <c r="L103" s="99"/>
      <c r="M103" s="95"/>
    </row>
    <row r="104" spans="1:13" s="100" customFormat="1" ht="12">
      <c r="A104" s="83"/>
      <c r="B104" s="85"/>
      <c r="C104" s="85" t="s">
        <v>113</v>
      </c>
      <c r="D104" s="86"/>
      <c r="E104" s="96">
        <f>SUM(E105:E108)</f>
        <v>1.575</v>
      </c>
      <c r="F104" s="96"/>
      <c r="G104" s="96">
        <f t="shared" ref="G104:K104" si="36">SUM(G105:G108)</f>
        <v>0</v>
      </c>
      <c r="H104" s="96"/>
      <c r="I104" s="96">
        <f t="shared" si="36"/>
        <v>2</v>
      </c>
      <c r="J104" s="96"/>
      <c r="K104" s="96">
        <f t="shared" si="36"/>
        <v>3.5750000000000002</v>
      </c>
      <c r="L104" s="99"/>
      <c r="M104" s="95"/>
    </row>
    <row r="105" spans="1:13" s="100" customFormat="1" ht="13">
      <c r="A105" s="83"/>
      <c r="B105" s="90"/>
      <c r="C105" s="83">
        <v>49253</v>
      </c>
      <c r="D105" s="84" t="s">
        <v>132</v>
      </c>
      <c r="E105" s="96">
        <v>0.6</v>
      </c>
      <c r="F105" s="96"/>
      <c r="G105" s="96">
        <v>0</v>
      </c>
      <c r="H105" s="96"/>
      <c r="I105" s="96">
        <v>0</v>
      </c>
      <c r="J105" s="96"/>
      <c r="K105" s="96">
        <f>SUM(E105:I105)</f>
        <v>0.6</v>
      </c>
      <c r="L105" s="99"/>
      <c r="M105" s="95"/>
    </row>
    <row r="106" spans="1:13" s="100" customFormat="1" ht="13">
      <c r="A106" s="83"/>
      <c r="B106" s="90"/>
      <c r="C106" s="83">
        <v>49253</v>
      </c>
      <c r="D106" s="84" t="s">
        <v>191</v>
      </c>
      <c r="E106" s="96">
        <v>0</v>
      </c>
      <c r="F106" s="96"/>
      <c r="G106" s="96">
        <v>0</v>
      </c>
      <c r="H106" s="96"/>
      <c r="I106" s="96">
        <v>2</v>
      </c>
      <c r="J106" s="96"/>
      <c r="K106" s="96">
        <f>SUM(E106:I106)</f>
        <v>2</v>
      </c>
      <c r="L106" s="99"/>
      <c r="M106" s="95"/>
    </row>
    <row r="107" spans="1:13" s="100" customFormat="1" ht="13">
      <c r="A107" s="83"/>
      <c r="B107" s="90"/>
      <c r="C107" s="83">
        <v>52182</v>
      </c>
      <c r="D107" s="84" t="s">
        <v>192</v>
      </c>
      <c r="E107" s="96">
        <v>0.22500000000000001</v>
      </c>
      <c r="F107" s="96"/>
      <c r="G107" s="96">
        <v>0</v>
      </c>
      <c r="H107" s="96"/>
      <c r="I107" s="96">
        <v>0</v>
      </c>
      <c r="J107" s="96"/>
      <c r="K107" s="96">
        <f>SUM(E107:I107)</f>
        <v>0.22500000000000001</v>
      </c>
      <c r="L107" s="99"/>
      <c r="M107" s="95"/>
    </row>
    <row r="108" spans="1:13" s="100" customFormat="1" ht="26">
      <c r="A108" s="83"/>
      <c r="B108" s="90"/>
      <c r="C108" s="83">
        <v>52300</v>
      </c>
      <c r="D108" s="84" t="s">
        <v>314</v>
      </c>
      <c r="E108" s="96">
        <v>0.75</v>
      </c>
      <c r="F108" s="96"/>
      <c r="G108" s="96">
        <v>0</v>
      </c>
      <c r="H108" s="96"/>
      <c r="I108" s="96">
        <v>0</v>
      </c>
      <c r="J108" s="96"/>
      <c r="K108" s="96">
        <f>SUM(E108:I108)</f>
        <v>0.75</v>
      </c>
      <c r="L108" s="99"/>
      <c r="M108" s="95"/>
    </row>
    <row r="109" spans="1:13" s="100" customFormat="1" ht="12">
      <c r="A109" s="83"/>
      <c r="B109" s="85"/>
      <c r="C109" s="85" t="s">
        <v>114</v>
      </c>
      <c r="D109" s="86"/>
      <c r="E109" s="96">
        <f>SUM(E110:E111)</f>
        <v>1.335</v>
      </c>
      <c r="F109" s="96"/>
      <c r="G109" s="96">
        <f>SUM(G110:G111)</f>
        <v>0</v>
      </c>
      <c r="H109" s="96"/>
      <c r="I109" s="96">
        <f>SUM(I110:I111)</f>
        <v>0</v>
      </c>
      <c r="J109" s="96"/>
      <c r="K109" s="96">
        <f>SUM(K110:K111)</f>
        <v>1.335</v>
      </c>
      <c r="L109" s="99"/>
      <c r="M109" s="95"/>
    </row>
    <row r="110" spans="1:13" s="100" customFormat="1" ht="13">
      <c r="A110" s="83"/>
      <c r="B110" s="90"/>
      <c r="C110" s="83">
        <v>51348</v>
      </c>
      <c r="D110" s="84" t="s">
        <v>193</v>
      </c>
      <c r="E110" s="96">
        <v>0.33500000000000002</v>
      </c>
      <c r="F110" s="96"/>
      <c r="G110" s="96">
        <v>0</v>
      </c>
      <c r="H110" s="96"/>
      <c r="I110" s="96">
        <v>0</v>
      </c>
      <c r="J110" s="96"/>
      <c r="K110" s="96">
        <f>SUM(E110:I110)</f>
        <v>0.33500000000000002</v>
      </c>
      <c r="L110" s="99"/>
      <c r="M110" s="95"/>
    </row>
    <row r="111" spans="1:13" s="100" customFormat="1" ht="13">
      <c r="A111" s="83"/>
      <c r="B111" s="90"/>
      <c r="C111" s="83">
        <v>52110</v>
      </c>
      <c r="D111" s="84" t="s">
        <v>194</v>
      </c>
      <c r="E111" s="96">
        <v>1</v>
      </c>
      <c r="F111" s="96"/>
      <c r="G111" s="96">
        <v>0</v>
      </c>
      <c r="H111" s="96"/>
      <c r="I111" s="96">
        <v>0</v>
      </c>
      <c r="J111" s="96"/>
      <c r="K111" s="96">
        <f>SUM(E111:I111)</f>
        <v>1</v>
      </c>
      <c r="L111" s="99"/>
      <c r="M111" s="95"/>
    </row>
    <row r="112" spans="1:13" s="100" customFormat="1" ht="12">
      <c r="A112" s="83"/>
      <c r="B112" s="85"/>
      <c r="C112" s="85" t="s">
        <v>116</v>
      </c>
      <c r="D112" s="86"/>
      <c r="E112" s="96">
        <f>SUM(E113:E115)</f>
        <v>1.7250000000000001</v>
      </c>
      <c r="F112" s="96"/>
      <c r="G112" s="96">
        <f t="shared" ref="G112:K112" si="37">SUM(G113:G115)</f>
        <v>0</v>
      </c>
      <c r="H112" s="96"/>
      <c r="I112" s="96">
        <f t="shared" si="37"/>
        <v>0</v>
      </c>
      <c r="J112" s="96"/>
      <c r="K112" s="96">
        <f t="shared" si="37"/>
        <v>1.7250000000000001</v>
      </c>
      <c r="L112" s="99"/>
      <c r="M112" s="95"/>
    </row>
    <row r="113" spans="1:13" s="100" customFormat="1" ht="13">
      <c r="A113" s="83"/>
      <c r="B113" s="90"/>
      <c r="C113" s="83">
        <v>51350</v>
      </c>
      <c r="D113" s="84" t="s">
        <v>195</v>
      </c>
      <c r="E113" s="96">
        <v>1</v>
      </c>
      <c r="F113" s="96"/>
      <c r="G113" s="96">
        <v>0</v>
      </c>
      <c r="H113" s="96"/>
      <c r="I113" s="96">
        <v>0</v>
      </c>
      <c r="J113" s="96"/>
      <c r="K113" s="96">
        <f>SUM(E113:I113)</f>
        <v>1</v>
      </c>
      <c r="L113" s="99"/>
      <c r="M113" s="95"/>
    </row>
    <row r="114" spans="1:13" s="100" customFormat="1" ht="12.75" customHeight="1">
      <c r="A114" s="83"/>
      <c r="B114" s="90"/>
      <c r="C114" s="83">
        <v>51394</v>
      </c>
      <c r="D114" s="84" t="s">
        <v>196</v>
      </c>
      <c r="E114" s="96">
        <v>0.5</v>
      </c>
      <c r="F114" s="96"/>
      <c r="G114" s="96">
        <v>0</v>
      </c>
      <c r="H114" s="96"/>
      <c r="I114" s="96">
        <v>0</v>
      </c>
      <c r="J114" s="96"/>
      <c r="K114" s="96">
        <f>SUM(E114:I114)</f>
        <v>0.5</v>
      </c>
      <c r="L114" s="99"/>
      <c r="M114" s="95"/>
    </row>
    <row r="115" spans="1:13" s="100" customFormat="1" ht="13">
      <c r="A115" s="83"/>
      <c r="B115" s="90"/>
      <c r="C115" s="83">
        <v>52351</v>
      </c>
      <c r="D115" s="84" t="s">
        <v>197</v>
      </c>
      <c r="E115" s="96">
        <v>0.22500000000000001</v>
      </c>
      <c r="F115" s="96"/>
      <c r="G115" s="96">
        <v>0</v>
      </c>
      <c r="H115" s="96"/>
      <c r="I115" s="96">
        <v>0</v>
      </c>
      <c r="J115" s="96"/>
      <c r="K115" s="96">
        <f>SUM(E115:I115)</f>
        <v>0.22500000000000001</v>
      </c>
      <c r="L115" s="99"/>
      <c r="M115" s="95"/>
    </row>
    <row r="116" spans="1:13" s="100" customFormat="1" ht="12">
      <c r="A116" s="83"/>
      <c r="B116" s="85"/>
      <c r="C116" s="85" t="s">
        <v>125</v>
      </c>
      <c r="D116" s="86"/>
      <c r="E116" s="96">
        <f>SUM(E117:E117)</f>
        <v>0.75</v>
      </c>
      <c r="F116" s="96"/>
      <c r="G116" s="96">
        <f>SUM(G117:G117)</f>
        <v>0</v>
      </c>
      <c r="H116" s="96"/>
      <c r="I116" s="96">
        <f>SUM(I117:I117)</f>
        <v>0</v>
      </c>
      <c r="J116" s="96"/>
      <c r="K116" s="96">
        <f>SUM(K117:K117)</f>
        <v>0.75</v>
      </c>
      <c r="L116" s="99"/>
      <c r="M116" s="95"/>
    </row>
    <row r="117" spans="1:13" s="100" customFormat="1" ht="12" customHeight="1">
      <c r="A117" s="83"/>
      <c r="B117" s="90"/>
      <c r="C117" s="83">
        <v>48414</v>
      </c>
      <c r="D117" s="84" t="s">
        <v>198</v>
      </c>
      <c r="E117" s="96">
        <v>0.75</v>
      </c>
      <c r="F117" s="96"/>
      <c r="G117" s="96">
        <v>0</v>
      </c>
      <c r="H117" s="96"/>
      <c r="I117" s="96">
        <v>0</v>
      </c>
      <c r="J117" s="96"/>
      <c r="K117" s="96">
        <f>SUM(E117:I117)</f>
        <v>0.75</v>
      </c>
      <c r="L117" s="99"/>
      <c r="M117" s="95"/>
    </row>
    <row r="118" spans="1:13" s="100" customFormat="1" ht="12">
      <c r="A118" s="83"/>
      <c r="B118" s="85"/>
      <c r="C118" s="85" t="s">
        <v>126</v>
      </c>
      <c r="D118" s="86"/>
      <c r="E118" s="96">
        <f>SUM(E119)</f>
        <v>0.2</v>
      </c>
      <c r="F118" s="96"/>
      <c r="G118" s="96">
        <f t="shared" ref="G118:K118" si="38">SUM(G119)</f>
        <v>0</v>
      </c>
      <c r="H118" s="96"/>
      <c r="I118" s="96">
        <f t="shared" si="38"/>
        <v>0.8</v>
      </c>
      <c r="J118" s="96"/>
      <c r="K118" s="96">
        <f t="shared" si="38"/>
        <v>1</v>
      </c>
      <c r="L118" s="99"/>
      <c r="M118" s="95"/>
    </row>
    <row r="119" spans="1:13" s="100" customFormat="1" ht="12.75" customHeight="1">
      <c r="A119" s="83"/>
      <c r="B119" s="90"/>
      <c r="C119" s="83">
        <v>51197</v>
      </c>
      <c r="D119" s="84" t="s">
        <v>199</v>
      </c>
      <c r="E119" s="96">
        <v>0.2</v>
      </c>
      <c r="F119" s="96"/>
      <c r="G119" s="96">
        <v>0</v>
      </c>
      <c r="H119" s="96"/>
      <c r="I119" s="96">
        <v>0.8</v>
      </c>
      <c r="J119" s="96"/>
      <c r="K119" s="96">
        <f>SUM(E119:I119)</f>
        <v>1</v>
      </c>
      <c r="L119" s="99"/>
      <c r="M119" s="95"/>
    </row>
    <row r="120" spans="1:13" s="100" customFormat="1" ht="12">
      <c r="A120" s="94" t="s">
        <v>121</v>
      </c>
      <c r="B120" s="85"/>
      <c r="C120" s="85"/>
      <c r="D120" s="86"/>
      <c r="E120" s="95">
        <f>E121+E166</f>
        <v>23.798000000000002</v>
      </c>
      <c r="F120" s="95"/>
      <c r="G120" s="95">
        <f>G121+G166</f>
        <v>2.3332999999999999</v>
      </c>
      <c r="H120" s="95"/>
      <c r="I120" s="95">
        <f>I121+I166</f>
        <v>7.2249999999999996</v>
      </c>
      <c r="J120" s="95"/>
      <c r="K120" s="95">
        <f>K121+K166</f>
        <v>33.356299999999997</v>
      </c>
      <c r="L120" s="99"/>
      <c r="M120" s="95"/>
    </row>
    <row r="121" spans="1:13" s="100" customFormat="1" ht="12">
      <c r="A121" s="94"/>
      <c r="B121" s="85" t="s">
        <v>452</v>
      </c>
      <c r="C121" s="85"/>
      <c r="D121" s="86"/>
      <c r="E121" s="95">
        <f>E122+E131+E135+E145+E148+E160+E164+E142+E152</f>
        <v>16.847999999999999</v>
      </c>
      <c r="F121" s="95"/>
      <c r="G121" s="95">
        <f>G122+G131+G135+G145+G148+G160+G164+G142+G152</f>
        <v>2.3332999999999999</v>
      </c>
      <c r="H121" s="95"/>
      <c r="I121" s="95">
        <f>I122+I131+I135+I145+I148+I160+I164+I142+I152</f>
        <v>3</v>
      </c>
      <c r="J121" s="95"/>
      <c r="K121" s="95">
        <f>K122+K131+K135+K145+K148+K160+K164+K142+K152</f>
        <v>22.181299999999997</v>
      </c>
      <c r="L121" s="99"/>
      <c r="M121" s="95"/>
    </row>
    <row r="122" spans="1:13" s="100" customFormat="1" ht="12">
      <c r="A122" s="83"/>
      <c r="B122" s="85"/>
      <c r="C122" s="85" t="s">
        <v>458</v>
      </c>
      <c r="D122" s="86"/>
      <c r="E122" s="96">
        <f>SUM(E123:E130)</f>
        <v>2.9</v>
      </c>
      <c r="F122" s="96"/>
      <c r="G122" s="96">
        <f>SUM(G123:G130)</f>
        <v>0</v>
      </c>
      <c r="H122" s="96"/>
      <c r="I122" s="96">
        <f>SUM(I123:I130)</f>
        <v>0</v>
      </c>
      <c r="J122" s="96"/>
      <c r="K122" s="96">
        <f>SUM(K123:K130)</f>
        <v>2.9</v>
      </c>
      <c r="L122" s="99"/>
      <c r="M122" s="95"/>
    </row>
    <row r="123" spans="1:13" s="100" customFormat="1" ht="26.25" customHeight="1">
      <c r="A123" s="83"/>
      <c r="B123" s="90"/>
      <c r="C123" s="83">
        <v>48054</v>
      </c>
      <c r="D123" s="84" t="s">
        <v>315</v>
      </c>
      <c r="E123" s="96">
        <v>0.2</v>
      </c>
      <c r="F123" s="96"/>
      <c r="G123" s="96">
        <v>0</v>
      </c>
      <c r="H123" s="96"/>
      <c r="I123" s="96">
        <v>0</v>
      </c>
      <c r="J123" s="96"/>
      <c r="K123" s="96">
        <f t="shared" ref="K123:K130" si="39">SUM(E123:I123)</f>
        <v>0.2</v>
      </c>
      <c r="L123" s="99"/>
      <c r="M123" s="95"/>
    </row>
    <row r="124" spans="1:13" s="100" customFormat="1" ht="24.75" customHeight="1">
      <c r="A124" s="83"/>
      <c r="B124" s="90"/>
      <c r="C124" s="83">
        <v>51013</v>
      </c>
      <c r="D124" s="84" t="s">
        <v>316</v>
      </c>
      <c r="E124" s="96">
        <v>0.4</v>
      </c>
      <c r="F124" s="96"/>
      <c r="G124" s="96">
        <v>0</v>
      </c>
      <c r="H124" s="96"/>
      <c r="I124" s="96">
        <v>0</v>
      </c>
      <c r="J124" s="96"/>
      <c r="K124" s="96">
        <f t="shared" si="39"/>
        <v>0.4</v>
      </c>
      <c r="L124" s="99"/>
      <c r="M124" s="95"/>
    </row>
    <row r="125" spans="1:13" s="100" customFormat="1" ht="12">
      <c r="A125" s="83"/>
      <c r="B125" s="90"/>
      <c r="C125" s="83">
        <v>51384</v>
      </c>
      <c r="D125" s="90" t="s">
        <v>200</v>
      </c>
      <c r="E125" s="96">
        <v>0.4</v>
      </c>
      <c r="F125" s="96"/>
      <c r="G125" s="96">
        <v>0</v>
      </c>
      <c r="H125" s="96"/>
      <c r="I125" s="96">
        <v>0</v>
      </c>
      <c r="J125" s="96"/>
      <c r="K125" s="96">
        <f t="shared" si="39"/>
        <v>0.4</v>
      </c>
      <c r="L125" s="99"/>
      <c r="M125" s="95"/>
    </row>
    <row r="126" spans="1:13" s="100" customFormat="1" ht="26">
      <c r="A126" s="83"/>
      <c r="B126" s="90"/>
      <c r="C126" s="83">
        <v>51428</v>
      </c>
      <c r="D126" s="84" t="s">
        <v>317</v>
      </c>
      <c r="E126" s="96">
        <v>0.4</v>
      </c>
      <c r="F126" s="96"/>
      <c r="G126" s="96">
        <v>0</v>
      </c>
      <c r="H126" s="96"/>
      <c r="I126" s="96">
        <v>0</v>
      </c>
      <c r="J126" s="96"/>
      <c r="K126" s="96">
        <f t="shared" si="39"/>
        <v>0.4</v>
      </c>
      <c r="L126" s="99"/>
      <c r="M126" s="95"/>
    </row>
    <row r="127" spans="1:13" s="100" customFormat="1" ht="51.75" customHeight="1">
      <c r="A127" s="83"/>
      <c r="B127" s="90"/>
      <c r="C127" s="83">
        <v>52194</v>
      </c>
      <c r="D127" s="84" t="s">
        <v>318</v>
      </c>
      <c r="E127" s="96">
        <v>0.4</v>
      </c>
      <c r="F127" s="96"/>
      <c r="G127" s="96">
        <v>0</v>
      </c>
      <c r="H127" s="96"/>
      <c r="I127" s="96">
        <v>0</v>
      </c>
      <c r="J127" s="96"/>
      <c r="K127" s="96">
        <f t="shared" si="39"/>
        <v>0.4</v>
      </c>
      <c r="L127" s="99"/>
      <c r="M127" s="95"/>
    </row>
    <row r="128" spans="1:13" s="100" customFormat="1" ht="51.75" customHeight="1">
      <c r="A128" s="83"/>
      <c r="B128" s="90"/>
      <c r="C128" s="83">
        <v>52194</v>
      </c>
      <c r="D128" s="84" t="s">
        <v>319</v>
      </c>
      <c r="E128" s="96">
        <v>0.35</v>
      </c>
      <c r="F128" s="96"/>
      <c r="G128" s="96">
        <v>0</v>
      </c>
      <c r="H128" s="96"/>
      <c r="I128" s="96">
        <v>0</v>
      </c>
      <c r="J128" s="96"/>
      <c r="K128" s="96">
        <f t="shared" si="39"/>
        <v>0.35</v>
      </c>
      <c r="L128" s="99"/>
      <c r="M128" s="95"/>
    </row>
    <row r="129" spans="1:13" s="100" customFormat="1" ht="52.5" customHeight="1">
      <c r="A129" s="83"/>
      <c r="B129" s="90"/>
      <c r="C129" s="83">
        <v>52194</v>
      </c>
      <c r="D129" s="84" t="s">
        <v>320</v>
      </c>
      <c r="E129" s="96">
        <v>0.4</v>
      </c>
      <c r="F129" s="96"/>
      <c r="G129" s="96">
        <v>0</v>
      </c>
      <c r="H129" s="96"/>
      <c r="I129" s="96">
        <v>0</v>
      </c>
      <c r="J129" s="96"/>
      <c r="K129" s="96">
        <f t="shared" si="39"/>
        <v>0.4</v>
      </c>
      <c r="L129" s="99"/>
      <c r="M129" s="95"/>
    </row>
    <row r="130" spans="1:13" s="100" customFormat="1" ht="52">
      <c r="A130" s="83"/>
      <c r="B130" s="90"/>
      <c r="C130" s="83">
        <v>52194</v>
      </c>
      <c r="D130" s="84" t="s">
        <v>201</v>
      </c>
      <c r="E130" s="96">
        <v>0.35</v>
      </c>
      <c r="F130" s="96"/>
      <c r="G130" s="96">
        <v>0</v>
      </c>
      <c r="H130" s="96"/>
      <c r="I130" s="96">
        <v>0</v>
      </c>
      <c r="J130" s="96"/>
      <c r="K130" s="96">
        <f t="shared" si="39"/>
        <v>0.35</v>
      </c>
      <c r="L130" s="99"/>
      <c r="M130" s="95"/>
    </row>
    <row r="131" spans="1:13" s="100" customFormat="1" ht="12">
      <c r="A131" s="83"/>
      <c r="B131" s="85"/>
      <c r="C131" s="85" t="s">
        <v>112</v>
      </c>
      <c r="D131" s="86"/>
      <c r="E131" s="96">
        <f>SUM(E132:E134)</f>
        <v>1.2000000000000002</v>
      </c>
      <c r="F131" s="96"/>
      <c r="G131" s="96">
        <f t="shared" ref="G131:K131" si="40">SUM(G132:G134)</f>
        <v>0</v>
      </c>
      <c r="H131" s="96"/>
      <c r="I131" s="96">
        <f t="shared" si="40"/>
        <v>0</v>
      </c>
      <c r="J131" s="96"/>
      <c r="K131" s="96">
        <f t="shared" si="40"/>
        <v>1.2000000000000002</v>
      </c>
      <c r="L131" s="99"/>
      <c r="M131" s="95"/>
    </row>
    <row r="132" spans="1:13" s="100" customFormat="1" ht="25.5" customHeight="1">
      <c r="A132" s="83"/>
      <c r="B132" s="90"/>
      <c r="C132" s="83">
        <v>50357</v>
      </c>
      <c r="D132" s="84" t="s">
        <v>321</v>
      </c>
      <c r="E132" s="96">
        <v>0.4</v>
      </c>
      <c r="F132" s="96"/>
      <c r="G132" s="96">
        <v>0</v>
      </c>
      <c r="H132" s="96"/>
      <c r="I132" s="96">
        <v>0</v>
      </c>
      <c r="J132" s="96"/>
      <c r="K132" s="96">
        <f>SUM(E132:I132)</f>
        <v>0.4</v>
      </c>
      <c r="L132" s="99"/>
      <c r="M132" s="95"/>
    </row>
    <row r="133" spans="1:13" s="100" customFormat="1" ht="25.5" customHeight="1">
      <c r="A133" s="83"/>
      <c r="B133" s="90"/>
      <c r="C133" s="83">
        <v>51382</v>
      </c>
      <c r="D133" s="84" t="s">
        <v>322</v>
      </c>
      <c r="E133" s="96">
        <v>0.4</v>
      </c>
      <c r="F133" s="96"/>
      <c r="G133" s="96">
        <v>0</v>
      </c>
      <c r="H133" s="96"/>
      <c r="I133" s="96">
        <v>0</v>
      </c>
      <c r="J133" s="96"/>
      <c r="K133" s="96">
        <f>SUM(E133:I133)</f>
        <v>0.4</v>
      </c>
      <c r="L133" s="99"/>
      <c r="M133" s="95"/>
    </row>
    <row r="134" spans="1:13" s="100" customFormat="1" ht="13">
      <c r="A134" s="83"/>
      <c r="B134" s="90"/>
      <c r="C134" s="83">
        <v>51434</v>
      </c>
      <c r="D134" s="84" t="s">
        <v>202</v>
      </c>
      <c r="E134" s="96">
        <v>0.4</v>
      </c>
      <c r="F134" s="96"/>
      <c r="G134" s="96">
        <v>0</v>
      </c>
      <c r="H134" s="96"/>
      <c r="I134" s="96">
        <v>0</v>
      </c>
      <c r="J134" s="96"/>
      <c r="K134" s="96">
        <f>SUM(E134:I134)</f>
        <v>0.4</v>
      </c>
      <c r="L134" s="99"/>
      <c r="M134" s="95"/>
    </row>
    <row r="135" spans="1:13" s="100" customFormat="1" ht="12">
      <c r="A135" s="83"/>
      <c r="B135" s="85"/>
      <c r="C135" s="85" t="s">
        <v>113</v>
      </c>
      <c r="D135" s="86"/>
      <c r="E135" s="96">
        <f>SUM(E136:E141)</f>
        <v>1.8</v>
      </c>
      <c r="F135" s="96"/>
      <c r="G135" s="96">
        <f>SUM(G136:G141)</f>
        <v>0.2</v>
      </c>
      <c r="H135" s="96"/>
      <c r="I135" s="96">
        <f>SUM(I136:I141)</f>
        <v>1.4</v>
      </c>
      <c r="J135" s="96"/>
      <c r="K135" s="96">
        <f>SUM(K136:K141)</f>
        <v>3.3999999999999995</v>
      </c>
      <c r="L135" s="99"/>
      <c r="M135" s="95"/>
    </row>
    <row r="136" spans="1:13" s="100" customFormat="1" ht="60.75" customHeight="1">
      <c r="A136" s="83"/>
      <c r="B136" s="90"/>
      <c r="C136" s="83">
        <v>48453</v>
      </c>
      <c r="D136" s="84" t="s">
        <v>323</v>
      </c>
      <c r="E136" s="96">
        <v>0</v>
      </c>
      <c r="F136" s="96"/>
      <c r="G136" s="96">
        <v>0</v>
      </c>
      <c r="H136" s="96"/>
      <c r="I136" s="96">
        <v>1.2</v>
      </c>
      <c r="J136" s="96"/>
      <c r="K136" s="96">
        <f t="shared" ref="K136:K141" si="41">SUM(E136:I136)</f>
        <v>1.2</v>
      </c>
      <c r="L136" s="99"/>
      <c r="M136" s="95"/>
    </row>
    <row r="137" spans="1:13" s="100" customFormat="1" ht="25.5" customHeight="1">
      <c r="A137" s="83"/>
      <c r="B137" s="90"/>
      <c r="C137" s="83">
        <v>51004</v>
      </c>
      <c r="D137" s="84" t="s">
        <v>324</v>
      </c>
      <c r="E137" s="96">
        <v>0.3</v>
      </c>
      <c r="F137" s="96"/>
      <c r="G137" s="96">
        <v>0</v>
      </c>
      <c r="H137" s="96"/>
      <c r="I137" s="96">
        <v>0</v>
      </c>
      <c r="J137" s="96"/>
      <c r="K137" s="96">
        <f t="shared" si="41"/>
        <v>0.3</v>
      </c>
      <c r="L137" s="99"/>
      <c r="M137" s="95"/>
    </row>
    <row r="138" spans="1:13" s="100" customFormat="1" ht="26.25" customHeight="1">
      <c r="A138" s="83"/>
      <c r="B138" s="90"/>
      <c r="C138" s="83">
        <v>51420</v>
      </c>
      <c r="D138" s="84" t="s">
        <v>325</v>
      </c>
      <c r="E138" s="96">
        <v>0.4</v>
      </c>
      <c r="F138" s="96"/>
      <c r="G138" s="96">
        <v>0</v>
      </c>
      <c r="H138" s="96"/>
      <c r="I138" s="96">
        <v>0</v>
      </c>
      <c r="J138" s="96"/>
      <c r="K138" s="96">
        <f t="shared" si="41"/>
        <v>0.4</v>
      </c>
      <c r="L138" s="99"/>
      <c r="M138" s="95"/>
    </row>
    <row r="139" spans="1:13" s="100" customFormat="1" ht="13">
      <c r="A139" s="83"/>
      <c r="B139" s="90"/>
      <c r="C139" s="83">
        <v>51421</v>
      </c>
      <c r="D139" s="84" t="s">
        <v>203</v>
      </c>
      <c r="E139" s="96">
        <v>0.3</v>
      </c>
      <c r="F139" s="96"/>
      <c r="G139" s="96">
        <v>0.2</v>
      </c>
      <c r="H139" s="96"/>
      <c r="I139" s="96">
        <v>0.2</v>
      </c>
      <c r="J139" s="96"/>
      <c r="K139" s="96">
        <f t="shared" si="41"/>
        <v>0.7</v>
      </c>
      <c r="L139" s="99"/>
      <c r="M139" s="95"/>
    </row>
    <row r="140" spans="1:13" s="100" customFormat="1" ht="25.5" customHeight="1">
      <c r="A140" s="83"/>
      <c r="B140" s="90"/>
      <c r="C140" s="83">
        <v>52125</v>
      </c>
      <c r="D140" s="84" t="s">
        <v>326</v>
      </c>
      <c r="E140" s="96">
        <v>0.3</v>
      </c>
      <c r="F140" s="96"/>
      <c r="G140" s="96">
        <v>0</v>
      </c>
      <c r="H140" s="96"/>
      <c r="I140" s="96">
        <v>0</v>
      </c>
      <c r="J140" s="96"/>
      <c r="K140" s="96">
        <f t="shared" si="41"/>
        <v>0.3</v>
      </c>
      <c r="L140" s="99"/>
      <c r="M140" s="95"/>
    </row>
    <row r="141" spans="1:13" s="100" customFormat="1" ht="25.5" customHeight="1">
      <c r="A141" s="83"/>
      <c r="B141" s="90"/>
      <c r="C141" s="83">
        <v>52249</v>
      </c>
      <c r="D141" s="84" t="s">
        <v>462</v>
      </c>
      <c r="E141" s="96">
        <v>0.5</v>
      </c>
      <c r="F141" s="96"/>
      <c r="G141" s="96">
        <v>0</v>
      </c>
      <c r="H141" s="96"/>
      <c r="I141" s="96">
        <v>0</v>
      </c>
      <c r="J141" s="96"/>
      <c r="K141" s="96">
        <f t="shared" si="41"/>
        <v>0.5</v>
      </c>
      <c r="L141" s="99"/>
      <c r="M141" s="95"/>
    </row>
    <row r="142" spans="1:13" s="100" customFormat="1" ht="12">
      <c r="A142" s="83"/>
      <c r="B142" s="85"/>
      <c r="C142" s="85" t="s">
        <v>114</v>
      </c>
      <c r="D142" s="86"/>
      <c r="E142" s="96">
        <f>SUM(E143:E144)</f>
        <v>0.7</v>
      </c>
      <c r="F142" s="96"/>
      <c r="G142" s="96">
        <f t="shared" ref="G142:I142" si="42">SUM(G143:G144)</f>
        <v>0.22500000000000001</v>
      </c>
      <c r="H142" s="96"/>
      <c r="I142" s="96">
        <f t="shared" si="42"/>
        <v>0.15</v>
      </c>
      <c r="J142" s="96"/>
      <c r="K142" s="96">
        <f>SUM(K143:K144)</f>
        <v>1.0750000000000002</v>
      </c>
      <c r="L142" s="99"/>
      <c r="M142" s="95"/>
    </row>
    <row r="143" spans="1:13" s="100" customFormat="1" ht="26">
      <c r="A143" s="83"/>
      <c r="B143" s="90"/>
      <c r="C143" s="83">
        <v>51025</v>
      </c>
      <c r="D143" s="84" t="s">
        <v>204</v>
      </c>
      <c r="E143" s="96">
        <v>0.4</v>
      </c>
      <c r="F143" s="96"/>
      <c r="G143" s="96">
        <v>0</v>
      </c>
      <c r="H143" s="96"/>
      <c r="I143" s="96">
        <v>0</v>
      </c>
      <c r="J143" s="96"/>
      <c r="K143" s="96">
        <f>SUM(E143:I143)</f>
        <v>0.4</v>
      </c>
      <c r="L143" s="99"/>
      <c r="M143" s="95"/>
    </row>
    <row r="144" spans="1:13" s="100" customFormat="1" ht="13">
      <c r="A144" s="83"/>
      <c r="B144" s="90"/>
      <c r="C144" s="83">
        <v>51194</v>
      </c>
      <c r="D144" s="84" t="s">
        <v>205</v>
      </c>
      <c r="E144" s="96">
        <v>0.3</v>
      </c>
      <c r="F144" s="96"/>
      <c r="G144" s="96">
        <v>0.22500000000000001</v>
      </c>
      <c r="H144" s="96"/>
      <c r="I144" s="96">
        <v>0.15</v>
      </c>
      <c r="J144" s="96"/>
      <c r="K144" s="96">
        <f>SUM(E144:I144)</f>
        <v>0.67500000000000004</v>
      </c>
      <c r="L144" s="99"/>
      <c r="M144" s="95"/>
    </row>
    <row r="145" spans="1:13" s="100" customFormat="1" ht="12">
      <c r="A145" s="83"/>
      <c r="B145" s="85"/>
      <c r="C145" s="85" t="s">
        <v>127</v>
      </c>
      <c r="D145" s="86"/>
      <c r="E145" s="96">
        <f>SUM(E146:E147)</f>
        <v>4.0880000000000001</v>
      </c>
      <c r="F145" s="96"/>
      <c r="G145" s="96">
        <f t="shared" ref="G145:K145" si="43">SUM(G146:G147)</f>
        <v>0</v>
      </c>
      <c r="H145" s="96"/>
      <c r="I145" s="96">
        <f t="shared" si="43"/>
        <v>0.85</v>
      </c>
      <c r="J145" s="96"/>
      <c r="K145" s="96">
        <f t="shared" si="43"/>
        <v>4.9379999999999997</v>
      </c>
      <c r="L145" s="99"/>
      <c r="M145" s="95"/>
    </row>
    <row r="146" spans="1:13" s="100" customFormat="1" ht="13">
      <c r="A146" s="83"/>
      <c r="B146" s="90"/>
      <c r="C146" s="83">
        <v>51044</v>
      </c>
      <c r="D146" s="84" t="s">
        <v>206</v>
      </c>
      <c r="E146" s="96">
        <v>3.6879999999999997</v>
      </c>
      <c r="F146" s="96"/>
      <c r="G146" s="96">
        <v>0</v>
      </c>
      <c r="H146" s="96"/>
      <c r="I146" s="96">
        <v>0.5</v>
      </c>
      <c r="J146" s="96"/>
      <c r="K146" s="96">
        <f>SUM(E146:I146)</f>
        <v>4.1879999999999997</v>
      </c>
      <c r="L146" s="99"/>
      <c r="M146" s="95"/>
    </row>
    <row r="147" spans="1:13" s="100" customFormat="1" ht="13">
      <c r="A147" s="83"/>
      <c r="B147" s="90"/>
      <c r="C147" s="83">
        <v>51389</v>
      </c>
      <c r="D147" s="84" t="s">
        <v>207</v>
      </c>
      <c r="E147" s="96">
        <v>0.4</v>
      </c>
      <c r="F147" s="96"/>
      <c r="G147" s="96">
        <v>0</v>
      </c>
      <c r="H147" s="96"/>
      <c r="I147" s="96">
        <v>0.35</v>
      </c>
      <c r="J147" s="96"/>
      <c r="K147" s="96">
        <f>SUM(E147:I147)</f>
        <v>0.75</v>
      </c>
      <c r="L147" s="99"/>
      <c r="M147" s="95"/>
    </row>
    <row r="148" spans="1:13" s="100" customFormat="1" ht="12">
      <c r="A148" s="83"/>
      <c r="B148" s="85"/>
      <c r="C148" s="85" t="s">
        <v>115</v>
      </c>
      <c r="D148" s="86"/>
      <c r="E148" s="96">
        <f>SUM(E149:E151)</f>
        <v>0.8</v>
      </c>
      <c r="F148" s="96"/>
      <c r="G148" s="96">
        <f t="shared" ref="G148:K148" si="44">SUM(G149:G151)</f>
        <v>1</v>
      </c>
      <c r="H148" s="96"/>
      <c r="I148" s="96">
        <f t="shared" si="44"/>
        <v>0</v>
      </c>
      <c r="J148" s="96"/>
      <c r="K148" s="96">
        <f t="shared" si="44"/>
        <v>1.7999999999999998</v>
      </c>
      <c r="L148" s="99"/>
      <c r="M148" s="95"/>
    </row>
    <row r="149" spans="1:13" s="100" customFormat="1" ht="26">
      <c r="A149" s="83"/>
      <c r="B149" s="90"/>
      <c r="C149" s="83">
        <v>51020</v>
      </c>
      <c r="D149" s="84" t="s">
        <v>327</v>
      </c>
      <c r="E149" s="96">
        <v>0</v>
      </c>
      <c r="F149" s="96"/>
      <c r="G149" s="96">
        <v>1</v>
      </c>
      <c r="H149" s="96"/>
      <c r="I149" s="96">
        <v>0</v>
      </c>
      <c r="J149" s="96"/>
      <c r="K149" s="96">
        <f>SUM(E149:I149)</f>
        <v>1</v>
      </c>
      <c r="L149" s="99"/>
      <c r="M149" s="95"/>
    </row>
    <row r="150" spans="1:13" s="100" customFormat="1" ht="26">
      <c r="A150" s="83"/>
      <c r="B150" s="90"/>
      <c r="C150" s="83">
        <v>51022</v>
      </c>
      <c r="D150" s="84" t="s">
        <v>328</v>
      </c>
      <c r="E150" s="96">
        <v>0.4</v>
      </c>
      <c r="F150" s="96"/>
      <c r="G150" s="96">
        <v>0</v>
      </c>
      <c r="H150" s="96"/>
      <c r="I150" s="96">
        <v>0</v>
      </c>
      <c r="J150" s="96"/>
      <c r="K150" s="96">
        <f>SUM(E150:I150)</f>
        <v>0.4</v>
      </c>
      <c r="L150" s="99"/>
      <c r="M150" s="95"/>
    </row>
    <row r="151" spans="1:13" s="100" customFormat="1" ht="13">
      <c r="A151" s="83"/>
      <c r="B151" s="90"/>
      <c r="C151" s="83">
        <v>51390</v>
      </c>
      <c r="D151" s="84" t="s">
        <v>208</v>
      </c>
      <c r="E151" s="96">
        <v>0.4</v>
      </c>
      <c r="F151" s="96"/>
      <c r="G151" s="96">
        <v>0</v>
      </c>
      <c r="H151" s="96"/>
      <c r="I151" s="96">
        <v>0</v>
      </c>
      <c r="J151" s="96"/>
      <c r="K151" s="96">
        <f>SUM(E151:I151)</f>
        <v>0.4</v>
      </c>
      <c r="L151" s="99"/>
      <c r="M151" s="95"/>
    </row>
    <row r="152" spans="1:13" s="100" customFormat="1" ht="12">
      <c r="A152" s="83"/>
      <c r="B152" s="85"/>
      <c r="C152" s="85" t="s">
        <v>116</v>
      </c>
      <c r="D152" s="86"/>
      <c r="E152" s="96">
        <f>SUM(E153:E159)</f>
        <v>2.5</v>
      </c>
      <c r="F152" s="96"/>
      <c r="G152" s="96">
        <f>SUM(G153:G159)</f>
        <v>0.75</v>
      </c>
      <c r="H152" s="96"/>
      <c r="I152" s="96">
        <f>SUM(I153:I159)</f>
        <v>0.2</v>
      </c>
      <c r="J152" s="96"/>
      <c r="K152" s="96">
        <f>SUM(K153:K159)</f>
        <v>3.45</v>
      </c>
      <c r="L152" s="99"/>
      <c r="M152" s="95"/>
    </row>
    <row r="153" spans="1:13" s="100" customFormat="1" ht="26">
      <c r="A153" s="83"/>
      <c r="B153" s="90"/>
      <c r="C153" s="83">
        <v>49311</v>
      </c>
      <c r="D153" s="84" t="s">
        <v>329</v>
      </c>
      <c r="E153" s="96">
        <v>0</v>
      </c>
      <c r="F153" s="96"/>
      <c r="G153" s="96">
        <v>0</v>
      </c>
      <c r="H153" s="96"/>
      <c r="I153" s="96">
        <v>0.2</v>
      </c>
      <c r="J153" s="96"/>
      <c r="K153" s="96">
        <f t="shared" ref="K153:K159" si="45">SUM(E153:I153)</f>
        <v>0.2</v>
      </c>
      <c r="L153" s="99"/>
      <c r="M153" s="95"/>
    </row>
    <row r="154" spans="1:13" s="100" customFormat="1" ht="13">
      <c r="A154" s="83"/>
      <c r="B154" s="90"/>
      <c r="C154" s="83">
        <v>51086</v>
      </c>
      <c r="D154" s="84" t="s">
        <v>209</v>
      </c>
      <c r="E154" s="96">
        <v>0.4</v>
      </c>
      <c r="F154" s="96"/>
      <c r="G154" s="96">
        <v>0</v>
      </c>
      <c r="H154" s="96"/>
      <c r="I154" s="96">
        <v>0</v>
      </c>
      <c r="J154" s="96"/>
      <c r="K154" s="96">
        <f t="shared" si="45"/>
        <v>0.4</v>
      </c>
      <c r="L154" s="99"/>
      <c r="M154" s="95"/>
    </row>
    <row r="155" spans="1:13" s="100" customFormat="1" ht="24.75" customHeight="1">
      <c r="A155" s="83"/>
      <c r="B155" s="90"/>
      <c r="C155" s="83">
        <v>51388</v>
      </c>
      <c r="D155" s="84" t="s">
        <v>330</v>
      </c>
      <c r="E155" s="96">
        <v>0.4</v>
      </c>
      <c r="F155" s="96"/>
      <c r="G155" s="96">
        <v>0</v>
      </c>
      <c r="H155" s="96"/>
      <c r="I155" s="96">
        <v>0</v>
      </c>
      <c r="J155" s="96"/>
      <c r="K155" s="96">
        <f t="shared" si="45"/>
        <v>0.4</v>
      </c>
      <c r="L155" s="99"/>
      <c r="M155" s="95"/>
    </row>
    <row r="156" spans="1:13" s="100" customFormat="1" ht="25.5" customHeight="1">
      <c r="A156" s="83"/>
      <c r="B156" s="90"/>
      <c r="C156" s="83">
        <v>51419</v>
      </c>
      <c r="D156" s="84" t="s">
        <v>463</v>
      </c>
      <c r="E156" s="96">
        <v>0.4</v>
      </c>
      <c r="F156" s="96"/>
      <c r="G156" s="96">
        <v>0</v>
      </c>
      <c r="H156" s="96"/>
      <c r="I156" s="96">
        <v>0</v>
      </c>
      <c r="J156" s="96"/>
      <c r="K156" s="96">
        <f t="shared" si="45"/>
        <v>0.4</v>
      </c>
      <c r="L156" s="99"/>
      <c r="M156" s="95"/>
    </row>
    <row r="157" spans="1:13" s="100" customFormat="1" ht="25.5" customHeight="1">
      <c r="A157" s="83"/>
      <c r="B157" s="90"/>
      <c r="C157" s="83">
        <v>52015</v>
      </c>
      <c r="D157" s="84" t="s">
        <v>331</v>
      </c>
      <c r="E157" s="96">
        <v>0</v>
      </c>
      <c r="F157" s="96"/>
      <c r="G157" s="96">
        <v>0.75</v>
      </c>
      <c r="H157" s="96"/>
      <c r="I157" s="96">
        <v>0</v>
      </c>
      <c r="J157" s="96"/>
      <c r="K157" s="96">
        <f t="shared" si="45"/>
        <v>0.75</v>
      </c>
      <c r="L157" s="99"/>
      <c r="M157" s="95"/>
    </row>
    <row r="158" spans="1:13" s="100" customFormat="1" ht="25.5" customHeight="1">
      <c r="A158" s="83"/>
      <c r="B158" s="90"/>
      <c r="C158" s="83">
        <v>52024</v>
      </c>
      <c r="D158" s="84" t="s">
        <v>332</v>
      </c>
      <c r="E158" s="96">
        <v>0.6</v>
      </c>
      <c r="F158" s="96"/>
      <c r="G158" s="96">
        <v>0</v>
      </c>
      <c r="H158" s="96"/>
      <c r="I158" s="96">
        <v>0</v>
      </c>
      <c r="J158" s="96"/>
      <c r="K158" s="96">
        <f t="shared" si="45"/>
        <v>0.6</v>
      </c>
      <c r="L158" s="99"/>
      <c r="M158" s="95"/>
    </row>
    <row r="159" spans="1:13" s="100" customFormat="1" ht="25.5" customHeight="1">
      <c r="A159" s="83"/>
      <c r="B159" s="90"/>
      <c r="C159" s="83">
        <v>52190</v>
      </c>
      <c r="D159" s="84" t="s">
        <v>333</v>
      </c>
      <c r="E159" s="96">
        <v>0.7</v>
      </c>
      <c r="F159" s="96"/>
      <c r="G159" s="96">
        <v>0</v>
      </c>
      <c r="H159" s="96"/>
      <c r="I159" s="96">
        <v>0</v>
      </c>
      <c r="J159" s="96"/>
      <c r="K159" s="96">
        <f t="shared" si="45"/>
        <v>0.7</v>
      </c>
      <c r="L159" s="99"/>
      <c r="M159" s="95"/>
    </row>
    <row r="160" spans="1:13" s="100" customFormat="1" ht="12">
      <c r="A160" s="83"/>
      <c r="B160" s="85"/>
      <c r="C160" s="85" t="s">
        <v>125</v>
      </c>
      <c r="D160" s="86"/>
      <c r="E160" s="96">
        <f>SUM(E161:E163)</f>
        <v>1.36</v>
      </c>
      <c r="F160" s="96"/>
      <c r="G160" s="96">
        <f>SUM(G161:G163)</f>
        <v>0</v>
      </c>
      <c r="H160" s="96"/>
      <c r="I160" s="96">
        <f>SUM(I161:I163)</f>
        <v>0.4</v>
      </c>
      <c r="J160" s="96"/>
      <c r="K160" s="96">
        <f>SUM(K161:K163)</f>
        <v>1.7600000000000002</v>
      </c>
      <c r="L160" s="99"/>
      <c r="M160" s="95"/>
    </row>
    <row r="161" spans="1:13" s="100" customFormat="1" ht="25.5" customHeight="1">
      <c r="A161" s="83"/>
      <c r="B161" s="90"/>
      <c r="C161" s="83">
        <v>51029</v>
      </c>
      <c r="D161" s="84" t="s">
        <v>334</v>
      </c>
      <c r="E161" s="96">
        <v>0.4</v>
      </c>
      <c r="F161" s="96"/>
      <c r="G161" s="96">
        <v>0</v>
      </c>
      <c r="H161" s="96"/>
      <c r="I161" s="96">
        <v>0</v>
      </c>
      <c r="J161" s="96"/>
      <c r="K161" s="96">
        <f>SUM(E161:I161)</f>
        <v>0.4</v>
      </c>
      <c r="L161" s="99"/>
      <c r="M161" s="95"/>
    </row>
    <row r="162" spans="1:13" s="100" customFormat="1" ht="13">
      <c r="A162" s="83"/>
      <c r="B162" s="90"/>
      <c r="C162" s="83">
        <v>51401</v>
      </c>
      <c r="D162" s="84" t="s">
        <v>210</v>
      </c>
      <c r="E162" s="96">
        <v>0.56000000000000005</v>
      </c>
      <c r="F162" s="96"/>
      <c r="G162" s="96">
        <v>0</v>
      </c>
      <c r="H162" s="96"/>
      <c r="I162" s="96">
        <v>0.4</v>
      </c>
      <c r="J162" s="96"/>
      <c r="K162" s="96">
        <f>SUM(E162:I162)</f>
        <v>0.96000000000000008</v>
      </c>
      <c r="L162" s="99"/>
      <c r="M162" s="95"/>
    </row>
    <row r="163" spans="1:13" s="100" customFormat="1" ht="25.5" customHeight="1">
      <c r="A163" s="83"/>
      <c r="B163" s="90"/>
      <c r="C163" s="83">
        <v>51402</v>
      </c>
      <c r="D163" s="84" t="s">
        <v>453</v>
      </c>
      <c r="E163" s="96">
        <v>0.4</v>
      </c>
      <c r="F163" s="96"/>
      <c r="G163" s="96">
        <v>0</v>
      </c>
      <c r="H163" s="96"/>
      <c r="I163" s="96">
        <v>0</v>
      </c>
      <c r="J163" s="96"/>
      <c r="K163" s="96">
        <f>SUM(E163:I163)</f>
        <v>0.4</v>
      </c>
      <c r="L163" s="99"/>
      <c r="M163" s="95"/>
    </row>
    <row r="164" spans="1:13" s="100" customFormat="1" ht="12">
      <c r="A164" s="83"/>
      <c r="B164" s="85"/>
      <c r="C164" s="85" t="s">
        <v>126</v>
      </c>
      <c r="D164" s="86"/>
      <c r="E164" s="96">
        <f>SUM(E165)</f>
        <v>1.5</v>
      </c>
      <c r="F164" s="96"/>
      <c r="G164" s="96">
        <f t="shared" ref="G164:K164" si="46">SUM(G165)</f>
        <v>0.1583</v>
      </c>
      <c r="H164" s="96"/>
      <c r="I164" s="96">
        <f t="shared" si="46"/>
        <v>0</v>
      </c>
      <c r="J164" s="96"/>
      <c r="K164" s="96">
        <f t="shared" si="46"/>
        <v>1.6583000000000001</v>
      </c>
      <c r="L164" s="99"/>
      <c r="M164" s="95"/>
    </row>
    <row r="165" spans="1:13" s="100" customFormat="1" ht="12.75" customHeight="1">
      <c r="A165" s="83"/>
      <c r="B165" s="90"/>
      <c r="C165" s="83">
        <v>50343</v>
      </c>
      <c r="D165" s="84" t="s">
        <v>211</v>
      </c>
      <c r="E165" s="96">
        <v>1.5</v>
      </c>
      <c r="F165" s="96"/>
      <c r="G165" s="96">
        <v>0.1583</v>
      </c>
      <c r="H165" s="96"/>
      <c r="I165" s="96">
        <v>0</v>
      </c>
      <c r="J165" s="96"/>
      <c r="K165" s="96">
        <f>SUM(E165:I165)</f>
        <v>1.6583000000000001</v>
      </c>
      <c r="L165" s="99"/>
      <c r="M165" s="95"/>
    </row>
    <row r="166" spans="1:13" s="100" customFormat="1" ht="12">
      <c r="A166" s="94"/>
      <c r="B166" s="85" t="s">
        <v>118</v>
      </c>
      <c r="C166" s="85"/>
      <c r="D166" s="86"/>
      <c r="E166" s="95">
        <f>E167+E175+E180+E190+E170+E172+E186+E177</f>
        <v>6.9500000000000011</v>
      </c>
      <c r="F166" s="95"/>
      <c r="G166" s="95">
        <f>G167+G175+G180+G190+G170+G172+G186+G177</f>
        <v>0</v>
      </c>
      <c r="H166" s="95"/>
      <c r="I166" s="95">
        <f>I167+I175+I180+I190+I170+I172+I186+I177</f>
        <v>4.2249999999999996</v>
      </c>
      <c r="J166" s="95"/>
      <c r="K166" s="95">
        <f>K167+K175+K180+K190+K170+K172+K186+K177</f>
        <v>11.175000000000001</v>
      </c>
      <c r="L166" s="99"/>
      <c r="M166" s="95"/>
    </row>
    <row r="167" spans="1:13" s="100" customFormat="1" ht="12">
      <c r="A167" s="83"/>
      <c r="B167" s="85"/>
      <c r="C167" s="85" t="s">
        <v>458</v>
      </c>
      <c r="D167" s="86"/>
      <c r="E167" s="96">
        <f>SUM(E168:E169)</f>
        <v>0.85</v>
      </c>
      <c r="F167" s="96"/>
      <c r="G167" s="96">
        <f t="shared" ref="G167:K167" si="47">SUM(G168:G169)</f>
        <v>0</v>
      </c>
      <c r="H167" s="96"/>
      <c r="I167" s="96">
        <f t="shared" si="47"/>
        <v>1.4</v>
      </c>
      <c r="J167" s="96"/>
      <c r="K167" s="96">
        <f t="shared" si="47"/>
        <v>2.25</v>
      </c>
      <c r="L167" s="99"/>
      <c r="M167" s="95"/>
    </row>
    <row r="168" spans="1:13" s="100" customFormat="1" ht="26">
      <c r="A168" s="83"/>
      <c r="B168" s="90"/>
      <c r="C168" s="83">
        <v>51099</v>
      </c>
      <c r="D168" s="84" t="s">
        <v>464</v>
      </c>
      <c r="E168" s="96">
        <v>0</v>
      </c>
      <c r="F168" s="96"/>
      <c r="G168" s="96">
        <v>0</v>
      </c>
      <c r="H168" s="96"/>
      <c r="I168" s="96">
        <v>1.4</v>
      </c>
      <c r="J168" s="96"/>
      <c r="K168" s="96">
        <f>SUM(E168:I168)</f>
        <v>1.4</v>
      </c>
      <c r="L168" s="99"/>
      <c r="M168" s="95"/>
    </row>
    <row r="169" spans="1:13" s="100" customFormat="1" ht="13">
      <c r="A169" s="83"/>
      <c r="B169" s="90"/>
      <c r="C169" s="83">
        <v>51423</v>
      </c>
      <c r="D169" s="84" t="s">
        <v>212</v>
      </c>
      <c r="E169" s="96">
        <v>0.85</v>
      </c>
      <c r="F169" s="96"/>
      <c r="G169" s="96">
        <v>0</v>
      </c>
      <c r="H169" s="96"/>
      <c r="I169" s="96">
        <v>0</v>
      </c>
      <c r="J169" s="96"/>
      <c r="K169" s="96">
        <f>SUM(E169:I169)</f>
        <v>0.85</v>
      </c>
      <c r="L169" s="99"/>
      <c r="M169" s="95"/>
    </row>
    <row r="170" spans="1:13" s="100" customFormat="1" ht="12">
      <c r="A170" s="83"/>
      <c r="B170" s="85"/>
      <c r="C170" s="85" t="s">
        <v>112</v>
      </c>
      <c r="D170" s="86"/>
      <c r="E170" s="96">
        <f>SUM(E171)</f>
        <v>0.8</v>
      </c>
      <c r="F170" s="96"/>
      <c r="G170" s="96">
        <f t="shared" ref="G170:K170" si="48">SUM(G171)</f>
        <v>0</v>
      </c>
      <c r="H170" s="96"/>
      <c r="I170" s="96">
        <f t="shared" si="48"/>
        <v>0</v>
      </c>
      <c r="J170" s="96"/>
      <c r="K170" s="96">
        <f t="shared" si="48"/>
        <v>0.8</v>
      </c>
      <c r="L170" s="99"/>
      <c r="M170" s="95"/>
    </row>
    <row r="171" spans="1:13" s="100" customFormat="1" ht="13">
      <c r="A171" s="83"/>
      <c r="B171" s="90"/>
      <c r="C171" s="83">
        <v>52013</v>
      </c>
      <c r="D171" s="84" t="s">
        <v>213</v>
      </c>
      <c r="E171" s="96">
        <v>0.8</v>
      </c>
      <c r="F171" s="96"/>
      <c r="G171" s="96">
        <v>0</v>
      </c>
      <c r="H171" s="96"/>
      <c r="I171" s="96">
        <v>0</v>
      </c>
      <c r="J171" s="96"/>
      <c r="K171" s="96">
        <f>SUM(E171:I171)</f>
        <v>0.8</v>
      </c>
      <c r="L171" s="99"/>
      <c r="M171" s="95"/>
    </row>
    <row r="172" spans="1:13" s="100" customFormat="1" ht="12">
      <c r="A172" s="83"/>
      <c r="B172" s="85"/>
      <c r="C172" s="85" t="s">
        <v>113</v>
      </c>
      <c r="D172" s="86"/>
      <c r="E172" s="96">
        <f>SUM(E173:E174)</f>
        <v>0</v>
      </c>
      <c r="F172" s="96"/>
      <c r="G172" s="96">
        <f t="shared" ref="G172:K172" si="49">SUM(G173:G174)</f>
        <v>0</v>
      </c>
      <c r="H172" s="96"/>
      <c r="I172" s="96">
        <f t="shared" si="49"/>
        <v>0.72499999999999998</v>
      </c>
      <c r="J172" s="96"/>
      <c r="K172" s="96">
        <f t="shared" si="49"/>
        <v>0.72499999999999998</v>
      </c>
      <c r="L172" s="99"/>
      <c r="M172" s="95"/>
    </row>
    <row r="173" spans="1:13" s="100" customFormat="1" ht="25.5" customHeight="1">
      <c r="A173" s="83"/>
      <c r="B173" s="90"/>
      <c r="C173" s="83">
        <v>51282</v>
      </c>
      <c r="D173" s="84" t="s">
        <v>465</v>
      </c>
      <c r="E173" s="96">
        <v>0</v>
      </c>
      <c r="F173" s="96"/>
      <c r="G173" s="96">
        <v>0</v>
      </c>
      <c r="H173" s="96"/>
      <c r="I173" s="96">
        <v>0.5</v>
      </c>
      <c r="J173" s="96"/>
      <c r="K173" s="96">
        <f>SUM(E173:I173)</f>
        <v>0.5</v>
      </c>
      <c r="L173" s="99"/>
      <c r="M173" s="95"/>
    </row>
    <row r="174" spans="1:13" s="100" customFormat="1" ht="13">
      <c r="A174" s="83"/>
      <c r="B174" s="90"/>
      <c r="C174" s="83">
        <v>52127</v>
      </c>
      <c r="D174" s="84" t="s">
        <v>214</v>
      </c>
      <c r="E174" s="96">
        <v>0</v>
      </c>
      <c r="F174" s="96"/>
      <c r="G174" s="96">
        <v>0</v>
      </c>
      <c r="H174" s="96"/>
      <c r="I174" s="96">
        <v>0.22500000000000001</v>
      </c>
      <c r="J174" s="96"/>
      <c r="K174" s="96">
        <f>SUM(E174:I174)</f>
        <v>0.22500000000000001</v>
      </c>
      <c r="L174" s="99"/>
      <c r="M174" s="95"/>
    </row>
    <row r="175" spans="1:13" s="100" customFormat="1" ht="12">
      <c r="A175" s="83"/>
      <c r="B175" s="85"/>
      <c r="C175" s="85" t="s">
        <v>114</v>
      </c>
      <c r="D175" s="86"/>
      <c r="E175" s="96">
        <f>SUM(E176)</f>
        <v>0.4</v>
      </c>
      <c r="F175" s="96"/>
      <c r="G175" s="96">
        <f t="shared" ref="G175:K175" si="50">SUM(G176)</f>
        <v>0</v>
      </c>
      <c r="H175" s="96"/>
      <c r="I175" s="96">
        <f t="shared" si="50"/>
        <v>0</v>
      </c>
      <c r="J175" s="96"/>
      <c r="K175" s="96">
        <f t="shared" si="50"/>
        <v>0.4</v>
      </c>
      <c r="L175" s="99"/>
      <c r="M175" s="95"/>
    </row>
    <row r="176" spans="1:13" s="100" customFormat="1" ht="25.5" customHeight="1">
      <c r="A176" s="83"/>
      <c r="B176" s="90"/>
      <c r="C176" s="83">
        <v>51411</v>
      </c>
      <c r="D176" s="84" t="s">
        <v>335</v>
      </c>
      <c r="E176" s="96">
        <v>0.4</v>
      </c>
      <c r="F176" s="96"/>
      <c r="G176" s="96">
        <v>0</v>
      </c>
      <c r="H176" s="96"/>
      <c r="I176" s="96">
        <v>0</v>
      </c>
      <c r="J176" s="96"/>
      <c r="K176" s="96">
        <f>SUM(E176:I176)</f>
        <v>0.4</v>
      </c>
      <c r="L176" s="99"/>
      <c r="M176" s="95"/>
    </row>
    <row r="177" spans="1:13" s="100" customFormat="1" ht="12">
      <c r="A177" s="83"/>
      <c r="B177" s="85"/>
      <c r="C177" s="85" t="s">
        <v>115</v>
      </c>
      <c r="D177" s="86"/>
      <c r="E177" s="96">
        <f>SUM(E178:E179)</f>
        <v>1.4</v>
      </c>
      <c r="F177" s="96"/>
      <c r="G177" s="96">
        <f>SUM(G178:G179)</f>
        <v>0</v>
      </c>
      <c r="H177" s="96"/>
      <c r="I177" s="96">
        <f>SUM(I178:I179)</f>
        <v>0</v>
      </c>
      <c r="J177" s="96"/>
      <c r="K177" s="96">
        <f>SUM(K178:K179)</f>
        <v>1.4</v>
      </c>
      <c r="L177" s="99"/>
      <c r="M177" s="95"/>
    </row>
    <row r="178" spans="1:13" s="100" customFormat="1" ht="13">
      <c r="A178" s="83"/>
      <c r="B178" s="90"/>
      <c r="C178" s="83">
        <v>50013</v>
      </c>
      <c r="D178" s="84" t="s">
        <v>215</v>
      </c>
      <c r="E178" s="96">
        <v>0.65</v>
      </c>
      <c r="F178" s="96"/>
      <c r="G178" s="96">
        <v>0</v>
      </c>
      <c r="H178" s="96"/>
      <c r="I178" s="96">
        <v>0</v>
      </c>
      <c r="J178" s="96"/>
      <c r="K178" s="96">
        <f>SUM(E178:I178)</f>
        <v>0.65</v>
      </c>
      <c r="L178" s="99"/>
      <c r="M178" s="95"/>
    </row>
    <row r="179" spans="1:13" s="100" customFormat="1" ht="13">
      <c r="A179" s="83"/>
      <c r="B179" s="90"/>
      <c r="C179" s="83">
        <v>51412</v>
      </c>
      <c r="D179" s="84" t="s">
        <v>133</v>
      </c>
      <c r="E179" s="96">
        <v>0.75</v>
      </c>
      <c r="F179" s="96"/>
      <c r="G179" s="96">
        <v>0</v>
      </c>
      <c r="H179" s="96"/>
      <c r="I179" s="96">
        <v>0</v>
      </c>
      <c r="J179" s="96"/>
      <c r="K179" s="96">
        <f>SUM(E179:I179)</f>
        <v>0.75</v>
      </c>
      <c r="L179" s="99"/>
      <c r="M179" s="95"/>
    </row>
    <row r="180" spans="1:13" s="100" customFormat="1" ht="12">
      <c r="A180" s="83"/>
      <c r="B180" s="85"/>
      <c r="C180" s="85" t="s">
        <v>116</v>
      </c>
      <c r="D180" s="86"/>
      <c r="E180" s="96">
        <f>SUM(E181:E185)</f>
        <v>2.1</v>
      </c>
      <c r="F180" s="96"/>
      <c r="G180" s="96">
        <f>SUM(G181:G185)</f>
        <v>0</v>
      </c>
      <c r="H180" s="96"/>
      <c r="I180" s="96">
        <f>SUM(I181:I185)</f>
        <v>0</v>
      </c>
      <c r="J180" s="96"/>
      <c r="K180" s="96">
        <f>SUM(K181:K185)</f>
        <v>2.1</v>
      </c>
      <c r="L180" s="99"/>
      <c r="M180" s="95"/>
    </row>
    <row r="181" spans="1:13" s="100" customFormat="1" ht="25.5" customHeight="1">
      <c r="A181" s="83"/>
      <c r="B181" s="90"/>
      <c r="C181" s="83">
        <v>49193</v>
      </c>
      <c r="D181" s="84" t="s">
        <v>336</v>
      </c>
      <c r="E181" s="96">
        <v>0.4</v>
      </c>
      <c r="F181" s="96"/>
      <c r="G181" s="96">
        <v>0</v>
      </c>
      <c r="H181" s="96"/>
      <c r="I181" s="96">
        <v>0</v>
      </c>
      <c r="J181" s="96"/>
      <c r="K181" s="96">
        <f>SUM(E181:I181)</f>
        <v>0.4</v>
      </c>
      <c r="L181" s="99"/>
      <c r="M181" s="95"/>
    </row>
    <row r="182" spans="1:13" s="100" customFormat="1" ht="13">
      <c r="A182" s="83"/>
      <c r="B182" s="90"/>
      <c r="C182" s="83">
        <v>51199</v>
      </c>
      <c r="D182" s="84" t="s">
        <v>216</v>
      </c>
      <c r="E182" s="96">
        <v>0.2</v>
      </c>
      <c r="F182" s="96"/>
      <c r="G182" s="96">
        <v>0</v>
      </c>
      <c r="H182" s="96"/>
      <c r="I182" s="96">
        <v>0</v>
      </c>
      <c r="J182" s="96"/>
      <c r="K182" s="96">
        <f>SUM(E182:I182)</f>
        <v>0.2</v>
      </c>
      <c r="L182" s="99"/>
      <c r="M182" s="95"/>
    </row>
    <row r="183" spans="1:13" s="100" customFormat="1" ht="24.75" customHeight="1">
      <c r="A183" s="83"/>
      <c r="B183" s="90"/>
      <c r="C183" s="83">
        <v>51397</v>
      </c>
      <c r="D183" s="84" t="s">
        <v>337</v>
      </c>
      <c r="E183" s="96">
        <v>0.5</v>
      </c>
      <c r="F183" s="96"/>
      <c r="G183" s="96">
        <v>0</v>
      </c>
      <c r="H183" s="96"/>
      <c r="I183" s="96">
        <v>0</v>
      </c>
      <c r="J183" s="96"/>
      <c r="K183" s="96">
        <f>SUM(E183:I183)</f>
        <v>0.5</v>
      </c>
      <c r="L183" s="99"/>
      <c r="M183" s="95"/>
    </row>
    <row r="184" spans="1:13" s="100" customFormat="1" ht="12.75" customHeight="1">
      <c r="A184" s="83"/>
      <c r="B184" s="90"/>
      <c r="C184" s="83">
        <v>52151</v>
      </c>
      <c r="D184" s="84" t="s">
        <v>217</v>
      </c>
      <c r="E184" s="96">
        <v>0.5</v>
      </c>
      <c r="F184" s="96"/>
      <c r="G184" s="96">
        <v>0</v>
      </c>
      <c r="H184" s="96"/>
      <c r="I184" s="96">
        <v>0</v>
      </c>
      <c r="J184" s="96"/>
      <c r="K184" s="96">
        <f>SUM(E184:I184)</f>
        <v>0.5</v>
      </c>
      <c r="L184" s="99"/>
      <c r="M184" s="95"/>
    </row>
    <row r="185" spans="1:13" s="100" customFormat="1" ht="13">
      <c r="A185" s="83"/>
      <c r="B185" s="90"/>
      <c r="C185" s="83">
        <v>52197</v>
      </c>
      <c r="D185" s="84" t="s">
        <v>218</v>
      </c>
      <c r="E185" s="96">
        <v>0.5</v>
      </c>
      <c r="F185" s="96"/>
      <c r="G185" s="96">
        <v>0</v>
      </c>
      <c r="H185" s="96"/>
      <c r="I185" s="96">
        <v>0</v>
      </c>
      <c r="J185" s="96"/>
      <c r="K185" s="96">
        <f>SUM(E185:I185)</f>
        <v>0.5</v>
      </c>
      <c r="L185" s="99"/>
      <c r="M185" s="95"/>
    </row>
    <row r="186" spans="1:13" s="100" customFormat="1" ht="12">
      <c r="A186" s="83"/>
      <c r="B186" s="85"/>
      <c r="C186" s="85" t="s">
        <v>125</v>
      </c>
      <c r="D186" s="86"/>
      <c r="E186" s="96">
        <f>SUM(E187:E189)</f>
        <v>1.2749999999999999</v>
      </c>
      <c r="F186" s="96"/>
      <c r="G186" s="96">
        <f t="shared" ref="G186:K186" si="51">SUM(G187:G189)</f>
        <v>0</v>
      </c>
      <c r="H186" s="96"/>
      <c r="I186" s="96">
        <f t="shared" si="51"/>
        <v>0</v>
      </c>
      <c r="J186" s="96"/>
      <c r="K186" s="96">
        <f t="shared" si="51"/>
        <v>1.2749999999999999</v>
      </c>
      <c r="L186" s="99"/>
      <c r="M186" s="95"/>
    </row>
    <row r="187" spans="1:13" s="100" customFormat="1" ht="13">
      <c r="A187" s="83"/>
      <c r="B187" s="90"/>
      <c r="C187" s="83">
        <v>48186</v>
      </c>
      <c r="D187" s="84" t="s">
        <v>219</v>
      </c>
      <c r="E187" s="96">
        <v>0.17499999999999999</v>
      </c>
      <c r="F187" s="96"/>
      <c r="G187" s="96">
        <v>0</v>
      </c>
      <c r="H187" s="96"/>
      <c r="I187" s="96">
        <v>0</v>
      </c>
      <c r="J187" s="96"/>
      <c r="K187" s="96">
        <f>SUM(E187:I187)</f>
        <v>0.17499999999999999</v>
      </c>
      <c r="L187" s="99"/>
      <c r="M187" s="95"/>
    </row>
    <row r="188" spans="1:13" s="100" customFormat="1" ht="13">
      <c r="A188" s="83"/>
      <c r="B188" s="90"/>
      <c r="C188" s="83">
        <v>48186</v>
      </c>
      <c r="D188" s="84" t="s">
        <v>220</v>
      </c>
      <c r="E188" s="96">
        <v>0.7</v>
      </c>
      <c r="F188" s="96"/>
      <c r="G188" s="96">
        <v>0</v>
      </c>
      <c r="H188" s="96"/>
      <c r="I188" s="96">
        <v>0</v>
      </c>
      <c r="J188" s="96"/>
      <c r="K188" s="96">
        <f>SUM(E188:I188)</f>
        <v>0.7</v>
      </c>
      <c r="L188" s="99"/>
      <c r="M188" s="95"/>
    </row>
    <row r="189" spans="1:13" s="100" customFormat="1" ht="13">
      <c r="A189" s="83"/>
      <c r="B189" s="90"/>
      <c r="C189" s="83">
        <v>51403</v>
      </c>
      <c r="D189" s="84" t="s">
        <v>221</v>
      </c>
      <c r="E189" s="96">
        <v>0.4</v>
      </c>
      <c r="F189" s="96"/>
      <c r="G189" s="96">
        <v>0</v>
      </c>
      <c r="H189" s="96"/>
      <c r="I189" s="96">
        <v>0</v>
      </c>
      <c r="J189" s="96"/>
      <c r="K189" s="96">
        <f>SUM(E189:I189)</f>
        <v>0.4</v>
      </c>
      <c r="L189" s="99"/>
      <c r="M189" s="95"/>
    </row>
    <row r="190" spans="1:13" s="100" customFormat="1" ht="12">
      <c r="A190" s="83"/>
      <c r="B190" s="85"/>
      <c r="C190" s="85" t="s">
        <v>126</v>
      </c>
      <c r="D190" s="86"/>
      <c r="E190" s="96">
        <f>SUM(E191:E193)</f>
        <v>0.125</v>
      </c>
      <c r="F190" s="96"/>
      <c r="G190" s="96">
        <f>SUM(G191:G193)</f>
        <v>0</v>
      </c>
      <c r="H190" s="96"/>
      <c r="I190" s="96">
        <f>SUM(I191:I193)</f>
        <v>2.1</v>
      </c>
      <c r="J190" s="96"/>
      <c r="K190" s="96">
        <f>SUM(K191:K193)</f>
        <v>2.2250000000000001</v>
      </c>
      <c r="L190" s="99"/>
      <c r="M190" s="95"/>
    </row>
    <row r="191" spans="1:13" s="100" customFormat="1" ht="13">
      <c r="A191" s="83"/>
      <c r="B191" s="90"/>
      <c r="C191" s="83">
        <v>45007</v>
      </c>
      <c r="D191" s="84" t="s">
        <v>222</v>
      </c>
      <c r="E191" s="96">
        <v>0.125</v>
      </c>
      <c r="F191" s="96"/>
      <c r="G191" s="96">
        <v>0</v>
      </c>
      <c r="H191" s="96"/>
      <c r="I191" s="96">
        <v>0</v>
      </c>
      <c r="J191" s="96"/>
      <c r="K191" s="96">
        <f>SUM(E191:I191)</f>
        <v>0.125</v>
      </c>
      <c r="L191" s="99"/>
      <c r="M191" s="95"/>
    </row>
    <row r="192" spans="1:13" s="100" customFormat="1" ht="25.5" customHeight="1">
      <c r="A192" s="83"/>
      <c r="B192" s="90"/>
      <c r="C192" s="83">
        <v>49430</v>
      </c>
      <c r="D192" s="84" t="s">
        <v>338</v>
      </c>
      <c r="E192" s="96">
        <v>0</v>
      </c>
      <c r="F192" s="96"/>
      <c r="G192" s="96">
        <v>0</v>
      </c>
      <c r="H192" s="96"/>
      <c r="I192" s="96">
        <v>1.5</v>
      </c>
      <c r="J192" s="96"/>
      <c r="K192" s="96">
        <f>SUM(E192:I192)</f>
        <v>1.5</v>
      </c>
      <c r="L192" s="99"/>
      <c r="M192" s="95"/>
    </row>
    <row r="193" spans="1:13" s="100" customFormat="1" ht="13">
      <c r="A193" s="83"/>
      <c r="B193" s="90"/>
      <c r="C193" s="83">
        <v>51100</v>
      </c>
      <c r="D193" s="84" t="s">
        <v>223</v>
      </c>
      <c r="E193" s="96">
        <v>0</v>
      </c>
      <c r="F193" s="96"/>
      <c r="G193" s="96">
        <v>0</v>
      </c>
      <c r="H193" s="96"/>
      <c r="I193" s="96">
        <v>0.6</v>
      </c>
      <c r="J193" s="96"/>
      <c r="K193" s="96">
        <f>SUM(E193:I193)</f>
        <v>0.6</v>
      </c>
      <c r="L193" s="99"/>
      <c r="M193" s="95"/>
    </row>
    <row r="194" spans="1:13" s="100" customFormat="1" ht="12">
      <c r="A194" s="94" t="s">
        <v>122</v>
      </c>
      <c r="B194" s="85"/>
      <c r="C194" s="85"/>
      <c r="D194" s="86"/>
      <c r="E194" s="95">
        <f>E195+E202+E209+E212+E221</f>
        <v>8.0749999999999993</v>
      </c>
      <c r="F194" s="95"/>
      <c r="G194" s="95">
        <f t="shared" ref="G194:K194" si="52">G195+G202+G209+G212+G221</f>
        <v>0</v>
      </c>
      <c r="H194" s="95"/>
      <c r="I194" s="95">
        <f t="shared" si="52"/>
        <v>3.2674599999999998</v>
      </c>
      <c r="J194" s="95"/>
      <c r="K194" s="95">
        <f t="shared" si="52"/>
        <v>11.342460000000001</v>
      </c>
      <c r="L194" s="99"/>
      <c r="M194" s="95"/>
    </row>
    <row r="195" spans="1:13" s="100" customFormat="1" ht="12">
      <c r="A195" s="94"/>
      <c r="B195" s="85" t="s">
        <v>224</v>
      </c>
      <c r="C195" s="85"/>
      <c r="D195" s="86"/>
      <c r="E195" s="95">
        <f>E196+E198+E200</f>
        <v>1.175</v>
      </c>
      <c r="F195" s="95"/>
      <c r="G195" s="95">
        <f t="shared" ref="G195:K195" si="53">G196+G198+G200</f>
        <v>0</v>
      </c>
      <c r="H195" s="95"/>
      <c r="I195" s="95">
        <f t="shared" si="53"/>
        <v>0.30199999999999999</v>
      </c>
      <c r="J195" s="95"/>
      <c r="K195" s="95">
        <f t="shared" si="53"/>
        <v>1.4770000000000001</v>
      </c>
      <c r="L195" s="99"/>
      <c r="M195" s="95"/>
    </row>
    <row r="196" spans="1:13" s="100" customFormat="1" ht="12">
      <c r="A196" s="83"/>
      <c r="B196" s="85"/>
      <c r="C196" s="85" t="s">
        <v>125</v>
      </c>
      <c r="D196" s="86"/>
      <c r="E196" s="96">
        <f>SUM(E197)</f>
        <v>0.2</v>
      </c>
      <c r="F196" s="96"/>
      <c r="G196" s="96">
        <f t="shared" ref="G196:K196" si="54">SUM(G197)</f>
        <v>0</v>
      </c>
      <c r="H196" s="96"/>
      <c r="I196" s="96">
        <f t="shared" si="54"/>
        <v>0</v>
      </c>
      <c r="J196" s="96"/>
      <c r="K196" s="96">
        <f t="shared" si="54"/>
        <v>0.2</v>
      </c>
      <c r="L196" s="99"/>
      <c r="M196" s="95"/>
    </row>
    <row r="197" spans="1:13" s="100" customFormat="1" ht="25.5" customHeight="1">
      <c r="A197" s="83"/>
      <c r="B197" s="90"/>
      <c r="C197" s="83">
        <v>48049</v>
      </c>
      <c r="D197" s="84" t="s">
        <v>339</v>
      </c>
      <c r="E197" s="96">
        <v>0.2</v>
      </c>
      <c r="F197" s="96"/>
      <c r="G197" s="96">
        <v>0</v>
      </c>
      <c r="H197" s="96"/>
      <c r="I197" s="96">
        <v>0</v>
      </c>
      <c r="J197" s="96"/>
      <c r="K197" s="96">
        <f>SUM(E197:I197)</f>
        <v>0.2</v>
      </c>
      <c r="L197" s="99"/>
      <c r="M197" s="95"/>
    </row>
    <row r="198" spans="1:13" s="100" customFormat="1" ht="12">
      <c r="A198" s="83"/>
      <c r="B198" s="85"/>
      <c r="C198" s="85" t="s">
        <v>125</v>
      </c>
      <c r="D198" s="86"/>
      <c r="E198" s="96">
        <f>SUM(E199)</f>
        <v>0.22500000000000001</v>
      </c>
      <c r="F198" s="96"/>
      <c r="G198" s="96">
        <f t="shared" ref="G198:K198" si="55">SUM(G199)</f>
        <v>0</v>
      </c>
      <c r="H198" s="96"/>
      <c r="I198" s="96">
        <f t="shared" si="55"/>
        <v>0</v>
      </c>
      <c r="J198" s="96"/>
      <c r="K198" s="96">
        <f t="shared" si="55"/>
        <v>0.22500000000000001</v>
      </c>
      <c r="L198" s="99"/>
      <c r="M198" s="95"/>
    </row>
    <row r="199" spans="1:13" s="100" customFormat="1" ht="13">
      <c r="A199" s="83"/>
      <c r="B199" s="90"/>
      <c r="C199" s="83">
        <v>52098</v>
      </c>
      <c r="D199" s="84" t="s">
        <v>225</v>
      </c>
      <c r="E199" s="96">
        <v>0.22500000000000001</v>
      </c>
      <c r="F199" s="96"/>
      <c r="G199" s="96">
        <v>0</v>
      </c>
      <c r="H199" s="96"/>
      <c r="I199" s="96">
        <v>0</v>
      </c>
      <c r="J199" s="96"/>
      <c r="K199" s="96">
        <f>SUM(E199:I199)</f>
        <v>0.22500000000000001</v>
      </c>
      <c r="L199" s="99"/>
      <c r="M199" s="95"/>
    </row>
    <row r="200" spans="1:13" s="100" customFormat="1" ht="12">
      <c r="A200" s="83"/>
      <c r="B200" s="85"/>
      <c r="C200" s="85" t="s">
        <v>125</v>
      </c>
      <c r="D200" s="86"/>
      <c r="E200" s="96">
        <f>SUM(E201)</f>
        <v>0.75</v>
      </c>
      <c r="F200" s="96"/>
      <c r="G200" s="96">
        <f t="shared" ref="G200:K200" si="56">SUM(G201)</f>
        <v>0</v>
      </c>
      <c r="H200" s="96"/>
      <c r="I200" s="96">
        <f t="shared" si="56"/>
        <v>0.30199999999999999</v>
      </c>
      <c r="J200" s="96"/>
      <c r="K200" s="96">
        <f t="shared" si="56"/>
        <v>1.052</v>
      </c>
      <c r="L200" s="99"/>
      <c r="M200" s="95"/>
    </row>
    <row r="201" spans="1:13" s="100" customFormat="1" ht="13">
      <c r="A201" s="83"/>
      <c r="B201" s="90"/>
      <c r="C201" s="83">
        <v>50378</v>
      </c>
      <c r="D201" s="84" t="s">
        <v>226</v>
      </c>
      <c r="E201" s="96">
        <v>0.75</v>
      </c>
      <c r="F201" s="96"/>
      <c r="G201" s="96">
        <v>0</v>
      </c>
      <c r="H201" s="96"/>
      <c r="I201" s="96">
        <v>0.30199999999999999</v>
      </c>
      <c r="J201" s="96"/>
      <c r="K201" s="96">
        <f>SUM(E201:I201)</f>
        <v>1.052</v>
      </c>
      <c r="L201" s="99"/>
      <c r="M201" s="95"/>
    </row>
    <row r="202" spans="1:13" s="100" customFormat="1" ht="12">
      <c r="A202" s="94"/>
      <c r="B202" s="85" t="s">
        <v>25</v>
      </c>
      <c r="C202" s="85"/>
      <c r="D202" s="86"/>
      <c r="E202" s="95">
        <f>E203+E205+E207</f>
        <v>2.7</v>
      </c>
      <c r="F202" s="95"/>
      <c r="G202" s="95">
        <f t="shared" ref="G202:K202" si="57">G203+G205+G207</f>
        <v>0</v>
      </c>
      <c r="H202" s="95"/>
      <c r="I202" s="95">
        <f t="shared" si="57"/>
        <v>2.738</v>
      </c>
      <c r="J202" s="95"/>
      <c r="K202" s="95">
        <f t="shared" si="57"/>
        <v>5.4380000000000006</v>
      </c>
      <c r="L202" s="99"/>
      <c r="M202" s="95"/>
    </row>
    <row r="203" spans="1:13" s="100" customFormat="1" ht="12">
      <c r="A203" s="83"/>
      <c r="B203" s="85"/>
      <c r="C203" s="85" t="s">
        <v>113</v>
      </c>
      <c r="D203" s="86"/>
      <c r="E203" s="96">
        <f>SUM(E204)</f>
        <v>1.2</v>
      </c>
      <c r="F203" s="96"/>
      <c r="G203" s="96">
        <f t="shared" ref="G203:K205" si="58">SUM(G204)</f>
        <v>0</v>
      </c>
      <c r="H203" s="96"/>
      <c r="I203" s="96">
        <f t="shared" si="58"/>
        <v>2</v>
      </c>
      <c r="J203" s="96"/>
      <c r="K203" s="96">
        <f t="shared" si="58"/>
        <v>3.2</v>
      </c>
      <c r="L203" s="99"/>
      <c r="M203" s="95"/>
    </row>
    <row r="204" spans="1:13" s="100" customFormat="1" ht="13">
      <c r="A204" s="83"/>
      <c r="B204" s="90"/>
      <c r="C204" s="83">
        <v>47356</v>
      </c>
      <c r="D204" s="84" t="s">
        <v>227</v>
      </c>
      <c r="E204" s="96">
        <v>1.2</v>
      </c>
      <c r="F204" s="96"/>
      <c r="G204" s="96">
        <v>0</v>
      </c>
      <c r="H204" s="96"/>
      <c r="I204" s="96">
        <v>2</v>
      </c>
      <c r="J204" s="96"/>
      <c r="K204" s="96">
        <f>SUM(E204:I204)</f>
        <v>3.2</v>
      </c>
      <c r="L204" s="99"/>
      <c r="M204" s="95"/>
    </row>
    <row r="205" spans="1:13" s="100" customFormat="1" ht="12">
      <c r="A205" s="83"/>
      <c r="B205" s="85"/>
      <c r="C205" s="85" t="s">
        <v>125</v>
      </c>
      <c r="D205" s="86"/>
      <c r="E205" s="96">
        <f>SUM(E206)</f>
        <v>1.5</v>
      </c>
      <c r="F205" s="96"/>
      <c r="G205" s="96">
        <f t="shared" si="58"/>
        <v>0</v>
      </c>
      <c r="H205" s="96"/>
      <c r="I205" s="96">
        <f t="shared" si="58"/>
        <v>0</v>
      </c>
      <c r="J205" s="96"/>
      <c r="K205" s="96">
        <f t="shared" si="58"/>
        <v>1.5</v>
      </c>
      <c r="L205" s="99"/>
      <c r="M205" s="95"/>
    </row>
    <row r="206" spans="1:13" s="100" customFormat="1" ht="13">
      <c r="A206" s="83"/>
      <c r="B206" s="90"/>
      <c r="C206" s="83">
        <v>52201</v>
      </c>
      <c r="D206" s="84" t="s">
        <v>228</v>
      </c>
      <c r="E206" s="96">
        <v>1.5</v>
      </c>
      <c r="F206" s="96"/>
      <c r="G206" s="96">
        <v>0</v>
      </c>
      <c r="H206" s="96"/>
      <c r="I206" s="96">
        <v>0</v>
      </c>
      <c r="J206" s="96"/>
      <c r="K206" s="96">
        <f>SUM(E206:I206)</f>
        <v>1.5</v>
      </c>
      <c r="L206" s="99"/>
      <c r="M206" s="95"/>
    </row>
    <row r="207" spans="1:13" s="100" customFormat="1" ht="12">
      <c r="A207" s="83"/>
      <c r="B207" s="85"/>
      <c r="C207" s="85" t="s">
        <v>126</v>
      </c>
      <c r="D207" s="86"/>
      <c r="E207" s="96">
        <f t="shared" ref="E207:K207" si="59">SUM(E208)</f>
        <v>0</v>
      </c>
      <c r="F207" s="96"/>
      <c r="G207" s="96">
        <f t="shared" si="59"/>
        <v>0</v>
      </c>
      <c r="H207" s="96"/>
      <c r="I207" s="96">
        <f t="shared" si="59"/>
        <v>0.73799999999999999</v>
      </c>
      <c r="J207" s="96"/>
      <c r="K207" s="96">
        <f t="shared" si="59"/>
        <v>0.73799999999999999</v>
      </c>
      <c r="L207" s="99"/>
      <c r="M207" s="95"/>
    </row>
    <row r="208" spans="1:13" s="100" customFormat="1" ht="25.5" customHeight="1">
      <c r="A208" s="83"/>
      <c r="B208" s="90"/>
      <c r="C208" s="83">
        <v>49454</v>
      </c>
      <c r="D208" s="84" t="s">
        <v>340</v>
      </c>
      <c r="E208" s="96">
        <v>0</v>
      </c>
      <c r="F208" s="96"/>
      <c r="G208" s="96">
        <v>0</v>
      </c>
      <c r="H208" s="96"/>
      <c r="I208" s="96">
        <v>0.73799999999999999</v>
      </c>
      <c r="J208" s="96"/>
      <c r="K208" s="96">
        <f>SUM(E208:I208)</f>
        <v>0.73799999999999999</v>
      </c>
      <c r="L208" s="99"/>
      <c r="M208" s="95"/>
    </row>
    <row r="209" spans="1:13" s="100" customFormat="1" ht="12">
      <c r="A209" s="94"/>
      <c r="B209" s="85" t="s">
        <v>26</v>
      </c>
      <c r="C209" s="85"/>
      <c r="D209" s="86"/>
      <c r="E209" s="95">
        <f>E210</f>
        <v>0.8</v>
      </c>
      <c r="F209" s="95"/>
      <c r="G209" s="95">
        <f t="shared" ref="G209:K209" si="60">G210</f>
        <v>0</v>
      </c>
      <c r="H209" s="95"/>
      <c r="I209" s="95">
        <f t="shared" si="60"/>
        <v>0</v>
      </c>
      <c r="J209" s="95"/>
      <c r="K209" s="95">
        <f t="shared" si="60"/>
        <v>0.8</v>
      </c>
      <c r="L209" s="99"/>
      <c r="M209" s="95"/>
    </row>
    <row r="210" spans="1:13" s="100" customFormat="1" ht="12">
      <c r="A210" s="83"/>
      <c r="B210" s="85"/>
      <c r="C210" s="85" t="s">
        <v>125</v>
      </c>
      <c r="D210" s="86"/>
      <c r="E210" s="96">
        <f t="shared" ref="E210:K210" si="61">SUM(E211)</f>
        <v>0.8</v>
      </c>
      <c r="F210" s="96"/>
      <c r="G210" s="96">
        <f t="shared" si="61"/>
        <v>0</v>
      </c>
      <c r="H210" s="96"/>
      <c r="I210" s="96">
        <f t="shared" si="61"/>
        <v>0</v>
      </c>
      <c r="J210" s="96"/>
      <c r="K210" s="96">
        <f t="shared" si="61"/>
        <v>0.8</v>
      </c>
      <c r="L210" s="99"/>
      <c r="M210" s="95"/>
    </row>
    <row r="211" spans="1:13" s="100" customFormat="1" ht="13">
      <c r="A211" s="83"/>
      <c r="B211" s="90"/>
      <c r="C211" s="83">
        <v>51268</v>
      </c>
      <c r="D211" s="84" t="s">
        <v>229</v>
      </c>
      <c r="E211" s="96">
        <v>0.8</v>
      </c>
      <c r="F211" s="96"/>
      <c r="G211" s="96">
        <v>0</v>
      </c>
      <c r="H211" s="96"/>
      <c r="I211" s="96">
        <v>0</v>
      </c>
      <c r="J211" s="96"/>
      <c r="K211" s="96">
        <f>SUM(E211:I211)</f>
        <v>0.8</v>
      </c>
      <c r="L211" s="99"/>
      <c r="M211" s="95"/>
    </row>
    <row r="212" spans="1:13" s="100" customFormat="1" ht="12">
      <c r="A212" s="94"/>
      <c r="B212" s="85" t="s">
        <v>63</v>
      </c>
      <c r="C212" s="85"/>
      <c r="D212" s="86"/>
      <c r="E212" s="95">
        <f>E213+E215+E217</f>
        <v>2.6500000000000004</v>
      </c>
      <c r="F212" s="95"/>
      <c r="G212" s="95">
        <f t="shared" ref="G212:K212" si="62">G213+G215+G217</f>
        <v>0</v>
      </c>
      <c r="H212" s="95"/>
      <c r="I212" s="95">
        <f t="shared" si="62"/>
        <v>0.22746</v>
      </c>
      <c r="J212" s="95"/>
      <c r="K212" s="95">
        <f t="shared" si="62"/>
        <v>2.8774600000000001</v>
      </c>
      <c r="L212" s="99"/>
      <c r="M212" s="95"/>
    </row>
    <row r="213" spans="1:13" s="100" customFormat="1" ht="12">
      <c r="A213" s="83"/>
      <c r="B213" s="85"/>
      <c r="C213" s="85" t="s">
        <v>114</v>
      </c>
      <c r="D213" s="86"/>
      <c r="E213" s="96">
        <f t="shared" ref="E213:K215" si="63">SUM(E214)</f>
        <v>0</v>
      </c>
      <c r="F213" s="96"/>
      <c r="G213" s="96">
        <f t="shared" si="63"/>
        <v>0</v>
      </c>
      <c r="H213" s="96"/>
      <c r="I213" s="96">
        <f t="shared" si="63"/>
        <v>0.22746</v>
      </c>
      <c r="J213" s="96"/>
      <c r="K213" s="96">
        <f t="shared" si="63"/>
        <v>0.22746</v>
      </c>
      <c r="L213" s="99"/>
      <c r="M213" s="95"/>
    </row>
    <row r="214" spans="1:13" s="100" customFormat="1" ht="13">
      <c r="A214" s="83"/>
      <c r="B214" s="90"/>
      <c r="C214" s="83">
        <v>47002</v>
      </c>
      <c r="D214" s="84" t="s">
        <v>134</v>
      </c>
      <c r="E214" s="96">
        <v>0</v>
      </c>
      <c r="F214" s="96"/>
      <c r="G214" s="96">
        <v>0</v>
      </c>
      <c r="H214" s="96"/>
      <c r="I214" s="96">
        <v>0.22746</v>
      </c>
      <c r="J214" s="96"/>
      <c r="K214" s="96">
        <f>SUM(E214:I214)</f>
        <v>0.22746</v>
      </c>
      <c r="L214" s="99"/>
      <c r="M214" s="95"/>
    </row>
    <row r="215" spans="1:13" s="100" customFormat="1" ht="12">
      <c r="A215" s="83"/>
      <c r="B215" s="85"/>
      <c r="C215" s="85" t="s">
        <v>116</v>
      </c>
      <c r="D215" s="86"/>
      <c r="E215" s="96">
        <f t="shared" si="63"/>
        <v>0.22500000000000001</v>
      </c>
      <c r="F215" s="96"/>
      <c r="G215" s="96">
        <f t="shared" si="63"/>
        <v>0</v>
      </c>
      <c r="H215" s="96"/>
      <c r="I215" s="96">
        <f t="shared" si="63"/>
        <v>0</v>
      </c>
      <c r="J215" s="96"/>
      <c r="K215" s="96">
        <f t="shared" si="63"/>
        <v>0.22500000000000001</v>
      </c>
      <c r="L215" s="99"/>
      <c r="M215" s="95"/>
    </row>
    <row r="216" spans="1:13" s="100" customFormat="1" ht="24.75" customHeight="1">
      <c r="A216" s="83"/>
      <c r="B216" s="90"/>
      <c r="C216" s="83">
        <v>52291</v>
      </c>
      <c r="D216" s="84" t="s">
        <v>341</v>
      </c>
      <c r="E216" s="96">
        <v>0.22500000000000001</v>
      </c>
      <c r="F216" s="96"/>
      <c r="G216" s="96">
        <v>0</v>
      </c>
      <c r="H216" s="96"/>
      <c r="I216" s="96">
        <v>0</v>
      </c>
      <c r="J216" s="96"/>
      <c r="K216" s="96">
        <f>SUM(E216:I216)</f>
        <v>0.22500000000000001</v>
      </c>
      <c r="L216" s="99"/>
      <c r="M216" s="95"/>
    </row>
    <row r="217" spans="1:13" s="100" customFormat="1" ht="12">
      <c r="A217" s="83"/>
      <c r="B217" s="85"/>
      <c r="C217" s="85" t="s">
        <v>125</v>
      </c>
      <c r="D217" s="86"/>
      <c r="E217" s="96">
        <f>SUM(E218:E220)</f>
        <v>2.4250000000000003</v>
      </c>
      <c r="F217" s="96"/>
      <c r="G217" s="96">
        <f t="shared" ref="G217:K217" si="64">SUM(G218:G220)</f>
        <v>0</v>
      </c>
      <c r="H217" s="96"/>
      <c r="I217" s="96">
        <f t="shared" si="64"/>
        <v>0</v>
      </c>
      <c r="J217" s="96"/>
      <c r="K217" s="96">
        <f t="shared" si="64"/>
        <v>2.4250000000000003</v>
      </c>
      <c r="L217" s="99"/>
      <c r="M217" s="95"/>
    </row>
    <row r="218" spans="1:13" s="100" customFormat="1" ht="25.5" customHeight="1">
      <c r="A218" s="83"/>
      <c r="B218" s="90"/>
      <c r="C218" s="83">
        <v>51063</v>
      </c>
      <c r="D218" s="84" t="s">
        <v>342</v>
      </c>
      <c r="E218" s="96">
        <v>1.2</v>
      </c>
      <c r="F218" s="96"/>
      <c r="G218" s="96">
        <v>0</v>
      </c>
      <c r="H218" s="96"/>
      <c r="I218" s="96">
        <v>0</v>
      </c>
      <c r="J218" s="96"/>
      <c r="K218" s="96">
        <f>SUM(E218:I218)</f>
        <v>1.2</v>
      </c>
      <c r="L218" s="99"/>
      <c r="M218" s="95"/>
    </row>
    <row r="219" spans="1:13" s="100" customFormat="1" ht="13">
      <c r="A219" s="83"/>
      <c r="B219" s="90"/>
      <c r="C219" s="83">
        <v>51115</v>
      </c>
      <c r="D219" s="84" t="s">
        <v>230</v>
      </c>
      <c r="E219" s="96">
        <v>1</v>
      </c>
      <c r="F219" s="96"/>
      <c r="G219" s="96">
        <v>0</v>
      </c>
      <c r="H219" s="96"/>
      <c r="I219" s="96">
        <v>0</v>
      </c>
      <c r="J219" s="96"/>
      <c r="K219" s="96">
        <f>SUM(E219:I219)</f>
        <v>1</v>
      </c>
      <c r="L219" s="99"/>
      <c r="M219" s="95"/>
    </row>
    <row r="220" spans="1:13" s="100" customFormat="1" ht="12.75" customHeight="1">
      <c r="A220" s="83"/>
      <c r="B220" s="90"/>
      <c r="C220" s="83">
        <v>52320</v>
      </c>
      <c r="D220" s="84" t="s">
        <v>231</v>
      </c>
      <c r="E220" s="96">
        <v>0.22500000000000001</v>
      </c>
      <c r="F220" s="96"/>
      <c r="G220" s="96">
        <v>0</v>
      </c>
      <c r="H220" s="96"/>
      <c r="I220" s="96">
        <v>0</v>
      </c>
      <c r="J220" s="96"/>
      <c r="K220" s="96">
        <f>SUM(E220:I220)</f>
        <v>0.22500000000000001</v>
      </c>
      <c r="L220" s="99"/>
      <c r="M220" s="95"/>
    </row>
    <row r="221" spans="1:13" s="100" customFormat="1" ht="12">
      <c r="A221" s="94"/>
      <c r="B221" s="85" t="s">
        <v>58</v>
      </c>
      <c r="C221" s="85"/>
      <c r="D221" s="86"/>
      <c r="E221" s="95">
        <f>E222</f>
        <v>0.75</v>
      </c>
      <c r="F221" s="95"/>
      <c r="G221" s="95">
        <f>G222</f>
        <v>0</v>
      </c>
      <c r="H221" s="95"/>
      <c r="I221" s="95">
        <f>I222</f>
        <v>0</v>
      </c>
      <c r="J221" s="95"/>
      <c r="K221" s="95">
        <f>K222</f>
        <v>0.75</v>
      </c>
      <c r="L221" s="99"/>
      <c r="M221" s="95"/>
    </row>
    <row r="222" spans="1:13" s="100" customFormat="1" ht="12">
      <c r="A222" s="83"/>
      <c r="B222" s="85"/>
      <c r="C222" s="85" t="s">
        <v>125</v>
      </c>
      <c r="D222" s="86"/>
      <c r="E222" s="96">
        <f>SUM(E223)</f>
        <v>0.75</v>
      </c>
      <c r="F222" s="96"/>
      <c r="G222" s="96">
        <f t="shared" ref="G222:K222" si="65">SUM(G223)</f>
        <v>0</v>
      </c>
      <c r="H222" s="96"/>
      <c r="I222" s="96">
        <f t="shared" si="65"/>
        <v>0</v>
      </c>
      <c r="J222" s="96"/>
      <c r="K222" s="96">
        <f t="shared" si="65"/>
        <v>0.75</v>
      </c>
      <c r="L222" s="99"/>
      <c r="M222" s="95"/>
    </row>
    <row r="223" spans="1:13" s="100" customFormat="1" ht="13">
      <c r="A223" s="83"/>
      <c r="B223" s="90"/>
      <c r="C223" s="83">
        <v>52184</v>
      </c>
      <c r="D223" s="84" t="s">
        <v>232</v>
      </c>
      <c r="E223" s="96">
        <v>0.75</v>
      </c>
      <c r="F223" s="96"/>
      <c r="G223" s="96">
        <v>0</v>
      </c>
      <c r="H223" s="96"/>
      <c r="I223" s="96">
        <v>0</v>
      </c>
      <c r="J223" s="96"/>
      <c r="K223" s="96">
        <f>SUM(E223:I223)</f>
        <v>0.75</v>
      </c>
      <c r="L223" s="99"/>
      <c r="M223" s="95"/>
    </row>
    <row r="224" spans="1:13" s="100" customFormat="1" ht="12">
      <c r="A224" s="94" t="s">
        <v>123</v>
      </c>
      <c r="B224" s="85"/>
      <c r="C224" s="85"/>
      <c r="D224" s="86"/>
      <c r="E224" s="95">
        <f>E225+E253+E290+E301+E248+E282</f>
        <v>38.615000000000002</v>
      </c>
      <c r="F224" s="95"/>
      <c r="G224" s="95">
        <f>G225+G253+G290+G301+G248+G282</f>
        <v>0.75</v>
      </c>
      <c r="H224" s="95"/>
      <c r="I224" s="95">
        <f>I225+I253+I290+I301+I248+I282</f>
        <v>20.476858</v>
      </c>
      <c r="J224" s="95"/>
      <c r="K224" s="95">
        <f>K225+K253+K290+K301+K248+K282</f>
        <v>59.841858000000009</v>
      </c>
      <c r="L224" s="99"/>
      <c r="M224" s="95"/>
    </row>
    <row r="225" spans="1:13" s="100" customFormat="1" ht="12">
      <c r="A225" s="94"/>
      <c r="B225" s="85" t="s">
        <v>29</v>
      </c>
      <c r="C225" s="85"/>
      <c r="D225" s="86"/>
      <c r="E225" s="95">
        <f>E226+E229+E232+E235+E237+E239+E241+E243+E246</f>
        <v>11.7</v>
      </c>
      <c r="F225" s="95"/>
      <c r="G225" s="95">
        <f t="shared" ref="G225:K225" si="66">G226+G229+G232+G235+G237+G239+G241+G243+G246</f>
        <v>0.75</v>
      </c>
      <c r="H225" s="95"/>
      <c r="I225" s="95">
        <f t="shared" si="66"/>
        <v>4.0679999999999996</v>
      </c>
      <c r="J225" s="95"/>
      <c r="K225" s="95">
        <f t="shared" si="66"/>
        <v>16.518000000000001</v>
      </c>
      <c r="L225" s="99"/>
      <c r="M225" s="95"/>
    </row>
    <row r="226" spans="1:13" s="100" customFormat="1" ht="12">
      <c r="A226" s="83"/>
      <c r="B226" s="85"/>
      <c r="C226" s="85" t="s">
        <v>112</v>
      </c>
      <c r="D226" s="86"/>
      <c r="E226" s="96">
        <f>SUM(E227:E228)</f>
        <v>1.5</v>
      </c>
      <c r="F226" s="96"/>
      <c r="G226" s="96">
        <f t="shared" ref="G226:K226" si="67">SUM(G227:G228)</f>
        <v>0</v>
      </c>
      <c r="H226" s="96"/>
      <c r="I226" s="96">
        <f t="shared" si="67"/>
        <v>0</v>
      </c>
      <c r="J226" s="96"/>
      <c r="K226" s="96">
        <f t="shared" si="67"/>
        <v>1.5</v>
      </c>
      <c r="L226" s="99"/>
      <c r="M226" s="95"/>
    </row>
    <row r="227" spans="1:13" s="100" customFormat="1" ht="25.5" customHeight="1">
      <c r="A227" s="83"/>
      <c r="B227" s="90"/>
      <c r="C227" s="83">
        <v>42248</v>
      </c>
      <c r="D227" s="84" t="s">
        <v>343</v>
      </c>
      <c r="E227" s="96">
        <v>0.5</v>
      </c>
      <c r="F227" s="96"/>
      <c r="G227" s="96">
        <v>0</v>
      </c>
      <c r="H227" s="96"/>
      <c r="I227" s="96">
        <v>0</v>
      </c>
      <c r="J227" s="96"/>
      <c r="K227" s="96">
        <f>SUM(E227:I227)</f>
        <v>0.5</v>
      </c>
      <c r="L227" s="99"/>
      <c r="M227" s="95"/>
    </row>
    <row r="228" spans="1:13" s="100" customFormat="1" ht="25.5" customHeight="1">
      <c r="A228" s="83"/>
      <c r="B228" s="90"/>
      <c r="C228" s="83">
        <v>47243</v>
      </c>
      <c r="D228" s="84" t="s">
        <v>344</v>
      </c>
      <c r="E228" s="96">
        <v>1</v>
      </c>
      <c r="F228" s="96"/>
      <c r="G228" s="96">
        <v>0</v>
      </c>
      <c r="H228" s="96"/>
      <c r="I228" s="96">
        <v>0</v>
      </c>
      <c r="J228" s="96"/>
      <c r="K228" s="96">
        <f>SUM(E228:I228)</f>
        <v>1</v>
      </c>
      <c r="L228" s="99"/>
      <c r="M228" s="95"/>
    </row>
    <row r="229" spans="1:13" s="100" customFormat="1" ht="12">
      <c r="A229" s="83"/>
      <c r="B229" s="85"/>
      <c r="C229" s="85" t="s">
        <v>112</v>
      </c>
      <c r="D229" s="86"/>
      <c r="E229" s="96">
        <f>SUM(E230:E231)</f>
        <v>1</v>
      </c>
      <c r="F229" s="96"/>
      <c r="G229" s="96">
        <f t="shared" ref="G229:K229" si="68">SUM(G230:G231)</f>
        <v>0</v>
      </c>
      <c r="H229" s="96"/>
      <c r="I229" s="96">
        <f t="shared" si="68"/>
        <v>1.1679999999999999</v>
      </c>
      <c r="J229" s="96"/>
      <c r="K229" s="96">
        <f t="shared" si="68"/>
        <v>2.1680000000000001</v>
      </c>
      <c r="L229" s="99"/>
      <c r="M229" s="95"/>
    </row>
    <row r="230" spans="1:13" s="100" customFormat="1" ht="13">
      <c r="A230" s="83"/>
      <c r="B230" s="90"/>
      <c r="C230" s="83">
        <v>42122</v>
      </c>
      <c r="D230" s="84" t="s">
        <v>233</v>
      </c>
      <c r="E230" s="96">
        <v>0.5</v>
      </c>
      <c r="F230" s="96"/>
      <c r="G230" s="96">
        <v>0</v>
      </c>
      <c r="H230" s="96"/>
      <c r="I230" s="96">
        <v>1.1679999999999999</v>
      </c>
      <c r="J230" s="96"/>
      <c r="K230" s="96">
        <f>SUM(E230:I230)</f>
        <v>1.6679999999999999</v>
      </c>
      <c r="L230" s="99"/>
      <c r="M230" s="95"/>
    </row>
    <row r="231" spans="1:13" s="100" customFormat="1" ht="13">
      <c r="A231" s="83"/>
      <c r="B231" s="90"/>
      <c r="C231" s="83">
        <v>44213</v>
      </c>
      <c r="D231" s="84" t="s">
        <v>234</v>
      </c>
      <c r="E231" s="96">
        <v>0.5</v>
      </c>
      <c r="F231" s="96"/>
      <c r="G231" s="96">
        <v>0</v>
      </c>
      <c r="H231" s="96"/>
      <c r="I231" s="96">
        <v>0</v>
      </c>
      <c r="J231" s="96"/>
      <c r="K231" s="96">
        <f>SUM(E231:I231)</f>
        <v>0.5</v>
      </c>
      <c r="L231" s="99"/>
      <c r="M231" s="95"/>
    </row>
    <row r="232" spans="1:13" s="100" customFormat="1" ht="12">
      <c r="A232" s="83"/>
      <c r="B232" s="85"/>
      <c r="C232" s="85" t="s">
        <v>113</v>
      </c>
      <c r="D232" s="86"/>
      <c r="E232" s="96">
        <f>SUM(E233:E234)</f>
        <v>0.5</v>
      </c>
      <c r="F232" s="96"/>
      <c r="G232" s="96">
        <f t="shared" ref="G232:K232" si="69">SUM(G233:G234)</f>
        <v>0</v>
      </c>
      <c r="H232" s="96"/>
      <c r="I232" s="96">
        <f t="shared" si="69"/>
        <v>1.9</v>
      </c>
      <c r="J232" s="96"/>
      <c r="K232" s="96">
        <f t="shared" si="69"/>
        <v>2.4</v>
      </c>
      <c r="L232" s="99"/>
      <c r="M232" s="95"/>
    </row>
    <row r="233" spans="1:13" s="100" customFormat="1" ht="25.5" customHeight="1">
      <c r="A233" s="83"/>
      <c r="B233" s="90"/>
      <c r="C233" s="83">
        <v>49102</v>
      </c>
      <c r="D233" s="84" t="s">
        <v>345</v>
      </c>
      <c r="E233" s="96">
        <v>0</v>
      </c>
      <c r="F233" s="96"/>
      <c r="G233" s="96">
        <v>0</v>
      </c>
      <c r="H233" s="96"/>
      <c r="I233" s="96">
        <v>1.9</v>
      </c>
      <c r="J233" s="96"/>
      <c r="K233" s="96">
        <f>SUM(E233:I233)</f>
        <v>1.9</v>
      </c>
      <c r="L233" s="99"/>
      <c r="M233" s="95"/>
    </row>
    <row r="234" spans="1:13" s="100" customFormat="1" ht="13">
      <c r="A234" s="83"/>
      <c r="B234" s="90"/>
      <c r="C234" s="83">
        <v>51137</v>
      </c>
      <c r="D234" s="84" t="s">
        <v>235</v>
      </c>
      <c r="E234" s="96">
        <v>0.5</v>
      </c>
      <c r="F234" s="96"/>
      <c r="G234" s="96">
        <v>0</v>
      </c>
      <c r="H234" s="96"/>
      <c r="I234" s="96">
        <v>0</v>
      </c>
      <c r="J234" s="96"/>
      <c r="K234" s="96">
        <f>SUM(E234:I234)</f>
        <v>0.5</v>
      </c>
      <c r="L234" s="99"/>
      <c r="M234" s="95"/>
    </row>
    <row r="235" spans="1:13" s="100" customFormat="1" ht="12">
      <c r="A235" s="83"/>
      <c r="B235" s="85"/>
      <c r="C235" s="85" t="s">
        <v>114</v>
      </c>
      <c r="D235" s="86"/>
      <c r="E235" s="96">
        <f>SUM(E236)</f>
        <v>0</v>
      </c>
      <c r="F235" s="96"/>
      <c r="G235" s="96">
        <f t="shared" ref="G235:K235" si="70">SUM(G236)</f>
        <v>0.75</v>
      </c>
      <c r="H235" s="96"/>
      <c r="I235" s="96">
        <f t="shared" si="70"/>
        <v>0</v>
      </c>
      <c r="J235" s="96"/>
      <c r="K235" s="96">
        <f t="shared" si="70"/>
        <v>0.75</v>
      </c>
      <c r="L235" s="99"/>
      <c r="M235" s="95"/>
    </row>
    <row r="236" spans="1:13" s="100" customFormat="1" ht="25.5" customHeight="1">
      <c r="A236" s="83"/>
      <c r="B236" s="90"/>
      <c r="C236" s="83">
        <v>42180</v>
      </c>
      <c r="D236" s="84" t="s">
        <v>346</v>
      </c>
      <c r="E236" s="96">
        <v>0</v>
      </c>
      <c r="F236" s="96"/>
      <c r="G236" s="96">
        <v>0.75</v>
      </c>
      <c r="H236" s="96"/>
      <c r="I236" s="96">
        <v>0</v>
      </c>
      <c r="J236" s="96"/>
      <c r="K236" s="96">
        <f>SUM(E236:I236)</f>
        <v>0.75</v>
      </c>
      <c r="L236" s="99"/>
      <c r="M236" s="95"/>
    </row>
    <row r="237" spans="1:13" s="100" customFormat="1" ht="12">
      <c r="A237" s="83"/>
      <c r="B237" s="85"/>
      <c r="C237" s="85" t="s">
        <v>127</v>
      </c>
      <c r="D237" s="86"/>
      <c r="E237" s="96">
        <f t="shared" ref="E237:K237" si="71">SUM(E238)</f>
        <v>0.2</v>
      </c>
      <c r="F237" s="96"/>
      <c r="G237" s="96">
        <f t="shared" si="71"/>
        <v>0</v>
      </c>
      <c r="H237" s="96"/>
      <c r="I237" s="96">
        <f t="shared" si="71"/>
        <v>0</v>
      </c>
      <c r="J237" s="96"/>
      <c r="K237" s="96">
        <f t="shared" si="71"/>
        <v>0.2</v>
      </c>
      <c r="L237" s="99"/>
      <c r="M237" s="95"/>
    </row>
    <row r="238" spans="1:13" s="100" customFormat="1" ht="25.5" customHeight="1">
      <c r="A238" s="83"/>
      <c r="B238" s="90"/>
      <c r="C238" s="83">
        <v>42177</v>
      </c>
      <c r="D238" s="84" t="s">
        <v>347</v>
      </c>
      <c r="E238" s="96">
        <v>0.2</v>
      </c>
      <c r="F238" s="96"/>
      <c r="G238" s="96">
        <v>0</v>
      </c>
      <c r="H238" s="96"/>
      <c r="I238" s="96">
        <v>0</v>
      </c>
      <c r="J238" s="96"/>
      <c r="K238" s="96">
        <f>SUM(E238:I238)</f>
        <v>0.2</v>
      </c>
      <c r="L238" s="99"/>
      <c r="M238" s="95"/>
    </row>
    <row r="239" spans="1:13" s="100" customFormat="1" ht="12">
      <c r="A239" s="83"/>
      <c r="B239" s="85"/>
      <c r="C239" s="85" t="s">
        <v>115</v>
      </c>
      <c r="D239" s="86"/>
      <c r="E239" s="96">
        <f t="shared" ref="E239:K239" si="72">SUM(E240)</f>
        <v>1</v>
      </c>
      <c r="F239" s="96"/>
      <c r="G239" s="96">
        <f t="shared" si="72"/>
        <v>0</v>
      </c>
      <c r="H239" s="96"/>
      <c r="I239" s="96">
        <f t="shared" si="72"/>
        <v>1</v>
      </c>
      <c r="J239" s="96"/>
      <c r="K239" s="96">
        <f t="shared" si="72"/>
        <v>2</v>
      </c>
      <c r="L239" s="99"/>
      <c r="M239" s="95"/>
    </row>
    <row r="240" spans="1:13" s="100" customFormat="1" ht="12" customHeight="1">
      <c r="A240" s="83"/>
      <c r="B240" s="90"/>
      <c r="C240" s="83">
        <v>52121</v>
      </c>
      <c r="D240" s="84" t="s">
        <v>236</v>
      </c>
      <c r="E240" s="96">
        <v>1</v>
      </c>
      <c r="F240" s="96"/>
      <c r="G240" s="96">
        <v>0</v>
      </c>
      <c r="H240" s="96"/>
      <c r="I240" s="96">
        <v>1</v>
      </c>
      <c r="J240" s="96"/>
      <c r="K240" s="96">
        <f>SUM(E240:I240)</f>
        <v>2</v>
      </c>
      <c r="L240" s="99"/>
      <c r="M240" s="95"/>
    </row>
    <row r="241" spans="1:13" s="100" customFormat="1" ht="12">
      <c r="A241" s="83"/>
      <c r="B241" s="85"/>
      <c r="C241" s="85" t="s">
        <v>116</v>
      </c>
      <c r="D241" s="86"/>
      <c r="E241" s="96">
        <f t="shared" ref="E241:K241" si="73">SUM(E242)</f>
        <v>1.5</v>
      </c>
      <c r="F241" s="96"/>
      <c r="G241" s="96">
        <f t="shared" si="73"/>
        <v>0</v>
      </c>
      <c r="H241" s="96"/>
      <c r="I241" s="96">
        <f t="shared" si="73"/>
        <v>0</v>
      </c>
      <c r="J241" s="96"/>
      <c r="K241" s="96">
        <f t="shared" si="73"/>
        <v>1.5</v>
      </c>
      <c r="L241" s="99"/>
      <c r="M241" s="95"/>
    </row>
    <row r="242" spans="1:13" s="100" customFormat="1" ht="12">
      <c r="A242" s="83"/>
      <c r="B242" s="90"/>
      <c r="C242" s="83">
        <v>52102</v>
      </c>
      <c r="D242" s="90" t="s">
        <v>237</v>
      </c>
      <c r="E242" s="96">
        <v>1.5</v>
      </c>
      <c r="F242" s="96"/>
      <c r="G242" s="96">
        <v>0</v>
      </c>
      <c r="H242" s="96"/>
      <c r="I242" s="96">
        <v>0</v>
      </c>
      <c r="J242" s="96"/>
      <c r="K242" s="96">
        <f>SUM(E242:I242)</f>
        <v>1.5</v>
      </c>
      <c r="L242" s="99"/>
      <c r="M242" s="95"/>
    </row>
    <row r="243" spans="1:13" s="100" customFormat="1" ht="12">
      <c r="A243" s="83"/>
      <c r="B243" s="85"/>
      <c r="C243" s="85" t="s">
        <v>125</v>
      </c>
      <c r="D243" s="86"/>
      <c r="E243" s="96">
        <f>SUM(E244:E245)</f>
        <v>3</v>
      </c>
      <c r="F243" s="96"/>
      <c r="G243" s="96">
        <f t="shared" ref="G243:K243" si="74">SUM(G244:G245)</f>
        <v>0</v>
      </c>
      <c r="H243" s="96"/>
      <c r="I243" s="96">
        <f t="shared" si="74"/>
        <v>0</v>
      </c>
      <c r="J243" s="96"/>
      <c r="K243" s="96">
        <f t="shared" si="74"/>
        <v>3</v>
      </c>
      <c r="L243" s="99"/>
      <c r="M243" s="95"/>
    </row>
    <row r="244" spans="1:13" s="100" customFormat="1" ht="13">
      <c r="A244" s="83"/>
      <c r="B244" s="90"/>
      <c r="C244" s="83">
        <v>40540</v>
      </c>
      <c r="D244" s="84" t="s">
        <v>238</v>
      </c>
      <c r="E244" s="96">
        <v>2</v>
      </c>
      <c r="F244" s="96"/>
      <c r="G244" s="96">
        <v>0</v>
      </c>
      <c r="H244" s="96"/>
      <c r="I244" s="96">
        <v>0</v>
      </c>
      <c r="J244" s="96"/>
      <c r="K244" s="96">
        <f>SUM(E244:I244)</f>
        <v>2</v>
      </c>
      <c r="L244" s="99"/>
      <c r="M244" s="95"/>
    </row>
    <row r="245" spans="1:13" s="100" customFormat="1" ht="13">
      <c r="A245" s="83"/>
      <c r="B245" s="90"/>
      <c r="C245" s="83">
        <v>46452</v>
      </c>
      <c r="D245" s="84" t="s">
        <v>239</v>
      </c>
      <c r="E245" s="96">
        <v>1</v>
      </c>
      <c r="F245" s="96"/>
      <c r="G245" s="96">
        <v>0</v>
      </c>
      <c r="H245" s="96"/>
      <c r="I245" s="96">
        <v>0</v>
      </c>
      <c r="J245" s="96"/>
      <c r="K245" s="96">
        <f>SUM(E245:I245)</f>
        <v>1</v>
      </c>
      <c r="L245" s="99"/>
      <c r="M245" s="95"/>
    </row>
    <row r="246" spans="1:13" s="100" customFormat="1" ht="12">
      <c r="A246" s="83"/>
      <c r="B246" s="85"/>
      <c r="C246" s="85" t="s">
        <v>126</v>
      </c>
      <c r="D246" s="86"/>
      <c r="E246" s="96">
        <f>SUM(E247)</f>
        <v>3</v>
      </c>
      <c r="F246" s="96"/>
      <c r="G246" s="96">
        <f t="shared" ref="G246:K246" si="75">SUM(G247)</f>
        <v>0</v>
      </c>
      <c r="H246" s="96"/>
      <c r="I246" s="96">
        <f t="shared" si="75"/>
        <v>0</v>
      </c>
      <c r="J246" s="96"/>
      <c r="K246" s="96">
        <f t="shared" si="75"/>
        <v>3</v>
      </c>
      <c r="L246" s="99"/>
      <c r="M246" s="95"/>
    </row>
    <row r="247" spans="1:13" s="100" customFormat="1" ht="13">
      <c r="A247" s="83"/>
      <c r="B247" s="90"/>
      <c r="C247" s="83">
        <v>52174</v>
      </c>
      <c r="D247" s="84" t="s">
        <v>240</v>
      </c>
      <c r="E247" s="96">
        <v>3</v>
      </c>
      <c r="F247" s="96"/>
      <c r="G247" s="96">
        <v>0</v>
      </c>
      <c r="H247" s="96"/>
      <c r="I247" s="96">
        <v>0</v>
      </c>
      <c r="J247" s="96"/>
      <c r="K247" s="96">
        <f>SUM(E247:I247)</f>
        <v>3</v>
      </c>
      <c r="L247" s="99"/>
      <c r="M247" s="95"/>
    </row>
    <row r="248" spans="1:13" s="100" customFormat="1" ht="12">
      <c r="A248" s="94"/>
      <c r="B248" s="85" t="s">
        <v>30</v>
      </c>
      <c r="C248" s="85"/>
      <c r="D248" s="86"/>
      <c r="E248" s="95">
        <f>E249+E251</f>
        <v>1</v>
      </c>
      <c r="F248" s="95"/>
      <c r="G248" s="95">
        <f t="shared" ref="G248:K248" si="76">G249+G251</f>
        <v>0</v>
      </c>
      <c r="H248" s="95"/>
      <c r="I248" s="95">
        <f t="shared" si="76"/>
        <v>0</v>
      </c>
      <c r="J248" s="95"/>
      <c r="K248" s="95">
        <f t="shared" si="76"/>
        <v>1</v>
      </c>
      <c r="L248" s="99"/>
      <c r="M248" s="95"/>
    </row>
    <row r="249" spans="1:13" s="100" customFormat="1" ht="12">
      <c r="A249" s="83"/>
      <c r="B249" s="85"/>
      <c r="C249" s="85" t="s">
        <v>112</v>
      </c>
      <c r="D249" s="86"/>
      <c r="E249" s="96">
        <f>SUM(E250)</f>
        <v>0.5</v>
      </c>
      <c r="F249" s="96"/>
      <c r="G249" s="96">
        <f t="shared" ref="G249:K249" si="77">SUM(G250)</f>
        <v>0</v>
      </c>
      <c r="H249" s="96"/>
      <c r="I249" s="96">
        <f t="shared" si="77"/>
        <v>0</v>
      </c>
      <c r="J249" s="96"/>
      <c r="K249" s="96">
        <f t="shared" si="77"/>
        <v>0.5</v>
      </c>
      <c r="L249" s="99"/>
      <c r="M249" s="95"/>
    </row>
    <row r="250" spans="1:13" s="100" customFormat="1" ht="13">
      <c r="A250" s="83"/>
      <c r="B250" s="90"/>
      <c r="C250" s="83">
        <v>50296</v>
      </c>
      <c r="D250" s="84" t="s">
        <v>135</v>
      </c>
      <c r="E250" s="96">
        <v>0.5</v>
      </c>
      <c r="F250" s="96"/>
      <c r="G250" s="96">
        <v>0</v>
      </c>
      <c r="H250" s="96"/>
      <c r="I250" s="96">
        <v>0</v>
      </c>
      <c r="J250" s="96"/>
      <c r="K250" s="96">
        <f>SUM(E250:I250)</f>
        <v>0.5</v>
      </c>
      <c r="L250" s="99"/>
      <c r="M250" s="95"/>
    </row>
    <row r="251" spans="1:13" s="100" customFormat="1" ht="12">
      <c r="A251" s="83"/>
      <c r="B251" s="85"/>
      <c r="C251" s="85" t="s">
        <v>127</v>
      </c>
      <c r="D251" s="86"/>
      <c r="E251" s="96">
        <f>SUM(E252)</f>
        <v>0.5</v>
      </c>
      <c r="F251" s="96"/>
      <c r="G251" s="96">
        <f t="shared" ref="G251:K251" si="78">SUM(G252)</f>
        <v>0</v>
      </c>
      <c r="H251" s="96"/>
      <c r="I251" s="96">
        <f t="shared" si="78"/>
        <v>0</v>
      </c>
      <c r="J251" s="96"/>
      <c r="K251" s="96">
        <f t="shared" si="78"/>
        <v>0.5</v>
      </c>
      <c r="L251" s="99"/>
      <c r="M251" s="95"/>
    </row>
    <row r="252" spans="1:13" s="100" customFormat="1" ht="13">
      <c r="A252" s="83"/>
      <c r="B252" s="90"/>
      <c r="C252" s="83">
        <v>51141</v>
      </c>
      <c r="D252" s="84" t="s">
        <v>241</v>
      </c>
      <c r="E252" s="96">
        <v>0.5</v>
      </c>
      <c r="F252" s="96"/>
      <c r="G252" s="96">
        <v>0</v>
      </c>
      <c r="H252" s="96"/>
      <c r="I252" s="96">
        <v>0</v>
      </c>
      <c r="J252" s="96"/>
      <c r="K252" s="96">
        <f>SUM(E252:I252)</f>
        <v>0.5</v>
      </c>
      <c r="L252" s="99"/>
      <c r="M252" s="95"/>
    </row>
    <row r="253" spans="1:13" s="100" customFormat="1" ht="12">
      <c r="A253" s="94"/>
      <c r="B253" s="85" t="s">
        <v>31</v>
      </c>
      <c r="C253" s="85"/>
      <c r="D253" s="86"/>
      <c r="E253" s="95">
        <f>E254+E258+E260+E263+E265+E267+E269++E271+E273++E279</f>
        <v>16.990000000000002</v>
      </c>
      <c r="F253" s="95"/>
      <c r="G253" s="95">
        <f t="shared" ref="G253:K253" si="79">G254+G258+G260+G263+G265+G267+G269++G271+G273++G279</f>
        <v>0</v>
      </c>
      <c r="H253" s="95"/>
      <c r="I253" s="95">
        <f t="shared" si="79"/>
        <v>6.6</v>
      </c>
      <c r="J253" s="95"/>
      <c r="K253" s="95">
        <f t="shared" si="79"/>
        <v>23.590000000000003</v>
      </c>
      <c r="L253" s="99"/>
      <c r="M253" s="95"/>
    </row>
    <row r="254" spans="1:13" s="100" customFormat="1" ht="12">
      <c r="A254" s="83"/>
      <c r="B254" s="85"/>
      <c r="C254" s="85" t="s">
        <v>458</v>
      </c>
      <c r="D254" s="86"/>
      <c r="E254" s="96">
        <f>SUM(E255:E257)</f>
        <v>1.2250000000000001</v>
      </c>
      <c r="F254" s="96"/>
      <c r="G254" s="96">
        <f t="shared" ref="G254:I254" si="80">SUM(G255:G257)</f>
        <v>0</v>
      </c>
      <c r="H254" s="96"/>
      <c r="I254" s="96">
        <f t="shared" si="80"/>
        <v>2</v>
      </c>
      <c r="J254" s="96"/>
      <c r="K254" s="96">
        <f>SUM(K255:K257)</f>
        <v>3.2250000000000001</v>
      </c>
      <c r="L254" s="99"/>
      <c r="M254" s="95"/>
    </row>
    <row r="255" spans="1:13" s="100" customFormat="1" ht="25.5" customHeight="1">
      <c r="A255" s="83"/>
      <c r="B255" s="90"/>
      <c r="C255" s="83">
        <v>49107</v>
      </c>
      <c r="D255" s="84" t="s">
        <v>348</v>
      </c>
      <c r="E255" s="96">
        <v>0</v>
      </c>
      <c r="F255" s="96"/>
      <c r="G255" s="96">
        <v>0</v>
      </c>
      <c r="H255" s="96"/>
      <c r="I255" s="96">
        <v>2</v>
      </c>
      <c r="J255" s="96"/>
      <c r="K255" s="96">
        <f>SUM(E255:I255)</f>
        <v>2</v>
      </c>
      <c r="L255" s="99"/>
      <c r="M255" s="95"/>
    </row>
    <row r="256" spans="1:13" s="100" customFormat="1" ht="25.5" customHeight="1">
      <c r="A256" s="83"/>
      <c r="B256" s="90"/>
      <c r="C256" s="83">
        <v>52116</v>
      </c>
      <c r="D256" s="84" t="s">
        <v>349</v>
      </c>
      <c r="E256" s="96">
        <v>0.22500000000000001</v>
      </c>
      <c r="F256" s="96"/>
      <c r="G256" s="96">
        <v>0</v>
      </c>
      <c r="H256" s="96"/>
      <c r="I256" s="96">
        <v>0</v>
      </c>
      <c r="J256" s="96"/>
      <c r="K256" s="96">
        <f>SUM(E256:I256)</f>
        <v>0.22500000000000001</v>
      </c>
      <c r="L256" s="99"/>
      <c r="M256" s="95"/>
    </row>
    <row r="257" spans="1:13" s="100" customFormat="1" ht="13">
      <c r="A257" s="83"/>
      <c r="B257" s="90"/>
      <c r="C257" s="83">
        <v>52153</v>
      </c>
      <c r="D257" s="84" t="s">
        <v>242</v>
      </c>
      <c r="E257" s="96">
        <v>1</v>
      </c>
      <c r="F257" s="96"/>
      <c r="G257" s="96">
        <v>0</v>
      </c>
      <c r="H257" s="96"/>
      <c r="I257" s="96">
        <v>0</v>
      </c>
      <c r="J257" s="96"/>
      <c r="K257" s="96">
        <f>SUM(E257:I257)</f>
        <v>1</v>
      </c>
      <c r="L257" s="99"/>
      <c r="M257" s="95"/>
    </row>
    <row r="258" spans="1:13" s="100" customFormat="1" ht="12">
      <c r="A258" s="83"/>
      <c r="B258" s="85"/>
      <c r="C258" s="85" t="s">
        <v>112</v>
      </c>
      <c r="D258" s="86"/>
      <c r="E258" s="96">
        <f>SUM(E259)</f>
        <v>0</v>
      </c>
      <c r="F258" s="96"/>
      <c r="G258" s="96">
        <f t="shared" ref="G258:K258" si="81">SUM(G259)</f>
        <v>0</v>
      </c>
      <c r="H258" s="96"/>
      <c r="I258" s="96">
        <f t="shared" si="81"/>
        <v>2</v>
      </c>
      <c r="J258" s="96"/>
      <c r="K258" s="96">
        <f t="shared" si="81"/>
        <v>2</v>
      </c>
      <c r="L258" s="99"/>
      <c r="M258" s="95"/>
    </row>
    <row r="259" spans="1:13" s="100" customFormat="1" ht="13">
      <c r="A259" s="83"/>
      <c r="B259" s="85"/>
      <c r="C259" s="83">
        <v>48493</v>
      </c>
      <c r="D259" s="84" t="s">
        <v>243</v>
      </c>
      <c r="E259" s="96">
        <v>0</v>
      </c>
      <c r="F259" s="96"/>
      <c r="G259" s="96">
        <v>0</v>
      </c>
      <c r="H259" s="96"/>
      <c r="I259" s="96">
        <v>2</v>
      </c>
      <c r="J259" s="96"/>
      <c r="K259" s="96">
        <f>SUM(E259:I259)</f>
        <v>2</v>
      </c>
      <c r="L259" s="99"/>
      <c r="M259" s="95"/>
    </row>
    <row r="260" spans="1:13" s="100" customFormat="1" ht="12">
      <c r="A260" s="83"/>
      <c r="B260" s="85"/>
      <c r="C260" s="85" t="s">
        <v>113</v>
      </c>
      <c r="D260" s="86"/>
      <c r="E260" s="96">
        <f>SUM(E261:E262)</f>
        <v>0.97499999999999998</v>
      </c>
      <c r="F260" s="96"/>
      <c r="G260" s="96">
        <f>SUM(G261:G262)</f>
        <v>0</v>
      </c>
      <c r="H260" s="96"/>
      <c r="I260" s="96">
        <f>SUM(I261:I262)</f>
        <v>0</v>
      </c>
      <c r="J260" s="96"/>
      <c r="K260" s="96">
        <f>SUM(K261:K262)</f>
        <v>0.97499999999999998</v>
      </c>
      <c r="L260" s="99"/>
      <c r="M260" s="95"/>
    </row>
    <row r="261" spans="1:13" s="100" customFormat="1" ht="25.5" customHeight="1">
      <c r="A261" s="83"/>
      <c r="B261" s="90"/>
      <c r="C261" s="83">
        <v>51308</v>
      </c>
      <c r="D261" s="84" t="s">
        <v>350</v>
      </c>
      <c r="E261" s="96">
        <v>0.75</v>
      </c>
      <c r="F261" s="96"/>
      <c r="G261" s="96">
        <v>0</v>
      </c>
      <c r="H261" s="96"/>
      <c r="I261" s="96">
        <v>0</v>
      </c>
      <c r="J261" s="96"/>
      <c r="K261" s="96">
        <f>SUM(E261:I261)</f>
        <v>0.75</v>
      </c>
      <c r="L261" s="99"/>
      <c r="M261" s="95"/>
    </row>
    <row r="262" spans="1:13" s="100" customFormat="1" ht="39">
      <c r="A262" s="83"/>
      <c r="B262" s="90"/>
      <c r="C262" s="83">
        <v>51308</v>
      </c>
      <c r="D262" s="84" t="s">
        <v>351</v>
      </c>
      <c r="E262" s="96">
        <v>0.22500000000000001</v>
      </c>
      <c r="F262" s="96"/>
      <c r="G262" s="96">
        <v>0</v>
      </c>
      <c r="H262" s="96"/>
      <c r="I262" s="96">
        <v>0</v>
      </c>
      <c r="J262" s="96"/>
      <c r="K262" s="96">
        <f>SUM(E262:I262)</f>
        <v>0.22500000000000001</v>
      </c>
      <c r="L262" s="99"/>
      <c r="M262" s="95"/>
    </row>
    <row r="263" spans="1:13" s="100" customFormat="1" ht="12">
      <c r="A263" s="83"/>
      <c r="B263" s="85"/>
      <c r="C263" s="85" t="s">
        <v>114</v>
      </c>
      <c r="D263" s="86"/>
      <c r="E263" s="96">
        <f>SUM(E264)</f>
        <v>0.5</v>
      </c>
      <c r="F263" s="96"/>
      <c r="G263" s="96">
        <f t="shared" ref="G263:K263" si="82">SUM(G264)</f>
        <v>0</v>
      </c>
      <c r="H263" s="96"/>
      <c r="I263" s="96">
        <f t="shared" si="82"/>
        <v>0</v>
      </c>
      <c r="J263" s="96"/>
      <c r="K263" s="96">
        <f t="shared" si="82"/>
        <v>0.5</v>
      </c>
      <c r="L263" s="99"/>
      <c r="M263" s="95"/>
    </row>
    <row r="264" spans="1:13" s="100" customFormat="1" ht="13">
      <c r="A264" s="83"/>
      <c r="B264" s="85"/>
      <c r="C264" s="83">
        <v>47083</v>
      </c>
      <c r="D264" s="84" t="s">
        <v>244</v>
      </c>
      <c r="E264" s="96">
        <v>0.5</v>
      </c>
      <c r="F264" s="96"/>
      <c r="G264" s="96">
        <v>0</v>
      </c>
      <c r="H264" s="96"/>
      <c r="I264" s="96">
        <v>0</v>
      </c>
      <c r="J264" s="96"/>
      <c r="K264" s="96">
        <f>SUM(E264:I264)</f>
        <v>0.5</v>
      </c>
      <c r="L264" s="99"/>
      <c r="M264" s="95"/>
    </row>
    <row r="265" spans="1:13" s="100" customFormat="1" ht="12">
      <c r="A265" s="83"/>
      <c r="B265" s="85"/>
      <c r="C265" s="85" t="s">
        <v>127</v>
      </c>
      <c r="D265" s="86"/>
      <c r="E265" s="96">
        <f>SUM(E266)</f>
        <v>0.5</v>
      </c>
      <c r="F265" s="96"/>
      <c r="G265" s="96">
        <f t="shared" ref="G265" si="83">SUM(G266)</f>
        <v>0</v>
      </c>
      <c r="H265" s="96"/>
      <c r="I265" s="96">
        <f t="shared" ref="I265" si="84">SUM(I266)</f>
        <v>0</v>
      </c>
      <c r="J265" s="96"/>
      <c r="K265" s="96">
        <f t="shared" ref="K265" si="85">SUM(K266)</f>
        <v>0.5</v>
      </c>
      <c r="L265" s="99"/>
      <c r="M265" s="95"/>
    </row>
    <row r="266" spans="1:13" s="100" customFormat="1" ht="25.5" customHeight="1">
      <c r="A266" s="83"/>
      <c r="B266" s="85"/>
      <c r="C266" s="83">
        <v>47354</v>
      </c>
      <c r="D266" s="84" t="s">
        <v>352</v>
      </c>
      <c r="E266" s="96">
        <v>0.5</v>
      </c>
      <c r="F266" s="96"/>
      <c r="G266" s="96">
        <v>0</v>
      </c>
      <c r="H266" s="96"/>
      <c r="I266" s="96">
        <v>0</v>
      </c>
      <c r="J266" s="96"/>
      <c r="K266" s="96">
        <f>SUM(E266:I266)</f>
        <v>0.5</v>
      </c>
      <c r="L266" s="99"/>
      <c r="M266" s="95"/>
    </row>
    <row r="267" spans="1:13" s="100" customFormat="1" ht="12">
      <c r="A267" s="83"/>
      <c r="B267" s="85"/>
      <c r="C267" s="85" t="s">
        <v>115</v>
      </c>
      <c r="D267" s="86"/>
      <c r="E267" s="96">
        <f>SUM(E268:E268)</f>
        <v>1</v>
      </c>
      <c r="F267" s="96"/>
      <c r="G267" s="96">
        <f>SUM(G268:G268)</f>
        <v>0</v>
      </c>
      <c r="H267" s="96"/>
      <c r="I267" s="96">
        <f>SUM(I268:I268)</f>
        <v>1</v>
      </c>
      <c r="J267" s="96"/>
      <c r="K267" s="96">
        <f>SUM(K268:K268)</f>
        <v>2</v>
      </c>
      <c r="L267" s="99"/>
      <c r="M267" s="95"/>
    </row>
    <row r="268" spans="1:13" s="100" customFormat="1" ht="13">
      <c r="A268" s="83"/>
      <c r="B268" s="90"/>
      <c r="C268" s="83">
        <v>52062</v>
      </c>
      <c r="D268" s="84" t="s">
        <v>245</v>
      </c>
      <c r="E268" s="96">
        <v>1</v>
      </c>
      <c r="F268" s="96"/>
      <c r="G268" s="96">
        <v>0</v>
      </c>
      <c r="H268" s="96"/>
      <c r="I268" s="96">
        <v>1</v>
      </c>
      <c r="J268" s="96"/>
      <c r="K268" s="96">
        <f>SUM(E268:I268)</f>
        <v>2</v>
      </c>
      <c r="L268" s="99"/>
      <c r="M268" s="95"/>
    </row>
    <row r="269" spans="1:13" s="100" customFormat="1" ht="12">
      <c r="A269" s="83"/>
      <c r="B269" s="85"/>
      <c r="C269" s="85" t="s">
        <v>131</v>
      </c>
      <c r="D269" s="86"/>
      <c r="E269" s="96">
        <f>SUM(E270:E270)</f>
        <v>0.72499999999999998</v>
      </c>
      <c r="F269" s="96"/>
      <c r="G269" s="96">
        <f>SUM(G270:G270)</f>
        <v>0</v>
      </c>
      <c r="H269" s="96"/>
      <c r="I269" s="96">
        <f>SUM(I270:I270)</f>
        <v>0</v>
      </c>
      <c r="J269" s="96"/>
      <c r="K269" s="96">
        <f>SUM(K270:K270)</f>
        <v>0.72499999999999998</v>
      </c>
      <c r="L269" s="99"/>
      <c r="M269" s="95"/>
    </row>
    <row r="270" spans="1:13" s="100" customFormat="1" ht="26">
      <c r="A270" s="83"/>
      <c r="B270" s="90"/>
      <c r="C270" s="83">
        <v>45016</v>
      </c>
      <c r="D270" s="84" t="s">
        <v>353</v>
      </c>
      <c r="E270" s="96">
        <v>0.72499999999999998</v>
      </c>
      <c r="F270" s="96"/>
      <c r="G270" s="96">
        <v>0</v>
      </c>
      <c r="H270" s="96"/>
      <c r="I270" s="96">
        <v>0</v>
      </c>
      <c r="J270" s="96"/>
      <c r="K270" s="96">
        <f>SUM(E270:I270)</f>
        <v>0.72499999999999998</v>
      </c>
      <c r="L270" s="99"/>
      <c r="M270" s="95"/>
    </row>
    <row r="271" spans="1:13" s="100" customFormat="1" ht="12">
      <c r="A271" s="83"/>
      <c r="B271" s="85"/>
      <c r="C271" s="85" t="s">
        <v>116</v>
      </c>
      <c r="D271" s="86"/>
      <c r="E271" s="96">
        <f>SUM(E272:E272)</f>
        <v>0.5</v>
      </c>
      <c r="F271" s="96"/>
      <c r="G271" s="96">
        <f>SUM(G272:G272)</f>
        <v>0</v>
      </c>
      <c r="H271" s="96"/>
      <c r="I271" s="96">
        <f>SUM(I272:I272)</f>
        <v>0</v>
      </c>
      <c r="J271" s="96"/>
      <c r="K271" s="96">
        <f>SUM(K272:K272)</f>
        <v>0.5</v>
      </c>
      <c r="L271" s="99"/>
      <c r="M271" s="95"/>
    </row>
    <row r="272" spans="1:13" s="100" customFormat="1" ht="12.75" customHeight="1">
      <c r="A272" s="83"/>
      <c r="B272" s="90"/>
      <c r="C272" s="83">
        <v>49209</v>
      </c>
      <c r="D272" s="84" t="s">
        <v>246</v>
      </c>
      <c r="E272" s="96">
        <v>0.5</v>
      </c>
      <c r="F272" s="96"/>
      <c r="G272" s="96">
        <v>0</v>
      </c>
      <c r="H272" s="96"/>
      <c r="I272" s="96">
        <v>0</v>
      </c>
      <c r="J272" s="96"/>
      <c r="K272" s="96">
        <f>SUM(E272:I272)</f>
        <v>0.5</v>
      </c>
      <c r="L272" s="99"/>
      <c r="M272" s="95"/>
    </row>
    <row r="273" spans="1:13" s="100" customFormat="1" ht="12">
      <c r="A273" s="83"/>
      <c r="B273" s="85"/>
      <c r="C273" s="85" t="s">
        <v>125</v>
      </c>
      <c r="D273" s="86"/>
      <c r="E273" s="96">
        <f>SUM(E274:E278)</f>
        <v>8.6999999999999993</v>
      </c>
      <c r="F273" s="96"/>
      <c r="G273" s="96">
        <f t="shared" ref="G273:K273" si="86">SUM(G274:G278)</f>
        <v>0</v>
      </c>
      <c r="H273" s="96"/>
      <c r="I273" s="96">
        <f t="shared" si="86"/>
        <v>1.6</v>
      </c>
      <c r="J273" s="96"/>
      <c r="K273" s="96">
        <f t="shared" si="86"/>
        <v>10.3</v>
      </c>
      <c r="L273" s="99"/>
      <c r="M273" s="95"/>
    </row>
    <row r="274" spans="1:13" s="100" customFormat="1" ht="12.75" customHeight="1">
      <c r="A274" s="83"/>
      <c r="B274" s="90"/>
      <c r="C274" s="83">
        <v>43459</v>
      </c>
      <c r="D274" s="84" t="s">
        <v>466</v>
      </c>
      <c r="E274" s="96">
        <v>2.5</v>
      </c>
      <c r="F274" s="96"/>
      <c r="G274" s="96">
        <v>0</v>
      </c>
      <c r="H274" s="96"/>
      <c r="I274" s="96">
        <v>0</v>
      </c>
      <c r="J274" s="96"/>
      <c r="K274" s="96">
        <f>SUM(E274:I274)</f>
        <v>2.5</v>
      </c>
      <c r="L274" s="99"/>
      <c r="M274" s="95"/>
    </row>
    <row r="275" spans="1:13" s="100" customFormat="1" ht="12.75" customHeight="1">
      <c r="A275" s="83"/>
      <c r="B275" s="90"/>
      <c r="C275" s="83">
        <v>48226</v>
      </c>
      <c r="D275" s="84" t="s">
        <v>247</v>
      </c>
      <c r="E275" s="96">
        <v>0.5</v>
      </c>
      <c r="F275" s="96"/>
      <c r="G275" s="96">
        <v>0</v>
      </c>
      <c r="H275" s="96"/>
      <c r="I275" s="96">
        <v>0</v>
      </c>
      <c r="J275" s="96"/>
      <c r="K275" s="96">
        <f>SUM(E275:I275)</f>
        <v>0.5</v>
      </c>
      <c r="L275" s="99"/>
      <c r="M275" s="95"/>
    </row>
    <row r="276" spans="1:13" s="100" customFormat="1" ht="13">
      <c r="A276" s="83"/>
      <c r="B276" s="90"/>
      <c r="C276" s="83">
        <v>51073</v>
      </c>
      <c r="D276" s="84" t="s">
        <v>467</v>
      </c>
      <c r="E276" s="96">
        <v>2</v>
      </c>
      <c r="F276" s="96"/>
      <c r="G276" s="96">
        <v>0</v>
      </c>
      <c r="H276" s="96"/>
      <c r="I276" s="96">
        <v>0</v>
      </c>
      <c r="J276" s="96"/>
      <c r="K276" s="96">
        <f>SUM(E276:I276)</f>
        <v>2</v>
      </c>
      <c r="L276" s="99"/>
      <c r="M276" s="95"/>
    </row>
    <row r="277" spans="1:13" s="100" customFormat="1" ht="25.5" customHeight="1">
      <c r="A277" s="83"/>
      <c r="B277" s="90"/>
      <c r="C277" s="83">
        <v>51323</v>
      </c>
      <c r="D277" s="84" t="s">
        <v>468</v>
      </c>
      <c r="E277" s="96">
        <v>0</v>
      </c>
      <c r="F277" s="96"/>
      <c r="G277" s="96">
        <v>0</v>
      </c>
      <c r="H277" s="96"/>
      <c r="I277" s="96">
        <v>1.6</v>
      </c>
      <c r="J277" s="96"/>
      <c r="K277" s="96">
        <f>SUM(E277:I277)</f>
        <v>1.6</v>
      </c>
      <c r="L277" s="99"/>
      <c r="M277" s="95"/>
    </row>
    <row r="278" spans="1:13" s="100" customFormat="1" ht="25.5" customHeight="1">
      <c r="A278" s="83"/>
      <c r="B278" s="90"/>
      <c r="C278" s="83">
        <v>52140</v>
      </c>
      <c r="D278" s="84" t="s">
        <v>354</v>
      </c>
      <c r="E278" s="96">
        <v>3.7</v>
      </c>
      <c r="F278" s="96"/>
      <c r="G278" s="96">
        <v>0</v>
      </c>
      <c r="H278" s="96"/>
      <c r="I278" s="96">
        <v>0</v>
      </c>
      <c r="J278" s="96"/>
      <c r="K278" s="96">
        <f>SUM(E278:I278)</f>
        <v>3.7</v>
      </c>
      <c r="L278" s="99"/>
      <c r="M278" s="95"/>
    </row>
    <row r="279" spans="1:13" s="100" customFormat="1" ht="12">
      <c r="A279" s="83"/>
      <c r="B279" s="85"/>
      <c r="C279" s="85" t="s">
        <v>126</v>
      </c>
      <c r="D279" s="86"/>
      <c r="E279" s="96">
        <f>SUM(E280:E281)</f>
        <v>2.8650000000000002</v>
      </c>
      <c r="F279" s="96"/>
      <c r="G279" s="96">
        <f>SUM(G280:G281)</f>
        <v>0</v>
      </c>
      <c r="H279" s="96"/>
      <c r="I279" s="96">
        <f>SUM(I280:I281)</f>
        <v>0</v>
      </c>
      <c r="J279" s="96"/>
      <c r="K279" s="96">
        <f>SUM(K280:K281)</f>
        <v>2.8650000000000002</v>
      </c>
      <c r="L279" s="99"/>
      <c r="M279" s="95"/>
    </row>
    <row r="280" spans="1:13" s="100" customFormat="1" ht="25.5" customHeight="1">
      <c r="A280" s="83"/>
      <c r="B280" s="90"/>
      <c r="C280" s="83">
        <v>49107</v>
      </c>
      <c r="D280" s="84" t="s">
        <v>355</v>
      </c>
      <c r="E280" s="96">
        <v>1.865</v>
      </c>
      <c r="F280" s="96"/>
      <c r="G280" s="96">
        <v>0</v>
      </c>
      <c r="H280" s="96"/>
      <c r="I280" s="96">
        <v>0</v>
      </c>
      <c r="J280" s="96"/>
      <c r="K280" s="96">
        <f>SUM(E280:I280)</f>
        <v>1.865</v>
      </c>
      <c r="L280" s="99"/>
      <c r="M280" s="95"/>
    </row>
    <row r="281" spans="1:13" s="100" customFormat="1" ht="25.5" customHeight="1">
      <c r="A281" s="83"/>
      <c r="B281" s="90"/>
      <c r="C281" s="83">
        <v>49107</v>
      </c>
      <c r="D281" s="84" t="s">
        <v>356</v>
      </c>
      <c r="E281" s="96">
        <v>1</v>
      </c>
      <c r="F281" s="96"/>
      <c r="G281" s="96">
        <v>0</v>
      </c>
      <c r="H281" s="96"/>
      <c r="I281" s="96">
        <v>0</v>
      </c>
      <c r="J281" s="96"/>
      <c r="K281" s="96">
        <f>SUM(E281:I281)</f>
        <v>1</v>
      </c>
      <c r="L281" s="99"/>
      <c r="M281" s="95"/>
    </row>
    <row r="282" spans="1:13" s="100" customFormat="1" ht="12">
      <c r="A282" s="94"/>
      <c r="B282" s="85" t="s">
        <v>32</v>
      </c>
      <c r="C282" s="85"/>
      <c r="D282" s="86"/>
      <c r="E282" s="95">
        <f>E283+E285+E287</f>
        <v>1.25</v>
      </c>
      <c r="F282" s="95"/>
      <c r="G282" s="95">
        <f t="shared" ref="G282:K282" si="87">G283+G285+G287</f>
        <v>0</v>
      </c>
      <c r="H282" s="95"/>
      <c r="I282" s="95">
        <f t="shared" si="87"/>
        <v>1</v>
      </c>
      <c r="J282" s="95"/>
      <c r="K282" s="95">
        <f t="shared" si="87"/>
        <v>2.25</v>
      </c>
      <c r="L282" s="99"/>
      <c r="M282" s="95"/>
    </row>
    <row r="283" spans="1:13" s="100" customFormat="1" ht="12">
      <c r="A283" s="83"/>
      <c r="B283" s="85"/>
      <c r="C283" s="85" t="s">
        <v>115</v>
      </c>
      <c r="D283" s="86"/>
      <c r="E283" s="96">
        <f>SUM(E284)</f>
        <v>0.2</v>
      </c>
      <c r="F283" s="96"/>
      <c r="G283" s="96">
        <f t="shared" ref="G283" si="88">SUM(G284)</f>
        <v>0</v>
      </c>
      <c r="H283" s="96"/>
      <c r="I283" s="96">
        <f t="shared" ref="I283" si="89">SUM(I284)</f>
        <v>0</v>
      </c>
      <c r="J283" s="96"/>
      <c r="K283" s="96">
        <f t="shared" ref="K283" si="90">SUM(K284)</f>
        <v>0.2</v>
      </c>
      <c r="L283" s="99"/>
      <c r="M283" s="95"/>
    </row>
    <row r="284" spans="1:13" s="100" customFormat="1" ht="25.5" customHeight="1">
      <c r="A284" s="83"/>
      <c r="B284" s="85"/>
      <c r="C284" s="83">
        <v>51330</v>
      </c>
      <c r="D284" s="84" t="s">
        <v>357</v>
      </c>
      <c r="E284" s="96">
        <v>0.2</v>
      </c>
      <c r="F284" s="96"/>
      <c r="G284" s="96">
        <v>0</v>
      </c>
      <c r="H284" s="96"/>
      <c r="I284" s="96">
        <v>0</v>
      </c>
      <c r="J284" s="96"/>
      <c r="K284" s="96">
        <f>SUM(E284:I284)</f>
        <v>0.2</v>
      </c>
      <c r="L284" s="99"/>
      <c r="M284" s="95"/>
    </row>
    <row r="285" spans="1:13" s="100" customFormat="1" ht="12">
      <c r="A285" s="83"/>
      <c r="B285" s="85"/>
      <c r="C285" s="85" t="s">
        <v>116</v>
      </c>
      <c r="D285" s="86"/>
      <c r="E285" s="96">
        <f>SUM(E286)</f>
        <v>0.55000000000000004</v>
      </c>
      <c r="F285" s="96"/>
      <c r="G285" s="96">
        <f t="shared" ref="G285" si="91">SUM(G286)</f>
        <v>0</v>
      </c>
      <c r="H285" s="96"/>
      <c r="I285" s="96">
        <f t="shared" ref="I285" si="92">SUM(I286)</f>
        <v>0</v>
      </c>
      <c r="J285" s="96"/>
      <c r="K285" s="96">
        <f t="shared" ref="K285" si="93">SUM(K286)</f>
        <v>0.55000000000000004</v>
      </c>
      <c r="L285" s="99"/>
      <c r="M285" s="95"/>
    </row>
    <row r="286" spans="1:13" s="100" customFormat="1" ht="25.5" customHeight="1">
      <c r="A286" s="83"/>
      <c r="B286" s="85"/>
      <c r="C286" s="83">
        <v>52006</v>
      </c>
      <c r="D286" s="84" t="s">
        <v>358</v>
      </c>
      <c r="E286" s="96">
        <v>0.55000000000000004</v>
      </c>
      <c r="F286" s="96"/>
      <c r="G286" s="96">
        <v>0</v>
      </c>
      <c r="H286" s="96"/>
      <c r="I286" s="96">
        <v>0</v>
      </c>
      <c r="J286" s="96"/>
      <c r="K286" s="96">
        <f>SUM(E286:I286)</f>
        <v>0.55000000000000004</v>
      </c>
      <c r="L286" s="99"/>
      <c r="M286" s="95"/>
    </row>
    <row r="287" spans="1:13" s="100" customFormat="1" ht="12">
      <c r="A287" s="83"/>
      <c r="B287" s="85"/>
      <c r="C287" s="85" t="s">
        <v>126</v>
      </c>
      <c r="D287" s="86"/>
      <c r="E287" s="96">
        <f>SUM(E288:E289)</f>
        <v>0.5</v>
      </c>
      <c r="F287" s="96"/>
      <c r="G287" s="96">
        <f t="shared" ref="G287:K287" si="94">SUM(G288:G289)</f>
        <v>0</v>
      </c>
      <c r="H287" s="96"/>
      <c r="I287" s="96">
        <f t="shared" si="94"/>
        <v>1</v>
      </c>
      <c r="J287" s="96"/>
      <c r="K287" s="96">
        <f t="shared" si="94"/>
        <v>1.5</v>
      </c>
      <c r="L287" s="99"/>
      <c r="M287" s="95"/>
    </row>
    <row r="288" spans="1:13" s="100" customFormat="1" ht="25.5" customHeight="1">
      <c r="A288" s="83"/>
      <c r="B288" s="90"/>
      <c r="C288" s="83">
        <v>51077</v>
      </c>
      <c r="D288" s="84" t="s">
        <v>481</v>
      </c>
      <c r="E288" s="96">
        <v>0</v>
      </c>
      <c r="F288" s="96"/>
      <c r="G288" s="96">
        <v>0</v>
      </c>
      <c r="H288" s="96"/>
      <c r="I288" s="96">
        <v>1</v>
      </c>
      <c r="J288" s="96"/>
      <c r="K288" s="96">
        <f>SUM(E288:I288)</f>
        <v>1</v>
      </c>
      <c r="L288" s="99"/>
      <c r="M288" s="95"/>
    </row>
    <row r="289" spans="1:13" s="100" customFormat="1" ht="25.5" customHeight="1">
      <c r="A289" s="83"/>
      <c r="B289" s="90"/>
      <c r="C289" s="83">
        <v>51077</v>
      </c>
      <c r="D289" s="84" t="s">
        <v>359</v>
      </c>
      <c r="E289" s="96">
        <v>0.5</v>
      </c>
      <c r="F289" s="96"/>
      <c r="G289" s="96">
        <v>0</v>
      </c>
      <c r="H289" s="96"/>
      <c r="I289" s="96">
        <v>0</v>
      </c>
      <c r="J289" s="96"/>
      <c r="K289" s="96">
        <f>SUM(E289:I289)</f>
        <v>0.5</v>
      </c>
      <c r="L289" s="99"/>
      <c r="M289" s="95"/>
    </row>
    <row r="290" spans="1:13" s="100" customFormat="1" ht="12">
      <c r="A290" s="94"/>
      <c r="B290" s="85" t="s">
        <v>33</v>
      </c>
      <c r="C290" s="85"/>
      <c r="D290" s="86"/>
      <c r="E290" s="95">
        <f>E293+E295+E297+E299+E291</f>
        <v>2.7</v>
      </c>
      <c r="F290" s="95"/>
      <c r="G290" s="95">
        <f>G293+G295+G297+G299+G291</f>
        <v>0</v>
      </c>
      <c r="H290" s="95"/>
      <c r="I290" s="95">
        <f>I293+I295+I297+I299+I291</f>
        <v>5.3148580000000001</v>
      </c>
      <c r="J290" s="95"/>
      <c r="K290" s="95">
        <f>K293+K295+K297+K299+K291</f>
        <v>8.0148580000000003</v>
      </c>
      <c r="L290" s="99"/>
      <c r="M290" s="95"/>
    </row>
    <row r="291" spans="1:13" s="100" customFormat="1" ht="12">
      <c r="A291" s="83"/>
      <c r="B291" s="85"/>
      <c r="C291" s="85" t="s">
        <v>458</v>
      </c>
      <c r="D291" s="86"/>
      <c r="E291" s="96">
        <f>SUM(E292)</f>
        <v>1</v>
      </c>
      <c r="F291" s="96"/>
      <c r="G291" s="96">
        <f t="shared" ref="G291:K291" si="95">SUM(G292)</f>
        <v>0</v>
      </c>
      <c r="H291" s="96"/>
      <c r="I291" s="96">
        <f t="shared" si="95"/>
        <v>0</v>
      </c>
      <c r="J291" s="96"/>
      <c r="K291" s="96">
        <f t="shared" si="95"/>
        <v>1</v>
      </c>
      <c r="L291" s="99"/>
      <c r="M291" s="95"/>
    </row>
    <row r="292" spans="1:13" s="100" customFormat="1" ht="25.5" customHeight="1">
      <c r="A292" s="83"/>
      <c r="B292" s="90"/>
      <c r="C292" s="83">
        <v>48218</v>
      </c>
      <c r="D292" s="84" t="s">
        <v>360</v>
      </c>
      <c r="E292" s="96">
        <v>1</v>
      </c>
      <c r="F292" s="96"/>
      <c r="G292" s="96">
        <v>0</v>
      </c>
      <c r="H292" s="96"/>
      <c r="I292" s="96">
        <v>0</v>
      </c>
      <c r="J292" s="96"/>
      <c r="K292" s="96">
        <f>SUM(E292:I292)</f>
        <v>1</v>
      </c>
      <c r="L292" s="99"/>
      <c r="M292" s="95"/>
    </row>
    <row r="293" spans="1:13" s="100" customFormat="1" ht="12">
      <c r="A293" s="83"/>
      <c r="B293" s="85"/>
      <c r="C293" s="85" t="s">
        <v>112</v>
      </c>
      <c r="D293" s="86"/>
      <c r="E293" s="96">
        <f>SUM(E294)</f>
        <v>0</v>
      </c>
      <c r="F293" s="96"/>
      <c r="G293" s="96">
        <f t="shared" ref="G293:K293" si="96">SUM(G294)</f>
        <v>0</v>
      </c>
      <c r="H293" s="96"/>
      <c r="I293" s="96">
        <f t="shared" si="96"/>
        <v>5.3148580000000001</v>
      </c>
      <c r="J293" s="96"/>
      <c r="K293" s="96">
        <f t="shared" si="96"/>
        <v>5.3148580000000001</v>
      </c>
      <c r="L293" s="99"/>
      <c r="M293" s="95"/>
    </row>
    <row r="294" spans="1:13" s="100" customFormat="1" ht="25.5" customHeight="1">
      <c r="A294" s="83"/>
      <c r="B294" s="90"/>
      <c r="C294" s="83">
        <v>49424</v>
      </c>
      <c r="D294" s="84" t="s">
        <v>361</v>
      </c>
      <c r="E294" s="96">
        <v>0</v>
      </c>
      <c r="F294" s="96"/>
      <c r="G294" s="96">
        <v>0</v>
      </c>
      <c r="H294" s="96"/>
      <c r="I294" s="96">
        <v>5.3148580000000001</v>
      </c>
      <c r="J294" s="96"/>
      <c r="K294" s="96">
        <f>SUM(E294:I294)</f>
        <v>5.3148580000000001</v>
      </c>
      <c r="L294" s="99"/>
      <c r="M294" s="95"/>
    </row>
    <row r="295" spans="1:13" s="100" customFormat="1" ht="12">
      <c r="A295" s="83"/>
      <c r="B295" s="85"/>
      <c r="C295" s="85" t="s">
        <v>113</v>
      </c>
      <c r="D295" s="86"/>
      <c r="E295" s="96">
        <f>SUM(E296)</f>
        <v>0.5</v>
      </c>
      <c r="F295" s="96"/>
      <c r="G295" s="96">
        <f t="shared" ref="G295:K295" si="97">SUM(G296)</f>
        <v>0</v>
      </c>
      <c r="H295" s="96"/>
      <c r="I295" s="96">
        <f t="shared" si="97"/>
        <v>0</v>
      </c>
      <c r="J295" s="96"/>
      <c r="K295" s="96">
        <f t="shared" si="97"/>
        <v>0.5</v>
      </c>
      <c r="L295" s="99"/>
      <c r="M295" s="95"/>
    </row>
    <row r="296" spans="1:13" s="100" customFormat="1" ht="25.5" customHeight="1">
      <c r="A296" s="83"/>
      <c r="B296" s="90"/>
      <c r="C296" s="83">
        <v>50059</v>
      </c>
      <c r="D296" s="84" t="s">
        <v>362</v>
      </c>
      <c r="E296" s="96">
        <v>0.5</v>
      </c>
      <c r="F296" s="96"/>
      <c r="G296" s="96">
        <v>0</v>
      </c>
      <c r="H296" s="96"/>
      <c r="I296" s="96">
        <v>0</v>
      </c>
      <c r="J296" s="96"/>
      <c r="K296" s="96">
        <f>SUM(E296:I296)</f>
        <v>0.5</v>
      </c>
      <c r="L296" s="99"/>
      <c r="M296" s="95"/>
    </row>
    <row r="297" spans="1:13" s="100" customFormat="1" ht="12">
      <c r="A297" s="83"/>
      <c r="B297" s="85"/>
      <c r="C297" s="85" t="s">
        <v>125</v>
      </c>
      <c r="D297" s="86"/>
      <c r="E297" s="96">
        <f>SUM(E298)</f>
        <v>0.75</v>
      </c>
      <c r="F297" s="96"/>
      <c r="G297" s="96">
        <f t="shared" ref="G297:K299" si="98">SUM(G298)</f>
        <v>0</v>
      </c>
      <c r="H297" s="96"/>
      <c r="I297" s="96">
        <f t="shared" si="98"/>
        <v>0</v>
      </c>
      <c r="J297" s="96"/>
      <c r="K297" s="96">
        <f t="shared" si="98"/>
        <v>0.75</v>
      </c>
      <c r="L297" s="99"/>
      <c r="M297" s="95"/>
    </row>
    <row r="298" spans="1:13" s="100" customFormat="1" ht="13">
      <c r="A298" s="83"/>
      <c r="B298" s="90"/>
      <c r="C298" s="83">
        <v>52097</v>
      </c>
      <c r="D298" s="84" t="s">
        <v>248</v>
      </c>
      <c r="E298" s="96">
        <v>0.75</v>
      </c>
      <c r="F298" s="96"/>
      <c r="G298" s="96">
        <v>0</v>
      </c>
      <c r="H298" s="96"/>
      <c r="I298" s="96">
        <v>0</v>
      </c>
      <c r="J298" s="96"/>
      <c r="K298" s="96">
        <f>SUM(E298:I298)</f>
        <v>0.75</v>
      </c>
      <c r="L298" s="99"/>
      <c r="M298" s="95"/>
    </row>
    <row r="299" spans="1:13" s="100" customFormat="1" ht="12">
      <c r="A299" s="83"/>
      <c r="B299" s="85"/>
      <c r="C299" s="85" t="s">
        <v>126</v>
      </c>
      <c r="D299" s="86"/>
      <c r="E299" s="96">
        <f>SUM(E300)</f>
        <v>0.45</v>
      </c>
      <c r="F299" s="96"/>
      <c r="G299" s="96">
        <f t="shared" si="98"/>
        <v>0</v>
      </c>
      <c r="H299" s="96"/>
      <c r="I299" s="96">
        <f t="shared" si="98"/>
        <v>0</v>
      </c>
      <c r="J299" s="96"/>
      <c r="K299" s="96">
        <f t="shared" si="98"/>
        <v>0.45</v>
      </c>
      <c r="L299" s="99"/>
      <c r="M299" s="95"/>
    </row>
    <row r="300" spans="1:13" s="100" customFormat="1" ht="25.5" customHeight="1">
      <c r="A300" s="83"/>
      <c r="B300" s="90"/>
      <c r="C300" s="83">
        <v>45339</v>
      </c>
      <c r="D300" s="84" t="s">
        <v>363</v>
      </c>
      <c r="E300" s="96">
        <v>0.45</v>
      </c>
      <c r="F300" s="96"/>
      <c r="G300" s="96">
        <v>0</v>
      </c>
      <c r="H300" s="96"/>
      <c r="I300" s="96">
        <v>0</v>
      </c>
      <c r="J300" s="96"/>
      <c r="K300" s="96">
        <f>SUM(E300:I300)</f>
        <v>0.45</v>
      </c>
      <c r="L300" s="99"/>
      <c r="M300" s="95"/>
    </row>
    <row r="301" spans="1:13" s="100" customFormat="1" ht="12">
      <c r="A301" s="94"/>
      <c r="B301" s="85" t="s">
        <v>34</v>
      </c>
      <c r="C301" s="85"/>
      <c r="D301" s="86"/>
      <c r="E301" s="95">
        <f>E302+E304+E306+E308+E310+E313</f>
        <v>4.9749999999999996</v>
      </c>
      <c r="F301" s="95"/>
      <c r="G301" s="95">
        <f t="shared" ref="G301:K301" si="99">G302+G304+G306+G308+G310+G313</f>
        <v>0</v>
      </c>
      <c r="H301" s="95"/>
      <c r="I301" s="95">
        <f t="shared" si="99"/>
        <v>3.4940000000000002</v>
      </c>
      <c r="J301" s="95"/>
      <c r="K301" s="95">
        <f t="shared" si="99"/>
        <v>8.4689999999999994</v>
      </c>
      <c r="L301" s="99"/>
      <c r="M301" s="95"/>
    </row>
    <row r="302" spans="1:13" s="100" customFormat="1" ht="12">
      <c r="A302" s="83"/>
      <c r="B302" s="85"/>
      <c r="C302" s="85" t="s">
        <v>112</v>
      </c>
      <c r="D302" s="86"/>
      <c r="E302" s="96">
        <f t="shared" ref="E302:K302" si="100">SUM(E303)</f>
        <v>1</v>
      </c>
      <c r="F302" s="96"/>
      <c r="G302" s="96">
        <f t="shared" si="100"/>
        <v>0</v>
      </c>
      <c r="H302" s="96"/>
      <c r="I302" s="96">
        <f t="shared" si="100"/>
        <v>0</v>
      </c>
      <c r="J302" s="96"/>
      <c r="K302" s="96">
        <f t="shared" si="100"/>
        <v>1</v>
      </c>
      <c r="L302" s="99"/>
      <c r="M302" s="95"/>
    </row>
    <row r="303" spans="1:13" s="100" customFormat="1" ht="25.5" customHeight="1">
      <c r="A303" s="83"/>
      <c r="B303" s="90"/>
      <c r="C303" s="83">
        <v>39293</v>
      </c>
      <c r="D303" s="84" t="s">
        <v>145</v>
      </c>
      <c r="E303" s="96">
        <v>1</v>
      </c>
      <c r="F303" s="96"/>
      <c r="G303" s="96">
        <v>0</v>
      </c>
      <c r="H303" s="96"/>
      <c r="I303" s="96">
        <v>0</v>
      </c>
      <c r="J303" s="96"/>
      <c r="K303" s="96">
        <f>SUM(E303:I303)</f>
        <v>1</v>
      </c>
      <c r="L303" s="99"/>
      <c r="M303" s="95"/>
    </row>
    <row r="304" spans="1:13" s="100" customFormat="1" ht="12">
      <c r="A304" s="83"/>
      <c r="B304" s="85"/>
      <c r="C304" s="85" t="s">
        <v>113</v>
      </c>
      <c r="D304" s="86"/>
      <c r="E304" s="96">
        <f t="shared" ref="E304:K304" si="101">SUM(E305)</f>
        <v>1.75</v>
      </c>
      <c r="F304" s="96"/>
      <c r="G304" s="96">
        <f t="shared" si="101"/>
        <v>0</v>
      </c>
      <c r="H304" s="96"/>
      <c r="I304" s="96">
        <f t="shared" si="101"/>
        <v>0</v>
      </c>
      <c r="J304" s="96"/>
      <c r="K304" s="96">
        <f t="shared" si="101"/>
        <v>1.75</v>
      </c>
      <c r="L304" s="99"/>
      <c r="M304" s="95"/>
    </row>
    <row r="305" spans="1:13" s="100" customFormat="1" ht="13">
      <c r="A305" s="83"/>
      <c r="B305" s="90"/>
      <c r="C305" s="83">
        <v>51122</v>
      </c>
      <c r="D305" s="84" t="s">
        <v>249</v>
      </c>
      <c r="E305" s="96">
        <v>1.75</v>
      </c>
      <c r="F305" s="96"/>
      <c r="G305" s="96">
        <v>0</v>
      </c>
      <c r="H305" s="96"/>
      <c r="I305" s="96">
        <v>0</v>
      </c>
      <c r="J305" s="96"/>
      <c r="K305" s="96">
        <f>SUM(E305:I305)</f>
        <v>1.75</v>
      </c>
      <c r="L305" s="99"/>
      <c r="M305" s="95"/>
    </row>
    <row r="306" spans="1:13" s="100" customFormat="1" ht="12">
      <c r="A306" s="83"/>
      <c r="B306" s="85"/>
      <c r="C306" s="85" t="s">
        <v>114</v>
      </c>
      <c r="D306" s="86"/>
      <c r="E306" s="96">
        <f>SUM(E307)</f>
        <v>0</v>
      </c>
      <c r="F306" s="96"/>
      <c r="G306" s="96">
        <f t="shared" ref="G306:K306" si="102">SUM(G307)</f>
        <v>0</v>
      </c>
      <c r="H306" s="96"/>
      <c r="I306" s="96">
        <f t="shared" si="102"/>
        <v>2.2440000000000002</v>
      </c>
      <c r="J306" s="96"/>
      <c r="K306" s="96">
        <f t="shared" si="102"/>
        <v>2.2440000000000002</v>
      </c>
      <c r="L306" s="99"/>
      <c r="M306" s="95"/>
    </row>
    <row r="307" spans="1:13" s="100" customFormat="1" ht="25.5" customHeight="1">
      <c r="A307" s="83"/>
      <c r="B307" s="90"/>
      <c r="C307" s="83">
        <v>49273</v>
      </c>
      <c r="D307" s="84" t="s">
        <v>364</v>
      </c>
      <c r="E307" s="96">
        <v>0</v>
      </c>
      <c r="F307" s="96"/>
      <c r="G307" s="96">
        <v>0</v>
      </c>
      <c r="H307" s="96"/>
      <c r="I307" s="96">
        <v>2.2440000000000002</v>
      </c>
      <c r="J307" s="96"/>
      <c r="K307" s="96">
        <f>SUM(E307:I307)</f>
        <v>2.2440000000000002</v>
      </c>
      <c r="L307" s="99"/>
      <c r="M307" s="95"/>
    </row>
    <row r="308" spans="1:13" s="100" customFormat="1" ht="12">
      <c r="A308" s="83"/>
      <c r="B308" s="85"/>
      <c r="C308" s="85" t="s">
        <v>127</v>
      </c>
      <c r="D308" s="86"/>
      <c r="E308" s="96">
        <f>SUM(E309:E309)</f>
        <v>0.22500000000000001</v>
      </c>
      <c r="F308" s="96"/>
      <c r="G308" s="96">
        <f>SUM(G309:G309)</f>
        <v>0</v>
      </c>
      <c r="H308" s="96"/>
      <c r="I308" s="96">
        <f>SUM(I309:I309)</f>
        <v>0</v>
      </c>
      <c r="J308" s="96"/>
      <c r="K308" s="96">
        <f>SUM(K309:K309)</f>
        <v>0.22500000000000001</v>
      </c>
      <c r="L308" s="99"/>
      <c r="M308" s="95"/>
    </row>
    <row r="309" spans="1:13" s="100" customFormat="1" ht="13">
      <c r="A309" s="83"/>
      <c r="B309" s="90"/>
      <c r="C309" s="83">
        <v>51107</v>
      </c>
      <c r="D309" s="84" t="s">
        <v>250</v>
      </c>
      <c r="E309" s="96">
        <v>0.22500000000000001</v>
      </c>
      <c r="F309" s="96"/>
      <c r="G309" s="96">
        <v>0</v>
      </c>
      <c r="H309" s="96"/>
      <c r="I309" s="96">
        <v>0</v>
      </c>
      <c r="J309" s="96"/>
      <c r="K309" s="96">
        <f>SUM(E309:I309)</f>
        <v>0.22500000000000001</v>
      </c>
      <c r="L309" s="99"/>
      <c r="M309" s="95"/>
    </row>
    <row r="310" spans="1:13" s="100" customFormat="1" ht="12">
      <c r="A310" s="83"/>
      <c r="B310" s="85"/>
      <c r="C310" s="85" t="s">
        <v>125</v>
      </c>
      <c r="D310" s="86"/>
      <c r="E310" s="96">
        <f>SUM(E311:E312)</f>
        <v>0.5</v>
      </c>
      <c r="F310" s="96"/>
      <c r="G310" s="96">
        <f>SUM(G311:G312)</f>
        <v>0</v>
      </c>
      <c r="H310" s="96"/>
      <c r="I310" s="96">
        <f>SUM(I311:I312)</f>
        <v>1.25</v>
      </c>
      <c r="J310" s="96"/>
      <c r="K310" s="96">
        <f>SUM(K311:K312)</f>
        <v>1.75</v>
      </c>
      <c r="L310" s="99"/>
      <c r="M310" s="95"/>
    </row>
    <row r="311" spans="1:13" s="100" customFormat="1" ht="13">
      <c r="A311" s="83"/>
      <c r="B311" s="85"/>
      <c r="C311" s="83">
        <v>50299</v>
      </c>
      <c r="D311" s="84" t="s">
        <v>251</v>
      </c>
      <c r="E311" s="96">
        <v>0.5</v>
      </c>
      <c r="F311" s="96"/>
      <c r="G311" s="96">
        <v>0</v>
      </c>
      <c r="H311" s="96"/>
      <c r="I311" s="96">
        <v>0</v>
      </c>
      <c r="J311" s="96"/>
      <c r="K311" s="96">
        <f>SUM(E311:I311)</f>
        <v>0.5</v>
      </c>
      <c r="L311" s="99"/>
      <c r="M311" s="95"/>
    </row>
    <row r="312" spans="1:13" s="100" customFormat="1" ht="13">
      <c r="A312" s="83"/>
      <c r="B312" s="90"/>
      <c r="C312" s="83">
        <v>50299</v>
      </c>
      <c r="D312" s="84" t="s">
        <v>252</v>
      </c>
      <c r="E312" s="96">
        <v>0</v>
      </c>
      <c r="F312" s="96"/>
      <c r="G312" s="96">
        <v>0</v>
      </c>
      <c r="H312" s="96"/>
      <c r="I312" s="96">
        <v>1.25</v>
      </c>
      <c r="J312" s="96"/>
      <c r="K312" s="96">
        <f>SUM(E312:I312)</f>
        <v>1.25</v>
      </c>
      <c r="L312" s="99"/>
      <c r="M312" s="95"/>
    </row>
    <row r="313" spans="1:13" s="100" customFormat="1" ht="12">
      <c r="A313" s="83"/>
      <c r="B313" s="85"/>
      <c r="C313" s="85" t="s">
        <v>126</v>
      </c>
      <c r="D313" s="86"/>
      <c r="E313" s="96">
        <f>SUM(E314:E315)</f>
        <v>1.5</v>
      </c>
      <c r="F313" s="96"/>
      <c r="G313" s="96">
        <f t="shared" ref="G313:K313" si="103">SUM(G314:G315)</f>
        <v>0</v>
      </c>
      <c r="H313" s="96"/>
      <c r="I313" s="96">
        <f t="shared" si="103"/>
        <v>0</v>
      </c>
      <c r="J313" s="96"/>
      <c r="K313" s="96">
        <f t="shared" si="103"/>
        <v>1.5</v>
      </c>
      <c r="L313" s="99"/>
      <c r="M313" s="95"/>
    </row>
    <row r="314" spans="1:13" s="100" customFormat="1" ht="13">
      <c r="A314" s="83"/>
      <c r="B314" s="90"/>
      <c r="C314" s="83">
        <v>37378</v>
      </c>
      <c r="D314" s="84" t="s">
        <v>253</v>
      </c>
      <c r="E314" s="96">
        <v>0.5</v>
      </c>
      <c r="F314" s="96"/>
      <c r="G314" s="96">
        <v>0</v>
      </c>
      <c r="H314" s="96"/>
      <c r="I314" s="96">
        <v>0</v>
      </c>
      <c r="J314" s="96"/>
      <c r="K314" s="96">
        <f>SUM(E314:I314)</f>
        <v>0.5</v>
      </c>
      <c r="L314" s="99"/>
      <c r="M314" s="95"/>
    </row>
    <row r="315" spans="1:13" s="100" customFormat="1" ht="13">
      <c r="A315" s="83"/>
      <c r="B315" s="85"/>
      <c r="C315" s="83">
        <v>51297</v>
      </c>
      <c r="D315" s="84" t="s">
        <v>254</v>
      </c>
      <c r="E315" s="96">
        <v>1</v>
      </c>
      <c r="F315" s="96"/>
      <c r="G315" s="96">
        <v>0</v>
      </c>
      <c r="H315" s="96"/>
      <c r="I315" s="96">
        <v>0</v>
      </c>
      <c r="J315" s="96"/>
      <c r="K315" s="96">
        <f>SUM(E315:I315)</f>
        <v>1</v>
      </c>
      <c r="L315" s="99"/>
      <c r="M315" s="95"/>
    </row>
    <row r="316" spans="1:13" s="100" customFormat="1" ht="12">
      <c r="A316" s="94" t="s">
        <v>124</v>
      </c>
      <c r="B316" s="90"/>
      <c r="C316" s="90"/>
      <c r="D316" s="86"/>
      <c r="E316" s="95">
        <f>E324+E342+E349+E359+E380+E317</f>
        <v>15.40995</v>
      </c>
      <c r="F316" s="95"/>
      <c r="G316" s="95">
        <f>G324+G342+G349+G359+G380+G317</f>
        <v>0.5</v>
      </c>
      <c r="H316" s="95"/>
      <c r="I316" s="95">
        <f>I324+I342+I349+I359+I380+I317</f>
        <v>26.542999999999999</v>
      </c>
      <c r="J316" s="95"/>
      <c r="K316" s="95">
        <f>K324+K342+K349+K359+K380+K317</f>
        <v>42.452950000000001</v>
      </c>
      <c r="L316" s="99"/>
      <c r="M316" s="95"/>
    </row>
    <row r="317" spans="1:13" s="100" customFormat="1" ht="12">
      <c r="A317" s="94"/>
      <c r="B317" s="85" t="s">
        <v>35</v>
      </c>
      <c r="C317" s="85"/>
      <c r="D317" s="86"/>
      <c r="E317" s="95">
        <f>E318+E320+E322</f>
        <v>1.2</v>
      </c>
      <c r="F317" s="95"/>
      <c r="G317" s="95">
        <f t="shared" ref="G317:K317" si="104">G318+G320+G322</f>
        <v>0</v>
      </c>
      <c r="H317" s="95"/>
      <c r="I317" s="95">
        <f t="shared" si="104"/>
        <v>3.5</v>
      </c>
      <c r="J317" s="95"/>
      <c r="K317" s="95">
        <f t="shared" si="104"/>
        <v>4.7</v>
      </c>
      <c r="L317" s="99"/>
      <c r="M317" s="95"/>
    </row>
    <row r="318" spans="1:13" s="100" customFormat="1" ht="12">
      <c r="A318" s="83"/>
      <c r="B318" s="85"/>
      <c r="C318" s="85" t="s">
        <v>158</v>
      </c>
      <c r="D318" s="86"/>
      <c r="E318" s="96">
        <f>SUM(E319)</f>
        <v>0</v>
      </c>
      <c r="F318" s="96"/>
      <c r="G318" s="96">
        <f t="shared" ref="G318:K318" si="105">SUM(G319)</f>
        <v>0</v>
      </c>
      <c r="H318" s="96"/>
      <c r="I318" s="96">
        <f t="shared" si="105"/>
        <v>2</v>
      </c>
      <c r="J318" s="96"/>
      <c r="K318" s="96">
        <f t="shared" si="105"/>
        <v>2</v>
      </c>
      <c r="L318" s="99"/>
      <c r="M318" s="95"/>
    </row>
    <row r="319" spans="1:13" s="100" customFormat="1" ht="13">
      <c r="A319" s="83"/>
      <c r="B319" s="90"/>
      <c r="C319" s="83">
        <v>50264</v>
      </c>
      <c r="D319" s="84" t="s">
        <v>255</v>
      </c>
      <c r="E319" s="96">
        <v>0</v>
      </c>
      <c r="F319" s="96"/>
      <c r="G319" s="96">
        <v>0</v>
      </c>
      <c r="H319" s="96"/>
      <c r="I319" s="96">
        <v>2</v>
      </c>
      <c r="J319" s="96"/>
      <c r="K319" s="96">
        <f>SUM(E319:I319)</f>
        <v>2</v>
      </c>
      <c r="L319" s="99"/>
      <c r="M319" s="95"/>
    </row>
    <row r="320" spans="1:13" s="100" customFormat="1" ht="12">
      <c r="A320" s="83"/>
      <c r="B320" s="85"/>
      <c r="C320" s="85" t="s">
        <v>112</v>
      </c>
      <c r="D320" s="86"/>
      <c r="E320" s="96">
        <f>SUM(E321)</f>
        <v>1.2</v>
      </c>
      <c r="F320" s="96"/>
      <c r="G320" s="96">
        <f t="shared" ref="G320:K320" si="106">SUM(G321)</f>
        <v>0</v>
      </c>
      <c r="H320" s="96"/>
      <c r="I320" s="96">
        <f t="shared" si="106"/>
        <v>0</v>
      </c>
      <c r="J320" s="96"/>
      <c r="K320" s="96">
        <f t="shared" si="106"/>
        <v>1.2</v>
      </c>
      <c r="L320" s="99"/>
      <c r="M320" s="95"/>
    </row>
    <row r="321" spans="1:13" s="100" customFormat="1" ht="13">
      <c r="A321" s="83"/>
      <c r="B321" s="90"/>
      <c r="C321" s="83">
        <v>50394</v>
      </c>
      <c r="D321" s="84" t="s">
        <v>256</v>
      </c>
      <c r="E321" s="96">
        <v>1.2</v>
      </c>
      <c r="F321" s="96"/>
      <c r="G321" s="96">
        <v>0</v>
      </c>
      <c r="H321" s="96"/>
      <c r="I321" s="96">
        <v>0</v>
      </c>
      <c r="J321" s="96"/>
      <c r="K321" s="96">
        <f>SUM(E321:I321)</f>
        <v>1.2</v>
      </c>
      <c r="L321" s="99"/>
      <c r="M321" s="95"/>
    </row>
    <row r="322" spans="1:13" s="100" customFormat="1" ht="12">
      <c r="A322" s="83"/>
      <c r="B322" s="85"/>
      <c r="C322" s="85" t="s">
        <v>125</v>
      </c>
      <c r="D322" s="86"/>
      <c r="E322" s="96">
        <f>SUM(E323)</f>
        <v>0</v>
      </c>
      <c r="F322" s="96"/>
      <c r="G322" s="96">
        <f t="shared" ref="G322:K322" si="107">SUM(G323)</f>
        <v>0</v>
      </c>
      <c r="H322" s="96"/>
      <c r="I322" s="96">
        <f t="shared" si="107"/>
        <v>1.5</v>
      </c>
      <c r="J322" s="96"/>
      <c r="K322" s="96">
        <f t="shared" si="107"/>
        <v>1.5</v>
      </c>
      <c r="L322" s="99"/>
      <c r="M322" s="95"/>
    </row>
    <row r="323" spans="1:13" s="100" customFormat="1" ht="24.75" customHeight="1">
      <c r="A323" s="83"/>
      <c r="B323" s="85"/>
      <c r="C323" s="83">
        <v>51113</v>
      </c>
      <c r="D323" s="84" t="s">
        <v>365</v>
      </c>
      <c r="E323" s="96">
        <v>0</v>
      </c>
      <c r="F323" s="96"/>
      <c r="G323" s="96">
        <v>0</v>
      </c>
      <c r="H323" s="96"/>
      <c r="I323" s="96">
        <v>1.5</v>
      </c>
      <c r="J323" s="96"/>
      <c r="K323" s="96">
        <f>SUM(E323:I323)</f>
        <v>1.5</v>
      </c>
      <c r="L323" s="99"/>
      <c r="M323" s="95"/>
    </row>
    <row r="324" spans="1:13" s="100" customFormat="1" ht="12">
      <c r="A324" s="94"/>
      <c r="B324" s="85" t="s">
        <v>36</v>
      </c>
      <c r="C324" s="85"/>
      <c r="D324" s="86"/>
      <c r="E324" s="95">
        <f>E325+E327+E329+E335+E337+E340</f>
        <v>1.05</v>
      </c>
      <c r="F324" s="95"/>
      <c r="G324" s="95">
        <f t="shared" ref="G324:K324" si="108">G325+G327+G329+G335+G337+G340</f>
        <v>0</v>
      </c>
      <c r="H324" s="95"/>
      <c r="I324" s="95">
        <f t="shared" si="108"/>
        <v>8.6379999999999999</v>
      </c>
      <c r="J324" s="95"/>
      <c r="K324" s="95">
        <f t="shared" si="108"/>
        <v>9.6880000000000006</v>
      </c>
      <c r="L324" s="99"/>
      <c r="M324" s="95"/>
    </row>
    <row r="325" spans="1:13" s="100" customFormat="1" ht="12">
      <c r="A325" s="83"/>
      <c r="B325" s="85"/>
      <c r="C325" s="85" t="s">
        <v>458</v>
      </c>
      <c r="D325" s="86"/>
      <c r="E325" s="96">
        <f>SUM(E326)</f>
        <v>0</v>
      </c>
      <c r="F325" s="96"/>
      <c r="G325" s="96">
        <f t="shared" ref="G325:K325" si="109">SUM(G326)</f>
        <v>0</v>
      </c>
      <c r="H325" s="96"/>
      <c r="I325" s="96">
        <f t="shared" si="109"/>
        <v>1</v>
      </c>
      <c r="J325" s="96"/>
      <c r="K325" s="96">
        <f t="shared" si="109"/>
        <v>1</v>
      </c>
      <c r="L325" s="99"/>
      <c r="M325" s="95"/>
    </row>
    <row r="326" spans="1:13" s="100" customFormat="1" ht="26.25" customHeight="1">
      <c r="A326" s="83"/>
      <c r="B326" s="90"/>
      <c r="C326" s="83">
        <v>46380</v>
      </c>
      <c r="D326" s="84" t="s">
        <v>366</v>
      </c>
      <c r="E326" s="96">
        <v>0</v>
      </c>
      <c r="F326" s="96"/>
      <c r="G326" s="96">
        <v>0</v>
      </c>
      <c r="H326" s="96"/>
      <c r="I326" s="96">
        <v>1</v>
      </c>
      <c r="J326" s="96"/>
      <c r="K326" s="96">
        <f>SUM(E326:I326)</f>
        <v>1</v>
      </c>
      <c r="L326" s="99"/>
      <c r="M326" s="95"/>
    </row>
    <row r="327" spans="1:13" s="100" customFormat="1" ht="12">
      <c r="A327" s="83"/>
      <c r="B327" s="85"/>
      <c r="C327" s="85" t="s">
        <v>112</v>
      </c>
      <c r="D327" s="86"/>
      <c r="E327" s="96">
        <f>SUM(E328)</f>
        <v>0.8</v>
      </c>
      <c r="F327" s="96"/>
      <c r="G327" s="96">
        <f t="shared" ref="G327" si="110">SUM(G328)</f>
        <v>0</v>
      </c>
      <c r="H327" s="96"/>
      <c r="I327" s="96">
        <f t="shared" ref="I327" si="111">SUM(I328)</f>
        <v>0</v>
      </c>
      <c r="J327" s="96"/>
      <c r="K327" s="96">
        <f t="shared" ref="K327" si="112">SUM(K328)</f>
        <v>0.8</v>
      </c>
      <c r="L327" s="99"/>
      <c r="M327" s="95"/>
    </row>
    <row r="328" spans="1:13" s="100" customFormat="1" ht="12">
      <c r="A328" s="83"/>
      <c r="B328" s="90"/>
      <c r="C328" s="83">
        <v>50395</v>
      </c>
      <c r="D328" s="90" t="s">
        <v>257</v>
      </c>
      <c r="E328" s="96">
        <v>0.8</v>
      </c>
      <c r="F328" s="96"/>
      <c r="G328" s="96">
        <v>0</v>
      </c>
      <c r="H328" s="96"/>
      <c r="I328" s="96">
        <v>0</v>
      </c>
      <c r="J328" s="96"/>
      <c r="K328" s="96">
        <f>SUM(E328:I328)</f>
        <v>0.8</v>
      </c>
      <c r="L328" s="99"/>
      <c r="M328" s="95"/>
    </row>
    <row r="329" spans="1:13" s="100" customFormat="1" ht="12">
      <c r="A329" s="83"/>
      <c r="B329" s="85"/>
      <c r="C329" s="85" t="s">
        <v>113</v>
      </c>
      <c r="D329" s="86"/>
      <c r="E329" s="96">
        <f>SUM(E330:E334)</f>
        <v>0.1</v>
      </c>
      <c r="F329" s="96"/>
      <c r="G329" s="96">
        <f t="shared" ref="G329:K329" si="113">SUM(G330:G334)</f>
        <v>0</v>
      </c>
      <c r="H329" s="96"/>
      <c r="I329" s="96">
        <f t="shared" si="113"/>
        <v>5.3</v>
      </c>
      <c r="J329" s="96"/>
      <c r="K329" s="96">
        <f t="shared" si="113"/>
        <v>5.4</v>
      </c>
      <c r="L329" s="99"/>
      <c r="M329" s="95"/>
    </row>
    <row r="330" spans="1:13" s="100" customFormat="1" ht="38.25" customHeight="1">
      <c r="A330" s="83"/>
      <c r="B330" s="90"/>
      <c r="C330" s="83">
        <v>46380</v>
      </c>
      <c r="D330" s="84" t="s">
        <v>482</v>
      </c>
      <c r="E330" s="96">
        <v>0</v>
      </c>
      <c r="F330" s="96"/>
      <c r="G330" s="96">
        <v>0</v>
      </c>
      <c r="H330" s="96"/>
      <c r="I330" s="96">
        <v>1.5</v>
      </c>
      <c r="J330" s="96"/>
      <c r="K330" s="96">
        <f>SUM(E330:I330)</f>
        <v>1.5</v>
      </c>
      <c r="L330" s="99"/>
      <c r="M330" s="95"/>
    </row>
    <row r="331" spans="1:13" s="100" customFormat="1" ht="24.75" customHeight="1">
      <c r="A331" s="83"/>
      <c r="B331" s="90"/>
      <c r="C331" s="83">
        <v>46380</v>
      </c>
      <c r="D331" s="84" t="s">
        <v>367</v>
      </c>
      <c r="E331" s="96">
        <v>0</v>
      </c>
      <c r="F331" s="96"/>
      <c r="G331" s="96">
        <v>0</v>
      </c>
      <c r="H331" s="96"/>
      <c r="I331" s="96">
        <v>1</v>
      </c>
      <c r="J331" s="96"/>
      <c r="K331" s="96">
        <f>SUM(E331:I331)</f>
        <v>1</v>
      </c>
      <c r="L331" s="99"/>
      <c r="M331" s="95"/>
    </row>
    <row r="332" spans="1:13" s="100" customFormat="1" ht="13">
      <c r="A332" s="83"/>
      <c r="B332" s="90"/>
      <c r="C332" s="83">
        <v>49043</v>
      </c>
      <c r="D332" s="84" t="s">
        <v>258</v>
      </c>
      <c r="E332" s="96">
        <v>0</v>
      </c>
      <c r="F332" s="96"/>
      <c r="G332" s="96">
        <v>0</v>
      </c>
      <c r="H332" s="96"/>
      <c r="I332" s="96">
        <v>1</v>
      </c>
      <c r="J332" s="96"/>
      <c r="K332" s="96">
        <f>SUM(E332:I332)</f>
        <v>1</v>
      </c>
      <c r="L332" s="99"/>
      <c r="M332" s="95"/>
    </row>
    <row r="333" spans="1:13" s="100" customFormat="1" ht="25.5" customHeight="1">
      <c r="A333" s="83"/>
      <c r="B333" s="90"/>
      <c r="C333" s="83">
        <v>49203</v>
      </c>
      <c r="D333" s="84" t="s">
        <v>368</v>
      </c>
      <c r="E333" s="96">
        <v>0.1</v>
      </c>
      <c r="F333" s="96"/>
      <c r="G333" s="96">
        <v>0</v>
      </c>
      <c r="H333" s="96"/>
      <c r="I333" s="96">
        <v>0</v>
      </c>
      <c r="J333" s="96"/>
      <c r="K333" s="96">
        <f>SUM(E333:I333)</f>
        <v>0.1</v>
      </c>
      <c r="L333" s="99"/>
      <c r="M333" s="95"/>
    </row>
    <row r="334" spans="1:13" s="100" customFormat="1" ht="25.5" customHeight="1">
      <c r="A334" s="83"/>
      <c r="B334" s="90"/>
      <c r="C334" s="83">
        <v>49204</v>
      </c>
      <c r="D334" s="84" t="s">
        <v>369</v>
      </c>
      <c r="E334" s="96">
        <v>0</v>
      </c>
      <c r="F334" s="96"/>
      <c r="G334" s="96">
        <v>0</v>
      </c>
      <c r="H334" s="96"/>
      <c r="I334" s="96">
        <v>1.8</v>
      </c>
      <c r="J334" s="96"/>
      <c r="K334" s="96">
        <f>SUM(E334:I334)</f>
        <v>1.8</v>
      </c>
      <c r="L334" s="99"/>
      <c r="M334" s="95"/>
    </row>
    <row r="335" spans="1:13" s="100" customFormat="1" ht="12">
      <c r="A335" s="83"/>
      <c r="B335" s="85"/>
      <c r="C335" s="85" t="s">
        <v>114</v>
      </c>
      <c r="D335" s="86"/>
      <c r="E335" s="96">
        <f t="shared" ref="E335:K335" si="114">SUM(E336)</f>
        <v>0</v>
      </c>
      <c r="F335" s="96"/>
      <c r="G335" s="96">
        <f t="shared" si="114"/>
        <v>0</v>
      </c>
      <c r="H335" s="96"/>
      <c r="I335" s="96">
        <f t="shared" si="114"/>
        <v>0.53</v>
      </c>
      <c r="J335" s="96"/>
      <c r="K335" s="96">
        <f t="shared" si="114"/>
        <v>0.53</v>
      </c>
      <c r="L335" s="99"/>
      <c r="M335" s="95"/>
    </row>
    <row r="336" spans="1:13" s="100" customFormat="1" ht="25.5" customHeight="1">
      <c r="A336" s="83"/>
      <c r="B336" s="90"/>
      <c r="C336" s="83">
        <v>46380</v>
      </c>
      <c r="D336" s="84" t="s">
        <v>370</v>
      </c>
      <c r="E336" s="96">
        <v>0</v>
      </c>
      <c r="F336" s="96"/>
      <c r="G336" s="96">
        <v>0</v>
      </c>
      <c r="H336" s="96"/>
      <c r="I336" s="96">
        <v>0.53</v>
      </c>
      <c r="J336" s="96"/>
      <c r="K336" s="96">
        <f>SUM(E336:I336)</f>
        <v>0.53</v>
      </c>
      <c r="L336" s="99"/>
      <c r="M336" s="95"/>
    </row>
    <row r="337" spans="1:13" s="100" customFormat="1" ht="12">
      <c r="A337" s="83"/>
      <c r="B337" s="85"/>
      <c r="C337" s="85" t="s">
        <v>116</v>
      </c>
      <c r="D337" s="86"/>
      <c r="E337" s="96">
        <f>SUM(E338:E339)</f>
        <v>0.15</v>
      </c>
      <c r="F337" s="96"/>
      <c r="G337" s="96">
        <f>SUM(G338:G339)</f>
        <v>0</v>
      </c>
      <c r="H337" s="96"/>
      <c r="I337" s="96">
        <f>SUM(I338:I339)</f>
        <v>0.75</v>
      </c>
      <c r="J337" s="96"/>
      <c r="K337" s="96">
        <f>SUM(K338:K339)</f>
        <v>0.9</v>
      </c>
      <c r="L337" s="99"/>
      <c r="M337" s="95"/>
    </row>
    <row r="338" spans="1:13" s="100" customFormat="1" ht="37.5" customHeight="1">
      <c r="A338" s="83"/>
      <c r="B338" s="90"/>
      <c r="C338" s="83">
        <v>46380</v>
      </c>
      <c r="D338" s="84" t="s">
        <v>371</v>
      </c>
      <c r="E338" s="96">
        <v>0</v>
      </c>
      <c r="F338" s="96"/>
      <c r="G338" s="96">
        <v>0</v>
      </c>
      <c r="H338" s="96"/>
      <c r="I338" s="96">
        <v>0.75</v>
      </c>
      <c r="J338" s="96"/>
      <c r="K338" s="96">
        <f>SUM(E338:I338)</f>
        <v>0.75</v>
      </c>
      <c r="L338" s="99"/>
      <c r="M338" s="95"/>
    </row>
    <row r="339" spans="1:13" s="100" customFormat="1" ht="25.5" customHeight="1">
      <c r="A339" s="83"/>
      <c r="B339" s="90"/>
      <c r="C339" s="83">
        <v>48134</v>
      </c>
      <c r="D339" s="84" t="s">
        <v>146</v>
      </c>
      <c r="E339" s="96">
        <v>0.15</v>
      </c>
      <c r="F339" s="96"/>
      <c r="G339" s="96">
        <v>0</v>
      </c>
      <c r="H339" s="96"/>
      <c r="I339" s="96">
        <v>0</v>
      </c>
      <c r="J339" s="96"/>
      <c r="K339" s="96">
        <f>SUM(E339:I339)</f>
        <v>0.15</v>
      </c>
      <c r="L339" s="99"/>
      <c r="M339" s="95"/>
    </row>
    <row r="340" spans="1:13" s="100" customFormat="1" ht="12">
      <c r="A340" s="83"/>
      <c r="B340" s="85"/>
      <c r="C340" s="85" t="s">
        <v>126</v>
      </c>
      <c r="D340" s="86"/>
      <c r="E340" s="96">
        <f>SUM(E341)</f>
        <v>0</v>
      </c>
      <c r="F340" s="96"/>
      <c r="G340" s="96">
        <f t="shared" ref="G340:K340" si="115">SUM(G341)</f>
        <v>0</v>
      </c>
      <c r="H340" s="96"/>
      <c r="I340" s="96">
        <f t="shared" si="115"/>
        <v>1.0580000000000001</v>
      </c>
      <c r="J340" s="96"/>
      <c r="K340" s="96">
        <f t="shared" si="115"/>
        <v>1.0580000000000001</v>
      </c>
      <c r="L340" s="99"/>
      <c r="M340" s="95"/>
    </row>
    <row r="341" spans="1:13" s="100" customFormat="1" ht="37.5" customHeight="1">
      <c r="A341" s="83"/>
      <c r="B341" s="90"/>
      <c r="C341" s="83">
        <v>46380</v>
      </c>
      <c r="D341" s="84" t="s">
        <v>372</v>
      </c>
      <c r="E341" s="96">
        <v>0</v>
      </c>
      <c r="F341" s="96"/>
      <c r="G341" s="96">
        <v>0</v>
      </c>
      <c r="H341" s="96"/>
      <c r="I341" s="96">
        <v>1.0580000000000001</v>
      </c>
      <c r="J341" s="96"/>
      <c r="K341" s="96">
        <f>SUM(E341:I341)</f>
        <v>1.0580000000000001</v>
      </c>
      <c r="L341" s="99"/>
      <c r="M341" s="95"/>
    </row>
    <row r="342" spans="1:13" s="100" customFormat="1" ht="12">
      <c r="A342" s="94"/>
      <c r="B342" s="85" t="s">
        <v>129</v>
      </c>
      <c r="C342" s="85"/>
      <c r="D342" s="86"/>
      <c r="E342" s="95">
        <f>E343+E345+E347</f>
        <v>1.2000000000000002</v>
      </c>
      <c r="F342" s="95"/>
      <c r="G342" s="95">
        <f t="shared" ref="G342:K342" si="116">G343+G345+G347</f>
        <v>0.3</v>
      </c>
      <c r="H342" s="95"/>
      <c r="I342" s="95">
        <f t="shared" si="116"/>
        <v>1.8</v>
      </c>
      <c r="J342" s="95"/>
      <c r="K342" s="95">
        <f t="shared" si="116"/>
        <v>3.3</v>
      </c>
      <c r="L342" s="99"/>
      <c r="M342" s="95"/>
    </row>
    <row r="343" spans="1:13" s="100" customFormat="1" ht="12">
      <c r="A343" s="83"/>
      <c r="B343" s="85"/>
      <c r="C343" s="85" t="s">
        <v>458</v>
      </c>
      <c r="D343" s="86"/>
      <c r="E343" s="96">
        <f>SUM(E344)</f>
        <v>0.4</v>
      </c>
      <c r="F343" s="96"/>
      <c r="G343" s="96">
        <f t="shared" ref="G343:K343" si="117">SUM(G344)</f>
        <v>0.3</v>
      </c>
      <c r="H343" s="96"/>
      <c r="I343" s="96">
        <f t="shared" si="117"/>
        <v>0.3</v>
      </c>
      <c r="J343" s="96"/>
      <c r="K343" s="96">
        <f t="shared" si="117"/>
        <v>1</v>
      </c>
      <c r="L343" s="99"/>
      <c r="M343" s="95"/>
    </row>
    <row r="344" spans="1:13" s="100" customFormat="1" ht="25.5" customHeight="1">
      <c r="A344" s="83"/>
      <c r="B344" s="90"/>
      <c r="C344" s="83">
        <v>50236</v>
      </c>
      <c r="D344" s="84" t="s">
        <v>373</v>
      </c>
      <c r="E344" s="96">
        <v>0.4</v>
      </c>
      <c r="F344" s="96"/>
      <c r="G344" s="96">
        <v>0.3</v>
      </c>
      <c r="H344" s="96"/>
      <c r="I344" s="96">
        <v>0.3</v>
      </c>
      <c r="J344" s="96"/>
      <c r="K344" s="96">
        <f>SUM(E344:I344)</f>
        <v>1</v>
      </c>
      <c r="L344" s="99"/>
      <c r="M344" s="95"/>
    </row>
    <row r="345" spans="1:13" s="100" customFormat="1" ht="12">
      <c r="A345" s="83"/>
      <c r="B345" s="85"/>
      <c r="C345" s="85" t="s">
        <v>113</v>
      </c>
      <c r="D345" s="86"/>
      <c r="E345" s="96">
        <f t="shared" ref="E345:K347" si="118">SUM(E346)</f>
        <v>0.8</v>
      </c>
      <c r="F345" s="96"/>
      <c r="G345" s="96">
        <f t="shared" si="118"/>
        <v>0</v>
      </c>
      <c r="H345" s="96"/>
      <c r="I345" s="96">
        <f t="shared" si="118"/>
        <v>0</v>
      </c>
      <c r="J345" s="96"/>
      <c r="K345" s="96">
        <f t="shared" si="118"/>
        <v>0.8</v>
      </c>
      <c r="L345" s="99"/>
      <c r="M345" s="95"/>
    </row>
    <row r="346" spans="1:13" s="100" customFormat="1" ht="13">
      <c r="A346" s="83"/>
      <c r="B346" s="90"/>
      <c r="C346" s="83">
        <v>51329</v>
      </c>
      <c r="D346" s="84" t="s">
        <v>259</v>
      </c>
      <c r="E346" s="96">
        <v>0.8</v>
      </c>
      <c r="F346" s="96"/>
      <c r="G346" s="96">
        <v>0</v>
      </c>
      <c r="H346" s="96"/>
      <c r="I346" s="96">
        <v>0</v>
      </c>
      <c r="J346" s="96"/>
      <c r="K346" s="96">
        <f>SUM(E346:I346)</f>
        <v>0.8</v>
      </c>
      <c r="L346" s="99"/>
      <c r="M346" s="95"/>
    </row>
    <row r="347" spans="1:13" s="100" customFormat="1" ht="12">
      <c r="A347" s="83"/>
      <c r="B347" s="85"/>
      <c r="C347" s="85" t="s">
        <v>125</v>
      </c>
      <c r="D347" s="86"/>
      <c r="E347" s="96">
        <f t="shared" si="118"/>
        <v>0</v>
      </c>
      <c r="F347" s="96"/>
      <c r="G347" s="96">
        <f t="shared" si="118"/>
        <v>0</v>
      </c>
      <c r="H347" s="96"/>
      <c r="I347" s="96">
        <f t="shared" si="118"/>
        <v>1.5</v>
      </c>
      <c r="J347" s="96"/>
      <c r="K347" s="96">
        <f t="shared" si="118"/>
        <v>1.5</v>
      </c>
      <c r="L347" s="99"/>
      <c r="M347" s="95"/>
    </row>
    <row r="348" spans="1:13" s="100" customFormat="1" ht="13">
      <c r="A348" s="83"/>
      <c r="B348" s="90"/>
      <c r="C348" s="83">
        <v>45041</v>
      </c>
      <c r="D348" s="84" t="s">
        <v>260</v>
      </c>
      <c r="E348" s="96">
        <v>0</v>
      </c>
      <c r="F348" s="96"/>
      <c r="G348" s="96">
        <v>0</v>
      </c>
      <c r="H348" s="96"/>
      <c r="I348" s="96">
        <v>1.5</v>
      </c>
      <c r="J348" s="96"/>
      <c r="K348" s="96">
        <f>SUM(E348:I348)</f>
        <v>1.5</v>
      </c>
      <c r="L348" s="99"/>
      <c r="M348" s="95"/>
    </row>
    <row r="349" spans="1:13" s="100" customFormat="1" ht="12">
      <c r="A349" s="94"/>
      <c r="B349" s="85" t="s">
        <v>62</v>
      </c>
      <c r="C349" s="85"/>
      <c r="D349" s="86"/>
      <c r="E349" s="95">
        <f>E350+E352+E355+E357</f>
        <v>3.7499500000000001</v>
      </c>
      <c r="F349" s="95"/>
      <c r="G349" s="95">
        <f t="shared" ref="G349:K349" si="119">G350+G352+G355+G357</f>
        <v>0.2</v>
      </c>
      <c r="H349" s="95"/>
      <c r="I349" s="95">
        <f t="shared" si="119"/>
        <v>5.3049999999999997</v>
      </c>
      <c r="J349" s="95"/>
      <c r="K349" s="95">
        <f t="shared" si="119"/>
        <v>9.2549499999999991</v>
      </c>
      <c r="L349" s="99"/>
      <c r="M349" s="95"/>
    </row>
    <row r="350" spans="1:13" s="100" customFormat="1" ht="12">
      <c r="A350" s="83"/>
      <c r="B350" s="85"/>
      <c r="C350" s="85" t="s">
        <v>158</v>
      </c>
      <c r="D350" s="86"/>
      <c r="E350" s="96">
        <f>SUM(E351)</f>
        <v>1</v>
      </c>
      <c r="F350" s="96"/>
      <c r="G350" s="96">
        <f t="shared" ref="G350:K350" si="120">SUM(G351)</f>
        <v>0.2</v>
      </c>
      <c r="H350" s="96"/>
      <c r="I350" s="96">
        <f t="shared" si="120"/>
        <v>0</v>
      </c>
      <c r="J350" s="96"/>
      <c r="K350" s="96">
        <f t="shared" si="120"/>
        <v>1.2</v>
      </c>
      <c r="L350" s="99"/>
      <c r="M350" s="95"/>
    </row>
    <row r="351" spans="1:13" s="100" customFormat="1" ht="13">
      <c r="A351" s="83"/>
      <c r="B351" s="90"/>
      <c r="C351" s="83">
        <v>51242</v>
      </c>
      <c r="D351" s="84" t="s">
        <v>261</v>
      </c>
      <c r="E351" s="96">
        <v>1</v>
      </c>
      <c r="F351" s="96"/>
      <c r="G351" s="96">
        <v>0.2</v>
      </c>
      <c r="H351" s="96"/>
      <c r="I351" s="96">
        <v>0</v>
      </c>
      <c r="J351" s="96"/>
      <c r="K351" s="96">
        <f>SUM(E351:I351)</f>
        <v>1.2</v>
      </c>
      <c r="L351" s="99"/>
      <c r="M351" s="95"/>
    </row>
    <row r="352" spans="1:13" s="100" customFormat="1" ht="12">
      <c r="A352" s="83"/>
      <c r="B352" s="85"/>
      <c r="C352" s="85" t="s">
        <v>116</v>
      </c>
      <c r="D352" s="86"/>
      <c r="E352" s="96">
        <f>SUM(E353:E354)</f>
        <v>1</v>
      </c>
      <c r="F352" s="96"/>
      <c r="G352" s="96">
        <f>SUM(G353:G354)</f>
        <v>0</v>
      </c>
      <c r="H352" s="96"/>
      <c r="I352" s="96">
        <f>SUM(I353:I354)</f>
        <v>5.08</v>
      </c>
      <c r="J352" s="96"/>
      <c r="K352" s="96">
        <f>SUM(K353:K354)</f>
        <v>6.08</v>
      </c>
      <c r="L352" s="99"/>
      <c r="M352" s="95"/>
    </row>
    <row r="353" spans="1:13" s="100" customFormat="1" ht="12.75" customHeight="1">
      <c r="A353" s="83"/>
      <c r="B353" s="90"/>
      <c r="C353" s="83">
        <v>49297</v>
      </c>
      <c r="D353" s="84" t="s">
        <v>262</v>
      </c>
      <c r="E353" s="96">
        <v>1</v>
      </c>
      <c r="F353" s="96"/>
      <c r="G353" s="96">
        <v>0</v>
      </c>
      <c r="H353" s="96"/>
      <c r="I353" s="96">
        <v>0</v>
      </c>
      <c r="J353" s="96"/>
      <c r="K353" s="96">
        <f>SUM(E353:I353)</f>
        <v>1</v>
      </c>
      <c r="L353" s="99"/>
      <c r="M353" s="95"/>
    </row>
    <row r="354" spans="1:13" s="100" customFormat="1" ht="13">
      <c r="A354" s="83"/>
      <c r="B354" s="90"/>
      <c r="C354" s="83">
        <v>50173</v>
      </c>
      <c r="D354" s="84" t="s">
        <v>263</v>
      </c>
      <c r="E354" s="96">
        <v>0</v>
      </c>
      <c r="F354" s="96"/>
      <c r="G354" s="96">
        <v>0</v>
      </c>
      <c r="H354" s="96"/>
      <c r="I354" s="96">
        <v>5.08</v>
      </c>
      <c r="J354" s="96"/>
      <c r="K354" s="96">
        <f>SUM(E354:I354)</f>
        <v>5.08</v>
      </c>
      <c r="L354" s="99"/>
      <c r="M354" s="95"/>
    </row>
    <row r="355" spans="1:13" s="100" customFormat="1" ht="12">
      <c r="A355" s="83"/>
      <c r="B355" s="85"/>
      <c r="C355" s="85" t="s">
        <v>125</v>
      </c>
      <c r="D355" s="86"/>
      <c r="E355" s="96">
        <f>SUM(E356)</f>
        <v>0.99995000000000001</v>
      </c>
      <c r="F355" s="96"/>
      <c r="G355" s="96">
        <f t="shared" ref="G355:K355" si="121">SUM(G356)</f>
        <v>0</v>
      </c>
      <c r="H355" s="96"/>
      <c r="I355" s="96">
        <f t="shared" si="121"/>
        <v>0</v>
      </c>
      <c r="J355" s="96"/>
      <c r="K355" s="96">
        <f t="shared" si="121"/>
        <v>0.99995000000000001</v>
      </c>
      <c r="L355" s="99"/>
      <c r="M355" s="95"/>
    </row>
    <row r="356" spans="1:13" s="100" customFormat="1" ht="13">
      <c r="A356" s="83"/>
      <c r="B356" s="90"/>
      <c r="C356" s="83">
        <v>47087</v>
      </c>
      <c r="D356" s="84" t="s">
        <v>136</v>
      </c>
      <c r="E356" s="96">
        <v>0.99995000000000001</v>
      </c>
      <c r="F356" s="96"/>
      <c r="G356" s="96">
        <v>0</v>
      </c>
      <c r="H356" s="96"/>
      <c r="I356" s="96">
        <v>0</v>
      </c>
      <c r="J356" s="96"/>
      <c r="K356" s="96">
        <f>SUM(E356:I356)</f>
        <v>0.99995000000000001</v>
      </c>
      <c r="L356" s="99"/>
      <c r="M356" s="95"/>
    </row>
    <row r="357" spans="1:13" s="100" customFormat="1" ht="12">
      <c r="A357" s="83"/>
      <c r="B357" s="85"/>
      <c r="C357" s="85" t="s">
        <v>126</v>
      </c>
      <c r="D357" s="86"/>
      <c r="E357" s="96">
        <f>SUM(E358)</f>
        <v>0.75</v>
      </c>
      <c r="F357" s="96"/>
      <c r="G357" s="96">
        <f t="shared" ref="G357" si="122">SUM(G358)</f>
        <v>0</v>
      </c>
      <c r="H357" s="96"/>
      <c r="I357" s="96">
        <f t="shared" ref="I357" si="123">SUM(I358)</f>
        <v>0.22500000000000001</v>
      </c>
      <c r="J357" s="96"/>
      <c r="K357" s="96">
        <f t="shared" ref="K357" si="124">SUM(K358)</f>
        <v>0.97499999999999998</v>
      </c>
      <c r="L357" s="99"/>
      <c r="M357" s="95"/>
    </row>
    <row r="358" spans="1:13" s="100" customFormat="1" ht="13">
      <c r="A358" s="83"/>
      <c r="B358" s="90"/>
      <c r="C358" s="83">
        <v>50109</v>
      </c>
      <c r="D358" s="84" t="s">
        <v>264</v>
      </c>
      <c r="E358" s="96">
        <v>0.75</v>
      </c>
      <c r="F358" s="96"/>
      <c r="G358" s="96">
        <v>0</v>
      </c>
      <c r="H358" s="96"/>
      <c r="I358" s="96">
        <v>0.22500000000000001</v>
      </c>
      <c r="J358" s="96"/>
      <c r="K358" s="96">
        <f>SUM(E358:I358)</f>
        <v>0.97499999999999998</v>
      </c>
      <c r="L358" s="99"/>
      <c r="M358" s="95"/>
    </row>
    <row r="359" spans="1:13" s="100" customFormat="1" ht="12">
      <c r="A359" s="94"/>
      <c r="B359" s="85" t="s">
        <v>37</v>
      </c>
      <c r="C359" s="85"/>
      <c r="D359" s="86"/>
      <c r="E359" s="95">
        <f>E360+E362+E365+E367+E370+E372+E377</f>
        <v>7.41</v>
      </c>
      <c r="F359" s="95"/>
      <c r="G359" s="95">
        <f>G360+G362+G365+G367+G370+G372+G377</f>
        <v>0</v>
      </c>
      <c r="H359" s="95"/>
      <c r="I359" s="95">
        <f>I360+I362+I365+I367+I370+I372+I377</f>
        <v>2.2999999999999998</v>
      </c>
      <c r="J359" s="95"/>
      <c r="K359" s="95">
        <f>K360+K362+K365+K367+K370+K372+K377</f>
        <v>9.7100000000000009</v>
      </c>
      <c r="L359" s="99"/>
      <c r="M359" s="95"/>
    </row>
    <row r="360" spans="1:13" s="100" customFormat="1" ht="12">
      <c r="A360" s="83"/>
      <c r="B360" s="85"/>
      <c r="C360" s="85" t="s">
        <v>458</v>
      </c>
      <c r="D360" s="86"/>
      <c r="E360" s="96">
        <f t="shared" ref="E360:K360" si="125">SUM(E361)</f>
        <v>1</v>
      </c>
      <c r="F360" s="96"/>
      <c r="G360" s="96">
        <f t="shared" si="125"/>
        <v>0</v>
      </c>
      <c r="H360" s="96"/>
      <c r="I360" s="96">
        <f t="shared" si="125"/>
        <v>0.3</v>
      </c>
      <c r="J360" s="96"/>
      <c r="K360" s="96">
        <f t="shared" si="125"/>
        <v>1.3</v>
      </c>
      <c r="L360" s="99"/>
      <c r="M360" s="95"/>
    </row>
    <row r="361" spans="1:13" s="100" customFormat="1" ht="13">
      <c r="A361" s="83"/>
      <c r="B361" s="90"/>
      <c r="C361" s="83">
        <v>51294</v>
      </c>
      <c r="D361" s="84" t="s">
        <v>265</v>
      </c>
      <c r="E361" s="96">
        <v>1</v>
      </c>
      <c r="F361" s="96"/>
      <c r="G361" s="96">
        <v>0</v>
      </c>
      <c r="H361" s="96"/>
      <c r="I361" s="96">
        <v>0.3</v>
      </c>
      <c r="J361" s="96"/>
      <c r="K361" s="96">
        <f>SUM(E361:I361)</f>
        <v>1.3</v>
      </c>
      <c r="L361" s="99"/>
      <c r="M361" s="95"/>
    </row>
    <row r="362" spans="1:13" s="100" customFormat="1" ht="12">
      <c r="A362" s="83"/>
      <c r="B362" s="85"/>
      <c r="C362" s="85" t="s">
        <v>112</v>
      </c>
      <c r="D362" s="86"/>
      <c r="E362" s="96">
        <f>SUM(E363:E364)</f>
        <v>1.8</v>
      </c>
      <c r="F362" s="96"/>
      <c r="G362" s="96">
        <f t="shared" ref="G362:K362" si="126">SUM(G363:G364)</f>
        <v>0</v>
      </c>
      <c r="H362" s="96"/>
      <c r="I362" s="96">
        <f t="shared" si="126"/>
        <v>0</v>
      </c>
      <c r="J362" s="96"/>
      <c r="K362" s="96">
        <f t="shared" si="126"/>
        <v>1.8</v>
      </c>
      <c r="L362" s="99"/>
      <c r="M362" s="95"/>
    </row>
    <row r="363" spans="1:13" s="100" customFormat="1" ht="13">
      <c r="A363" s="83"/>
      <c r="B363" s="90"/>
      <c r="C363" s="83">
        <v>43407</v>
      </c>
      <c r="D363" s="84" t="s">
        <v>266</v>
      </c>
      <c r="E363" s="96">
        <v>1</v>
      </c>
      <c r="F363" s="96"/>
      <c r="G363" s="96">
        <v>0</v>
      </c>
      <c r="H363" s="96"/>
      <c r="I363" s="96">
        <v>0</v>
      </c>
      <c r="J363" s="96"/>
      <c r="K363" s="96">
        <f>SUM(E363:I363)</f>
        <v>1</v>
      </c>
      <c r="L363" s="99"/>
      <c r="M363" s="95"/>
    </row>
    <row r="364" spans="1:13" s="100" customFormat="1" ht="12">
      <c r="A364" s="83"/>
      <c r="B364" s="90"/>
      <c r="C364" s="83">
        <v>45089</v>
      </c>
      <c r="D364" s="90" t="s">
        <v>267</v>
      </c>
      <c r="E364" s="96">
        <v>0.8</v>
      </c>
      <c r="F364" s="96"/>
      <c r="G364" s="96">
        <v>0</v>
      </c>
      <c r="H364" s="96"/>
      <c r="I364" s="96">
        <v>0</v>
      </c>
      <c r="J364" s="96"/>
      <c r="K364" s="96">
        <f>SUM(E364:I364)</f>
        <v>0.8</v>
      </c>
      <c r="L364" s="99"/>
      <c r="M364" s="95"/>
    </row>
    <row r="365" spans="1:13" s="100" customFormat="1" ht="12">
      <c r="A365" s="83"/>
      <c r="B365" s="85"/>
      <c r="C365" s="85" t="s">
        <v>113</v>
      </c>
      <c r="D365" s="86"/>
      <c r="E365" s="96">
        <f t="shared" ref="E365:K365" si="127">SUM(E366)</f>
        <v>2</v>
      </c>
      <c r="F365" s="96"/>
      <c r="G365" s="96">
        <f t="shared" si="127"/>
        <v>0</v>
      </c>
      <c r="H365" s="96"/>
      <c r="I365" s="96">
        <f t="shared" si="127"/>
        <v>0</v>
      </c>
      <c r="J365" s="96"/>
      <c r="K365" s="96">
        <f t="shared" si="127"/>
        <v>2</v>
      </c>
      <c r="L365" s="99"/>
      <c r="M365" s="95"/>
    </row>
    <row r="366" spans="1:13" s="100" customFormat="1" ht="24.75" customHeight="1">
      <c r="A366" s="83"/>
      <c r="B366" s="90"/>
      <c r="C366" s="83">
        <v>52107</v>
      </c>
      <c r="D366" s="84" t="s">
        <v>374</v>
      </c>
      <c r="E366" s="96">
        <v>2</v>
      </c>
      <c r="F366" s="96"/>
      <c r="G366" s="96">
        <v>0</v>
      </c>
      <c r="H366" s="96"/>
      <c r="I366" s="96">
        <v>0</v>
      </c>
      <c r="J366" s="96"/>
      <c r="K366" s="96">
        <f>SUM(E366:I366)</f>
        <v>2</v>
      </c>
      <c r="L366" s="99"/>
      <c r="M366" s="95"/>
    </row>
    <row r="367" spans="1:13" s="100" customFormat="1" ht="12">
      <c r="A367" s="83"/>
      <c r="B367" s="85"/>
      <c r="C367" s="85" t="s">
        <v>114</v>
      </c>
      <c r="D367" s="86"/>
      <c r="E367" s="96">
        <f>SUM(E368:E369)</f>
        <v>0.9</v>
      </c>
      <c r="F367" s="96"/>
      <c r="G367" s="96">
        <f>SUM(G368:G369)</f>
        <v>0</v>
      </c>
      <c r="H367" s="96"/>
      <c r="I367" s="96">
        <f>SUM(I368:I369)</f>
        <v>0</v>
      </c>
      <c r="J367" s="96"/>
      <c r="K367" s="96">
        <f>SUM(K368:K369)</f>
        <v>0.9</v>
      </c>
      <c r="L367" s="99"/>
      <c r="M367" s="95"/>
    </row>
    <row r="368" spans="1:13" s="100" customFormat="1" ht="13">
      <c r="A368" s="83"/>
      <c r="B368" s="85"/>
      <c r="C368" s="83">
        <v>49386</v>
      </c>
      <c r="D368" s="84" t="s">
        <v>268</v>
      </c>
      <c r="E368" s="96">
        <v>0.35</v>
      </c>
      <c r="F368" s="96"/>
      <c r="G368" s="96">
        <v>0</v>
      </c>
      <c r="H368" s="96"/>
      <c r="I368" s="96">
        <v>0</v>
      </c>
      <c r="J368" s="96"/>
      <c r="K368" s="96">
        <f>SUM(E368:I368)</f>
        <v>0.35</v>
      </c>
      <c r="L368" s="99"/>
      <c r="M368" s="95"/>
    </row>
    <row r="369" spans="1:13" s="100" customFormat="1" ht="13">
      <c r="A369" s="83"/>
      <c r="B369" s="90"/>
      <c r="C369" s="83">
        <v>50325</v>
      </c>
      <c r="D369" s="84" t="s">
        <v>269</v>
      </c>
      <c r="E369" s="96">
        <v>0.55000000000000004</v>
      </c>
      <c r="F369" s="96"/>
      <c r="G369" s="96">
        <v>0</v>
      </c>
      <c r="H369" s="96"/>
      <c r="I369" s="96">
        <v>0</v>
      </c>
      <c r="J369" s="96"/>
      <c r="K369" s="96">
        <f>SUM(E369:I369)</f>
        <v>0.55000000000000004</v>
      </c>
      <c r="L369" s="99"/>
      <c r="M369" s="95"/>
    </row>
    <row r="370" spans="1:13" s="100" customFormat="1" ht="12">
      <c r="A370" s="83"/>
      <c r="B370" s="85"/>
      <c r="C370" s="85" t="s">
        <v>127</v>
      </c>
      <c r="D370" s="86"/>
      <c r="E370" s="96">
        <f>SUM(E371)</f>
        <v>0.06</v>
      </c>
      <c r="F370" s="96"/>
      <c r="G370" s="96">
        <f t="shared" ref="G370:K370" si="128">SUM(G371:G371)</f>
        <v>0</v>
      </c>
      <c r="H370" s="96"/>
      <c r="I370" s="96">
        <f t="shared" si="128"/>
        <v>0</v>
      </c>
      <c r="J370" s="96"/>
      <c r="K370" s="96">
        <f t="shared" si="128"/>
        <v>0.06</v>
      </c>
      <c r="L370" s="99"/>
      <c r="M370" s="95"/>
    </row>
    <row r="371" spans="1:13" s="100" customFormat="1" ht="25.5" customHeight="1">
      <c r="A371" s="83"/>
      <c r="B371" s="90"/>
      <c r="C371" s="83">
        <v>46947</v>
      </c>
      <c r="D371" s="84" t="s">
        <v>147</v>
      </c>
      <c r="E371" s="96">
        <v>0.06</v>
      </c>
      <c r="F371" s="96"/>
      <c r="G371" s="96">
        <v>0</v>
      </c>
      <c r="H371" s="96"/>
      <c r="I371" s="96">
        <v>0</v>
      </c>
      <c r="J371" s="96"/>
      <c r="K371" s="96">
        <f>SUM(E371:I371)</f>
        <v>0.06</v>
      </c>
      <c r="L371" s="99"/>
      <c r="M371" s="95"/>
    </row>
    <row r="372" spans="1:13" s="100" customFormat="1" ht="12">
      <c r="A372" s="83"/>
      <c r="B372" s="85"/>
      <c r="C372" s="85" t="s">
        <v>116</v>
      </c>
      <c r="D372" s="86"/>
      <c r="E372" s="96">
        <f t="shared" ref="E372:K372" si="129">SUM(E373)</f>
        <v>0.15</v>
      </c>
      <c r="F372" s="96"/>
      <c r="G372" s="96">
        <f t="shared" si="129"/>
        <v>0</v>
      </c>
      <c r="H372" s="96"/>
      <c r="I372" s="96">
        <f t="shared" si="129"/>
        <v>0</v>
      </c>
      <c r="J372" s="96"/>
      <c r="K372" s="96">
        <f t="shared" si="129"/>
        <v>0.15</v>
      </c>
      <c r="L372" s="99"/>
      <c r="M372" s="95"/>
    </row>
    <row r="373" spans="1:13" s="100" customFormat="1" ht="25.5" customHeight="1">
      <c r="A373" s="83"/>
      <c r="B373" s="90"/>
      <c r="C373" s="83">
        <v>44253</v>
      </c>
      <c r="D373" s="84" t="s">
        <v>375</v>
      </c>
      <c r="E373" s="96">
        <v>0.15</v>
      </c>
      <c r="F373" s="96"/>
      <c r="G373" s="96">
        <v>0</v>
      </c>
      <c r="H373" s="96"/>
      <c r="I373" s="96">
        <v>0</v>
      </c>
      <c r="J373" s="96"/>
      <c r="K373" s="96">
        <f>SUM(E373:I373)</f>
        <v>0.15</v>
      </c>
      <c r="L373" s="99"/>
      <c r="M373" s="95"/>
    </row>
    <row r="374" spans="1:13" s="100" customFormat="1" ht="12">
      <c r="A374" s="83"/>
      <c r="B374" s="90"/>
      <c r="C374" s="83"/>
      <c r="D374" s="84"/>
      <c r="E374" s="96"/>
      <c r="F374" s="96"/>
      <c r="G374" s="96"/>
      <c r="H374" s="96"/>
      <c r="I374" s="96"/>
      <c r="J374" s="96"/>
      <c r="K374" s="96"/>
      <c r="L374" s="99"/>
      <c r="M374" s="95"/>
    </row>
    <row r="375" spans="1:13" s="100" customFormat="1" ht="12">
      <c r="A375" s="83"/>
      <c r="B375" s="90"/>
      <c r="C375" s="83"/>
      <c r="D375" s="84"/>
      <c r="E375" s="96"/>
      <c r="F375" s="96"/>
      <c r="G375" s="96"/>
      <c r="H375" s="96"/>
      <c r="I375" s="96"/>
      <c r="J375" s="96"/>
      <c r="K375" s="96"/>
      <c r="L375" s="99"/>
      <c r="M375" s="95"/>
    </row>
    <row r="376" spans="1:13" s="100" customFormat="1" ht="12">
      <c r="A376" s="83"/>
      <c r="B376" s="90"/>
      <c r="C376" s="83"/>
      <c r="D376" s="84"/>
      <c r="E376" s="96"/>
      <c r="F376" s="96"/>
      <c r="G376" s="96"/>
      <c r="H376" s="96"/>
      <c r="I376" s="96"/>
      <c r="J376" s="96"/>
      <c r="K376" s="96"/>
      <c r="L376" s="99"/>
      <c r="M376" s="95"/>
    </row>
    <row r="377" spans="1:13" s="100" customFormat="1" ht="12">
      <c r="A377" s="83"/>
      <c r="B377" s="85"/>
      <c r="C377" s="85" t="s">
        <v>125</v>
      </c>
      <c r="D377" s="86"/>
      <c r="E377" s="96">
        <f>SUM(E378:E379)</f>
        <v>1.5</v>
      </c>
      <c r="F377" s="96"/>
      <c r="G377" s="96">
        <f>SUM(G378:G379)</f>
        <v>0</v>
      </c>
      <c r="H377" s="96"/>
      <c r="I377" s="96">
        <f>SUM(I378:I379)</f>
        <v>2</v>
      </c>
      <c r="J377" s="96"/>
      <c r="K377" s="96">
        <f>SUM(K378:K379)</f>
        <v>3.5</v>
      </c>
      <c r="L377" s="99"/>
      <c r="M377" s="95"/>
    </row>
    <row r="378" spans="1:13" s="100" customFormat="1" ht="12">
      <c r="A378" s="83"/>
      <c r="B378" s="90"/>
      <c r="C378" s="83">
        <v>51117</v>
      </c>
      <c r="D378" s="90" t="s">
        <v>270</v>
      </c>
      <c r="E378" s="96">
        <v>1.5</v>
      </c>
      <c r="F378" s="96"/>
      <c r="G378" s="96">
        <v>0</v>
      </c>
      <c r="H378" s="96"/>
      <c r="I378" s="96">
        <v>0</v>
      </c>
      <c r="J378" s="96"/>
      <c r="K378" s="96">
        <f>SUM(E378:I378)</f>
        <v>1.5</v>
      </c>
      <c r="L378" s="99"/>
      <c r="M378" s="95"/>
    </row>
    <row r="379" spans="1:13" s="100" customFormat="1" ht="25.5" customHeight="1">
      <c r="A379" s="83"/>
      <c r="B379" s="90"/>
      <c r="C379" s="83">
        <v>52083</v>
      </c>
      <c r="D379" s="84" t="s">
        <v>376</v>
      </c>
      <c r="E379" s="96">
        <v>0</v>
      </c>
      <c r="F379" s="96"/>
      <c r="G379" s="96">
        <v>0</v>
      </c>
      <c r="H379" s="96"/>
      <c r="I379" s="96">
        <v>2</v>
      </c>
      <c r="J379" s="96"/>
      <c r="K379" s="96">
        <f>SUM(E379:I379)</f>
        <v>2</v>
      </c>
      <c r="L379" s="99"/>
      <c r="M379" s="95"/>
    </row>
    <row r="380" spans="1:13" s="100" customFormat="1" ht="12">
      <c r="A380" s="94"/>
      <c r="B380" s="85" t="s">
        <v>39</v>
      </c>
      <c r="C380" s="85"/>
      <c r="D380" s="86"/>
      <c r="E380" s="95">
        <f>E381+E383</f>
        <v>0.8</v>
      </c>
      <c r="F380" s="95"/>
      <c r="G380" s="95">
        <f t="shared" ref="G380:K380" si="130">G381+G383</f>
        <v>0</v>
      </c>
      <c r="H380" s="95"/>
      <c r="I380" s="95">
        <f t="shared" si="130"/>
        <v>5</v>
      </c>
      <c r="J380" s="95"/>
      <c r="K380" s="95">
        <f t="shared" si="130"/>
        <v>5.8</v>
      </c>
      <c r="L380" s="99"/>
      <c r="M380" s="95"/>
    </row>
    <row r="381" spans="1:13" s="100" customFormat="1" ht="12">
      <c r="A381" s="83"/>
      <c r="B381" s="85"/>
      <c r="C381" s="85" t="s">
        <v>125</v>
      </c>
      <c r="D381" s="86"/>
      <c r="E381" s="96">
        <f t="shared" ref="E381:K383" si="131">SUM(E382)</f>
        <v>0.8</v>
      </c>
      <c r="F381" s="96"/>
      <c r="G381" s="96">
        <f t="shared" si="131"/>
        <v>0</v>
      </c>
      <c r="H381" s="96"/>
      <c r="I381" s="96">
        <f t="shared" si="131"/>
        <v>0</v>
      </c>
      <c r="J381" s="96"/>
      <c r="K381" s="96">
        <f t="shared" si="131"/>
        <v>0.8</v>
      </c>
      <c r="L381" s="99"/>
      <c r="M381" s="95"/>
    </row>
    <row r="382" spans="1:13" s="100" customFormat="1" ht="25.5" customHeight="1">
      <c r="A382" s="83"/>
      <c r="B382" s="90"/>
      <c r="C382" s="83">
        <v>49026</v>
      </c>
      <c r="D382" s="84" t="s">
        <v>377</v>
      </c>
      <c r="E382" s="96">
        <v>0.8</v>
      </c>
      <c r="F382" s="96"/>
      <c r="G382" s="96">
        <v>0</v>
      </c>
      <c r="H382" s="96"/>
      <c r="I382" s="96">
        <v>0</v>
      </c>
      <c r="J382" s="96"/>
      <c r="K382" s="96">
        <f>SUM(E382:I382)</f>
        <v>0.8</v>
      </c>
      <c r="L382" s="99"/>
      <c r="M382" s="95"/>
    </row>
    <row r="383" spans="1:13" s="100" customFormat="1" ht="12">
      <c r="A383" s="83"/>
      <c r="B383" s="85"/>
      <c r="C383" s="85" t="s">
        <v>125</v>
      </c>
      <c r="D383" s="86"/>
      <c r="E383" s="96">
        <f t="shared" si="131"/>
        <v>0</v>
      </c>
      <c r="F383" s="96"/>
      <c r="G383" s="96">
        <f t="shared" si="131"/>
        <v>0</v>
      </c>
      <c r="H383" s="96"/>
      <c r="I383" s="96">
        <f t="shared" si="131"/>
        <v>5</v>
      </c>
      <c r="J383" s="96"/>
      <c r="K383" s="96">
        <f t="shared" si="131"/>
        <v>5</v>
      </c>
      <c r="L383" s="99"/>
      <c r="M383" s="95"/>
    </row>
    <row r="384" spans="1:13" s="100" customFormat="1" ht="12.75" customHeight="1">
      <c r="A384" s="83"/>
      <c r="B384" s="90"/>
      <c r="C384" s="83">
        <v>50107</v>
      </c>
      <c r="D384" s="84" t="s">
        <v>469</v>
      </c>
      <c r="E384" s="96">
        <v>0</v>
      </c>
      <c r="F384" s="96"/>
      <c r="G384" s="96">
        <v>0</v>
      </c>
      <c r="H384" s="96"/>
      <c r="I384" s="96">
        <v>5</v>
      </c>
      <c r="J384" s="96"/>
      <c r="K384" s="96">
        <f>SUM(E384:I384)</f>
        <v>5</v>
      </c>
      <c r="L384" s="99"/>
      <c r="M384" s="95"/>
    </row>
    <row r="385" spans="1:13" s="100" customFormat="1" ht="12">
      <c r="A385" s="94" t="s">
        <v>137</v>
      </c>
      <c r="B385" s="112"/>
      <c r="C385" s="113"/>
      <c r="D385" s="113"/>
      <c r="E385" s="114">
        <f>E386+E398+E403+E418+E432+E438+E443+E454+E469+E505+E516</f>
        <v>111.82666700000001</v>
      </c>
      <c r="F385" s="114"/>
      <c r="G385" s="114">
        <f>G386+G398+G403+G418+G432+G438+G443+G454+G469+G505+G516</f>
        <v>7.8500000000000005</v>
      </c>
      <c r="H385" s="114"/>
      <c r="I385" s="114">
        <f>I386+I398+I403+I418+I432+I438+I443+I454+I469+I505+I516</f>
        <v>53.940622869999999</v>
      </c>
      <c r="J385" s="114"/>
      <c r="K385" s="114">
        <f>K386+K398+K403+K418+K432+K438+K443+K454+K469+K505+K516</f>
        <v>173.61728987000001</v>
      </c>
      <c r="L385" s="99"/>
      <c r="M385" s="95"/>
    </row>
    <row r="386" spans="1:13" s="100" customFormat="1" ht="12">
      <c r="A386" s="112"/>
      <c r="B386" s="112"/>
      <c r="C386" s="85" t="s">
        <v>458</v>
      </c>
      <c r="D386" s="113"/>
      <c r="E386" s="115">
        <f>SUM(E387:E397)</f>
        <v>9.64</v>
      </c>
      <c r="F386" s="115"/>
      <c r="G386" s="115">
        <f>SUM(G387:G397)</f>
        <v>2</v>
      </c>
      <c r="H386" s="115"/>
      <c r="I386" s="115">
        <f>SUM(I387:I397)</f>
        <v>3.26</v>
      </c>
      <c r="J386" s="115"/>
      <c r="K386" s="115">
        <f>SUM(K387:K397)</f>
        <v>14.899999999999999</v>
      </c>
      <c r="L386" s="99"/>
      <c r="M386" s="95"/>
    </row>
    <row r="387" spans="1:13" s="100" customFormat="1" ht="25.5" customHeight="1">
      <c r="A387" s="83"/>
      <c r="B387" s="90"/>
      <c r="C387" s="83">
        <v>42384</v>
      </c>
      <c r="D387" s="84" t="s">
        <v>454</v>
      </c>
      <c r="E387" s="96">
        <v>0</v>
      </c>
      <c r="F387" s="96"/>
      <c r="G387" s="96">
        <v>0</v>
      </c>
      <c r="H387" s="96"/>
      <c r="I387" s="96">
        <v>1</v>
      </c>
      <c r="J387" s="96"/>
      <c r="K387" s="96">
        <f t="shared" ref="K387:K397" si="132">SUM(E387:I387)</f>
        <v>1</v>
      </c>
      <c r="L387" s="99"/>
      <c r="M387" s="95"/>
    </row>
    <row r="388" spans="1:13" s="100" customFormat="1" ht="37.5" customHeight="1">
      <c r="A388" s="83"/>
      <c r="B388" s="90"/>
      <c r="C388" s="83">
        <v>44323</v>
      </c>
      <c r="D388" s="84" t="s">
        <v>378</v>
      </c>
      <c r="E388" s="96">
        <v>1</v>
      </c>
      <c r="F388" s="96"/>
      <c r="G388" s="96">
        <v>0</v>
      </c>
      <c r="H388" s="96"/>
      <c r="I388" s="96">
        <v>0</v>
      </c>
      <c r="J388" s="96"/>
      <c r="K388" s="96">
        <f t="shared" si="132"/>
        <v>1</v>
      </c>
      <c r="L388" s="99"/>
      <c r="M388" s="95"/>
    </row>
    <row r="389" spans="1:13" s="100" customFormat="1" ht="25.5" customHeight="1">
      <c r="A389" s="112"/>
      <c r="B389" s="112"/>
      <c r="C389" s="83">
        <v>49305</v>
      </c>
      <c r="D389" s="109" t="s">
        <v>379</v>
      </c>
      <c r="E389" s="116">
        <v>0.5</v>
      </c>
      <c r="F389" s="116"/>
      <c r="G389" s="116">
        <v>1</v>
      </c>
      <c r="H389" s="116"/>
      <c r="I389" s="116">
        <v>0</v>
      </c>
      <c r="J389" s="116"/>
      <c r="K389" s="115">
        <f t="shared" si="132"/>
        <v>1.5</v>
      </c>
      <c r="L389" s="99"/>
      <c r="M389" s="95"/>
    </row>
    <row r="390" spans="1:13" s="100" customFormat="1" ht="26">
      <c r="A390" s="83"/>
      <c r="B390" s="90"/>
      <c r="C390" s="83">
        <v>50266</v>
      </c>
      <c r="D390" s="84" t="s">
        <v>470</v>
      </c>
      <c r="E390" s="96">
        <v>2.6</v>
      </c>
      <c r="F390" s="96"/>
      <c r="G390" s="96">
        <v>0</v>
      </c>
      <c r="H390" s="96"/>
      <c r="I390" s="96">
        <v>0.9</v>
      </c>
      <c r="J390" s="96"/>
      <c r="K390" s="96">
        <f t="shared" si="132"/>
        <v>3.5</v>
      </c>
      <c r="L390" s="99"/>
      <c r="M390" s="95"/>
    </row>
    <row r="391" spans="1:13" s="100" customFormat="1" ht="24.75" customHeight="1">
      <c r="A391" s="83"/>
      <c r="B391" s="90"/>
      <c r="C391" s="83">
        <v>51139</v>
      </c>
      <c r="D391" s="84" t="s">
        <v>380</v>
      </c>
      <c r="E391" s="96">
        <v>0.25</v>
      </c>
      <c r="F391" s="96"/>
      <c r="G391" s="96">
        <v>0</v>
      </c>
      <c r="H391" s="96"/>
      <c r="I391" s="96">
        <v>0</v>
      </c>
      <c r="J391" s="96"/>
      <c r="K391" s="96">
        <f t="shared" si="132"/>
        <v>0.25</v>
      </c>
      <c r="L391" s="99"/>
      <c r="M391" s="95"/>
    </row>
    <row r="392" spans="1:13" s="100" customFormat="1" ht="24.75" customHeight="1">
      <c r="A392" s="83"/>
      <c r="B392" s="90"/>
      <c r="C392" s="83">
        <v>51139</v>
      </c>
      <c r="D392" s="84" t="s">
        <v>381</v>
      </c>
      <c r="E392" s="96">
        <v>1.04</v>
      </c>
      <c r="F392" s="96"/>
      <c r="G392" s="96">
        <v>0</v>
      </c>
      <c r="H392" s="96"/>
      <c r="I392" s="96">
        <v>0.16</v>
      </c>
      <c r="J392" s="96"/>
      <c r="K392" s="96">
        <f t="shared" si="132"/>
        <v>1.2</v>
      </c>
      <c r="L392" s="99"/>
      <c r="M392" s="95"/>
    </row>
    <row r="393" spans="1:13" s="100" customFormat="1" ht="26">
      <c r="A393" s="83"/>
      <c r="B393" s="90"/>
      <c r="C393" s="83">
        <v>51276</v>
      </c>
      <c r="D393" s="84" t="s">
        <v>382</v>
      </c>
      <c r="E393" s="96">
        <v>1</v>
      </c>
      <c r="F393" s="96"/>
      <c r="G393" s="96">
        <v>1</v>
      </c>
      <c r="H393" s="96"/>
      <c r="I393" s="96">
        <v>0</v>
      </c>
      <c r="J393" s="96"/>
      <c r="K393" s="96">
        <f t="shared" si="132"/>
        <v>2</v>
      </c>
      <c r="L393" s="99"/>
      <c r="M393" s="95"/>
    </row>
    <row r="394" spans="1:13" s="100" customFormat="1" ht="26">
      <c r="A394" s="112"/>
      <c r="B394" s="112"/>
      <c r="C394" s="83">
        <v>52099</v>
      </c>
      <c r="D394" s="109" t="s">
        <v>383</v>
      </c>
      <c r="E394" s="116">
        <v>0.75</v>
      </c>
      <c r="F394" s="116"/>
      <c r="G394" s="116">
        <v>0</v>
      </c>
      <c r="H394" s="116"/>
      <c r="I394" s="116">
        <v>0</v>
      </c>
      <c r="J394" s="116"/>
      <c r="K394" s="115">
        <f t="shared" si="132"/>
        <v>0.75</v>
      </c>
      <c r="L394" s="99"/>
      <c r="M394" s="95"/>
    </row>
    <row r="395" spans="1:13" s="100" customFormat="1" ht="12.75" customHeight="1">
      <c r="A395" s="83"/>
      <c r="B395" s="90"/>
      <c r="C395" s="83">
        <v>52101</v>
      </c>
      <c r="D395" s="84" t="s">
        <v>271</v>
      </c>
      <c r="E395" s="96">
        <v>0.75</v>
      </c>
      <c r="F395" s="96"/>
      <c r="G395" s="96">
        <v>0</v>
      </c>
      <c r="H395" s="96"/>
      <c r="I395" s="96">
        <v>0</v>
      </c>
      <c r="J395" s="96"/>
      <c r="K395" s="96">
        <f t="shared" si="132"/>
        <v>0.75</v>
      </c>
      <c r="L395" s="99"/>
      <c r="M395" s="95"/>
    </row>
    <row r="396" spans="1:13" s="100" customFormat="1" ht="25.5" customHeight="1">
      <c r="A396" s="83"/>
      <c r="B396" s="90"/>
      <c r="C396" s="83">
        <v>52231</v>
      </c>
      <c r="D396" s="84" t="s">
        <v>384</v>
      </c>
      <c r="E396" s="96">
        <v>1.25</v>
      </c>
      <c r="F396" s="96"/>
      <c r="G396" s="96">
        <v>0</v>
      </c>
      <c r="H396" s="96"/>
      <c r="I396" s="96">
        <v>0</v>
      </c>
      <c r="J396" s="96"/>
      <c r="K396" s="96">
        <f t="shared" si="132"/>
        <v>1.25</v>
      </c>
      <c r="L396" s="99"/>
      <c r="M396" s="95"/>
    </row>
    <row r="397" spans="1:13" s="100" customFormat="1" ht="12.75" customHeight="1">
      <c r="A397" s="83"/>
      <c r="B397" s="90"/>
      <c r="C397" s="83">
        <v>52239</v>
      </c>
      <c r="D397" s="84" t="s">
        <v>272</v>
      </c>
      <c r="E397" s="96">
        <v>0.5</v>
      </c>
      <c r="F397" s="96"/>
      <c r="G397" s="96">
        <v>0</v>
      </c>
      <c r="H397" s="96"/>
      <c r="I397" s="96">
        <v>1.2</v>
      </c>
      <c r="J397" s="96"/>
      <c r="K397" s="96">
        <f t="shared" si="132"/>
        <v>1.7</v>
      </c>
      <c r="L397" s="99"/>
      <c r="M397" s="95"/>
    </row>
    <row r="398" spans="1:13" s="100" customFormat="1" ht="12">
      <c r="A398" s="112"/>
      <c r="B398" s="112"/>
      <c r="C398" s="85" t="s">
        <v>112</v>
      </c>
      <c r="D398" s="113"/>
      <c r="E398" s="115">
        <f>SUM(E399:E402)</f>
        <v>2.0499999999999998</v>
      </c>
      <c r="F398" s="115"/>
      <c r="G398" s="115">
        <f t="shared" ref="G398:K398" si="133">SUM(G399:G402)</f>
        <v>0</v>
      </c>
      <c r="H398" s="115"/>
      <c r="I398" s="115">
        <f t="shared" si="133"/>
        <v>0.98507600000000006</v>
      </c>
      <c r="J398" s="115"/>
      <c r="K398" s="115">
        <f t="shared" si="133"/>
        <v>3.0350760000000001</v>
      </c>
      <c r="L398" s="99"/>
      <c r="M398" s="95"/>
    </row>
    <row r="399" spans="1:13" s="100" customFormat="1" ht="13">
      <c r="A399" s="83"/>
      <c r="B399" s="90"/>
      <c r="C399" s="83">
        <v>46505</v>
      </c>
      <c r="D399" s="84" t="s">
        <v>273</v>
      </c>
      <c r="E399" s="96">
        <v>0</v>
      </c>
      <c r="F399" s="96"/>
      <c r="G399" s="96">
        <v>0</v>
      </c>
      <c r="H399" s="96"/>
      <c r="I399" s="96">
        <v>0.48507600000000001</v>
      </c>
      <c r="J399" s="96"/>
      <c r="K399" s="96">
        <f>SUM(E399:I399)</f>
        <v>0.48507600000000001</v>
      </c>
      <c r="L399" s="99"/>
      <c r="M399" s="95"/>
    </row>
    <row r="400" spans="1:13" s="100" customFormat="1" ht="13">
      <c r="A400" s="83"/>
      <c r="B400" s="90"/>
      <c r="C400" s="83">
        <v>47136</v>
      </c>
      <c r="D400" s="84" t="s">
        <v>274</v>
      </c>
      <c r="E400" s="96">
        <v>0.75</v>
      </c>
      <c r="F400" s="96"/>
      <c r="G400" s="96">
        <v>0</v>
      </c>
      <c r="H400" s="96"/>
      <c r="I400" s="96">
        <v>0</v>
      </c>
      <c r="J400" s="96"/>
      <c r="K400" s="96">
        <f>SUM(E400:I400)</f>
        <v>0.75</v>
      </c>
      <c r="L400" s="99"/>
      <c r="M400" s="95"/>
    </row>
    <row r="401" spans="1:13" s="100" customFormat="1" ht="37.5" customHeight="1">
      <c r="A401" s="112"/>
      <c r="B401" s="112"/>
      <c r="C401" s="83">
        <v>51332</v>
      </c>
      <c r="D401" s="109" t="s">
        <v>385</v>
      </c>
      <c r="E401" s="116">
        <v>0.55000000000000004</v>
      </c>
      <c r="F401" s="116"/>
      <c r="G401" s="116">
        <v>0</v>
      </c>
      <c r="H401" s="116"/>
      <c r="I401" s="116">
        <v>0.5</v>
      </c>
      <c r="J401" s="116"/>
      <c r="K401" s="115">
        <f>SUM(E401:I401)</f>
        <v>1.05</v>
      </c>
      <c r="L401" s="99"/>
      <c r="M401" s="95"/>
    </row>
    <row r="402" spans="1:13" s="100" customFormat="1" ht="13">
      <c r="A402" s="83"/>
      <c r="B402" s="90"/>
      <c r="C402" s="83">
        <v>52183</v>
      </c>
      <c r="D402" s="84" t="s">
        <v>275</v>
      </c>
      <c r="E402" s="96">
        <v>0.75</v>
      </c>
      <c r="F402" s="96"/>
      <c r="G402" s="96">
        <v>0</v>
      </c>
      <c r="H402" s="96"/>
      <c r="I402" s="96">
        <v>0</v>
      </c>
      <c r="J402" s="96"/>
      <c r="K402" s="96">
        <f>SUM(E402:I402)</f>
        <v>0.75</v>
      </c>
      <c r="L402" s="99"/>
      <c r="M402" s="95"/>
    </row>
    <row r="403" spans="1:13" s="100" customFormat="1" ht="12">
      <c r="A403" s="112"/>
      <c r="B403" s="112"/>
      <c r="C403" s="85" t="s">
        <v>113</v>
      </c>
      <c r="D403" s="110"/>
      <c r="E403" s="115">
        <f>SUM(E404:E417)</f>
        <v>8.4250000000000007</v>
      </c>
      <c r="F403" s="115"/>
      <c r="G403" s="115">
        <f>SUM(G404:G417)</f>
        <v>1.2</v>
      </c>
      <c r="H403" s="115"/>
      <c r="I403" s="115">
        <f>SUM(I404:I417)</f>
        <v>18.038662869999996</v>
      </c>
      <c r="J403" s="115"/>
      <c r="K403" s="115">
        <f>SUM(K404:K417)</f>
        <v>27.663662869999996</v>
      </c>
      <c r="L403" s="99"/>
      <c r="M403" s="95"/>
    </row>
    <row r="404" spans="1:13" s="100" customFormat="1" ht="25.5" customHeight="1">
      <c r="A404" s="83"/>
      <c r="B404" s="90"/>
      <c r="C404" s="83">
        <v>46470</v>
      </c>
      <c r="D404" s="84" t="s">
        <v>386</v>
      </c>
      <c r="E404" s="96">
        <v>0.22500000000000001</v>
      </c>
      <c r="F404" s="96"/>
      <c r="G404" s="96">
        <v>0</v>
      </c>
      <c r="H404" s="96"/>
      <c r="I404" s="96">
        <v>0</v>
      </c>
      <c r="J404" s="96"/>
      <c r="K404" s="96">
        <f t="shared" ref="K404:K417" si="134">SUM(E404:I404)</f>
        <v>0.22500000000000001</v>
      </c>
      <c r="L404" s="99"/>
      <c r="M404" s="95"/>
    </row>
    <row r="405" spans="1:13" s="100" customFormat="1" ht="25.5" customHeight="1">
      <c r="A405" s="83"/>
      <c r="B405" s="90"/>
      <c r="C405" s="83">
        <v>48435</v>
      </c>
      <c r="D405" s="84" t="s">
        <v>387</v>
      </c>
      <c r="E405" s="96">
        <v>0</v>
      </c>
      <c r="F405" s="96"/>
      <c r="G405" s="96">
        <v>0</v>
      </c>
      <c r="H405" s="96"/>
      <c r="I405" s="96">
        <v>0.13866286999999999</v>
      </c>
      <c r="J405" s="96"/>
      <c r="K405" s="96">
        <f t="shared" si="134"/>
        <v>0.13866286999999999</v>
      </c>
      <c r="L405" s="99"/>
      <c r="M405" s="95"/>
    </row>
    <row r="406" spans="1:13" s="100" customFormat="1" ht="37.5" customHeight="1">
      <c r="A406" s="83"/>
      <c r="B406" s="90"/>
      <c r="C406" s="83">
        <v>48435</v>
      </c>
      <c r="D406" s="84" t="s">
        <v>388</v>
      </c>
      <c r="E406" s="96">
        <v>0</v>
      </c>
      <c r="F406" s="96"/>
      <c r="G406" s="96">
        <v>0</v>
      </c>
      <c r="H406" s="96"/>
      <c r="I406" s="96">
        <v>2</v>
      </c>
      <c r="J406" s="96"/>
      <c r="K406" s="96">
        <f t="shared" si="134"/>
        <v>2</v>
      </c>
      <c r="L406" s="99"/>
      <c r="M406" s="95"/>
    </row>
    <row r="407" spans="1:13" s="100" customFormat="1" ht="37.5" customHeight="1">
      <c r="A407" s="83"/>
      <c r="B407" s="90"/>
      <c r="C407" s="83">
        <v>48435</v>
      </c>
      <c r="D407" s="84" t="s">
        <v>389</v>
      </c>
      <c r="E407" s="96">
        <v>0</v>
      </c>
      <c r="F407" s="96"/>
      <c r="G407" s="96">
        <v>0</v>
      </c>
      <c r="H407" s="96"/>
      <c r="I407" s="96">
        <v>1</v>
      </c>
      <c r="J407" s="96"/>
      <c r="K407" s="96">
        <f t="shared" si="134"/>
        <v>1</v>
      </c>
      <c r="L407" s="99"/>
      <c r="M407" s="95"/>
    </row>
    <row r="408" spans="1:13" s="100" customFormat="1" ht="37.5" customHeight="1">
      <c r="A408" s="83"/>
      <c r="B408" s="90"/>
      <c r="C408" s="83">
        <v>49103</v>
      </c>
      <c r="D408" s="84" t="s">
        <v>390</v>
      </c>
      <c r="E408" s="96">
        <v>0</v>
      </c>
      <c r="F408" s="96"/>
      <c r="G408" s="96">
        <v>0</v>
      </c>
      <c r="H408" s="96"/>
      <c r="I408" s="96">
        <v>0.3</v>
      </c>
      <c r="J408" s="96"/>
      <c r="K408" s="96">
        <f t="shared" si="134"/>
        <v>0.3</v>
      </c>
      <c r="L408" s="99"/>
      <c r="M408" s="95"/>
    </row>
    <row r="409" spans="1:13" s="100" customFormat="1" ht="37.5" customHeight="1">
      <c r="A409" s="83"/>
      <c r="B409" s="90"/>
      <c r="C409" s="83">
        <v>49208</v>
      </c>
      <c r="D409" s="84" t="s">
        <v>391</v>
      </c>
      <c r="E409" s="96">
        <v>0</v>
      </c>
      <c r="F409" s="96"/>
      <c r="G409" s="96">
        <v>0.5</v>
      </c>
      <c r="H409" s="96"/>
      <c r="I409" s="96">
        <v>0.55000000000000004</v>
      </c>
      <c r="J409" s="96"/>
      <c r="K409" s="96">
        <f t="shared" si="134"/>
        <v>1.05</v>
      </c>
      <c r="L409" s="99"/>
      <c r="M409" s="95"/>
    </row>
    <row r="410" spans="1:13" s="100" customFormat="1" ht="13">
      <c r="A410" s="83"/>
      <c r="B410" s="90"/>
      <c r="C410" s="83">
        <v>49450</v>
      </c>
      <c r="D410" s="84" t="s">
        <v>276</v>
      </c>
      <c r="E410" s="96">
        <v>1.8</v>
      </c>
      <c r="F410" s="96"/>
      <c r="G410" s="96">
        <v>0</v>
      </c>
      <c r="H410" s="96"/>
      <c r="I410" s="96">
        <v>0.5</v>
      </c>
      <c r="J410" s="96"/>
      <c r="K410" s="96">
        <f t="shared" si="134"/>
        <v>2.2999999999999998</v>
      </c>
      <c r="L410" s="99"/>
      <c r="M410" s="95"/>
    </row>
    <row r="411" spans="1:13" s="100" customFormat="1" ht="25.5" customHeight="1">
      <c r="A411" s="83"/>
      <c r="B411" s="90"/>
      <c r="C411" s="83">
        <v>50404</v>
      </c>
      <c r="D411" s="84" t="s">
        <v>392</v>
      </c>
      <c r="E411" s="96">
        <v>1.5</v>
      </c>
      <c r="F411" s="96"/>
      <c r="G411" s="96">
        <v>0</v>
      </c>
      <c r="H411" s="96"/>
      <c r="I411" s="96">
        <v>2.5</v>
      </c>
      <c r="J411" s="96"/>
      <c r="K411" s="96">
        <f t="shared" si="134"/>
        <v>4</v>
      </c>
      <c r="L411" s="99"/>
      <c r="M411" s="95"/>
    </row>
    <row r="412" spans="1:13" s="100" customFormat="1" ht="37.5" customHeight="1">
      <c r="A412" s="83"/>
      <c r="B412" s="90"/>
      <c r="C412" s="83">
        <v>52041</v>
      </c>
      <c r="D412" s="84" t="s">
        <v>471</v>
      </c>
      <c r="E412" s="96">
        <v>0</v>
      </c>
      <c r="F412" s="96"/>
      <c r="G412" s="96">
        <v>0.7</v>
      </c>
      <c r="H412" s="96"/>
      <c r="I412" s="96">
        <v>3.15</v>
      </c>
      <c r="J412" s="96"/>
      <c r="K412" s="96">
        <f t="shared" si="134"/>
        <v>3.8499999999999996</v>
      </c>
      <c r="L412" s="99"/>
      <c r="M412" s="95"/>
    </row>
    <row r="413" spans="1:13" s="100" customFormat="1" ht="37.5" customHeight="1">
      <c r="A413" s="83"/>
      <c r="B413" s="90"/>
      <c r="C413" s="83">
        <v>52041</v>
      </c>
      <c r="D413" s="84" t="s">
        <v>472</v>
      </c>
      <c r="E413" s="96">
        <v>0</v>
      </c>
      <c r="F413" s="96"/>
      <c r="G413" s="96">
        <v>0</v>
      </c>
      <c r="H413" s="96"/>
      <c r="I413" s="96">
        <v>2</v>
      </c>
      <c r="J413" s="96"/>
      <c r="K413" s="96">
        <f t="shared" si="134"/>
        <v>2</v>
      </c>
      <c r="L413" s="99"/>
      <c r="M413" s="95"/>
    </row>
    <row r="414" spans="1:13" s="100" customFormat="1" ht="25.5" customHeight="1">
      <c r="A414" s="83"/>
      <c r="B414" s="90"/>
      <c r="C414" s="83">
        <v>52070</v>
      </c>
      <c r="D414" s="84" t="s">
        <v>393</v>
      </c>
      <c r="E414" s="96">
        <v>0.5</v>
      </c>
      <c r="F414" s="96"/>
      <c r="G414" s="96">
        <v>0</v>
      </c>
      <c r="H414" s="96"/>
      <c r="I414" s="96">
        <v>1.5</v>
      </c>
      <c r="J414" s="96"/>
      <c r="K414" s="96">
        <f t="shared" si="134"/>
        <v>2</v>
      </c>
      <c r="L414" s="99"/>
      <c r="M414" s="95"/>
    </row>
    <row r="415" spans="1:13" s="100" customFormat="1" ht="13">
      <c r="A415" s="83"/>
      <c r="B415" s="90"/>
      <c r="C415" s="83">
        <v>52079</v>
      </c>
      <c r="D415" s="84" t="s">
        <v>277</v>
      </c>
      <c r="E415" s="96">
        <v>0</v>
      </c>
      <c r="F415" s="96"/>
      <c r="G415" s="96">
        <v>0</v>
      </c>
      <c r="H415" s="96"/>
      <c r="I415" s="96">
        <v>3</v>
      </c>
      <c r="J415" s="96"/>
      <c r="K415" s="96">
        <f t="shared" si="134"/>
        <v>3</v>
      </c>
      <c r="L415" s="99"/>
      <c r="M415" s="95"/>
    </row>
    <row r="416" spans="1:13" s="100" customFormat="1" ht="25.5" customHeight="1">
      <c r="A416" s="112"/>
      <c r="B416" s="112"/>
      <c r="C416" s="83">
        <v>52096</v>
      </c>
      <c r="D416" s="110" t="s">
        <v>394</v>
      </c>
      <c r="E416" s="115">
        <v>4</v>
      </c>
      <c r="F416" s="115"/>
      <c r="G416" s="115">
        <v>0</v>
      </c>
      <c r="H416" s="115"/>
      <c r="I416" s="115">
        <v>1.4</v>
      </c>
      <c r="J416" s="115"/>
      <c r="K416" s="115">
        <f t="shared" si="134"/>
        <v>5.4</v>
      </c>
      <c r="L416" s="99"/>
      <c r="M416" s="95"/>
    </row>
    <row r="417" spans="1:13" s="100" customFormat="1" ht="37.5" customHeight="1">
      <c r="A417" s="112"/>
      <c r="B417" s="112"/>
      <c r="C417" s="83">
        <v>52307</v>
      </c>
      <c r="D417" s="110" t="s">
        <v>395</v>
      </c>
      <c r="E417" s="115">
        <v>0.4</v>
      </c>
      <c r="F417" s="115"/>
      <c r="G417" s="115">
        <v>0</v>
      </c>
      <c r="H417" s="115"/>
      <c r="I417" s="115">
        <v>0</v>
      </c>
      <c r="J417" s="115"/>
      <c r="K417" s="115">
        <f t="shared" si="134"/>
        <v>0.4</v>
      </c>
      <c r="L417" s="99"/>
      <c r="M417" s="95"/>
    </row>
    <row r="418" spans="1:13" s="100" customFormat="1" ht="12">
      <c r="A418" s="112"/>
      <c r="B418" s="112"/>
      <c r="C418" s="85" t="s">
        <v>114</v>
      </c>
      <c r="D418" s="110"/>
      <c r="E418" s="115">
        <f>SUM(E419:E431)</f>
        <v>9.2366670000000006</v>
      </c>
      <c r="F418" s="115"/>
      <c r="G418" s="115">
        <f>SUM(G419:G431)</f>
        <v>0.9</v>
      </c>
      <c r="H418" s="115"/>
      <c r="I418" s="115">
        <f>SUM(I419:I431)</f>
        <v>3.1</v>
      </c>
      <c r="J418" s="115"/>
      <c r="K418" s="115">
        <f>SUM(K419:K431)</f>
        <v>13.236667000000001</v>
      </c>
      <c r="L418" s="99"/>
      <c r="M418" s="95"/>
    </row>
    <row r="419" spans="1:13" s="100" customFormat="1" ht="36.75" customHeight="1">
      <c r="A419" s="83"/>
      <c r="B419" s="90"/>
      <c r="C419" s="83">
        <v>44934</v>
      </c>
      <c r="D419" s="84" t="s">
        <v>396</v>
      </c>
      <c r="E419" s="96">
        <v>1</v>
      </c>
      <c r="F419" s="96"/>
      <c r="G419" s="96">
        <v>0</v>
      </c>
      <c r="H419" s="96"/>
      <c r="I419" s="96">
        <v>0</v>
      </c>
      <c r="J419" s="96"/>
      <c r="K419" s="96">
        <f t="shared" ref="K419:K431" si="135">SUM(E419:I419)</f>
        <v>1</v>
      </c>
      <c r="L419" s="99"/>
      <c r="M419" s="95"/>
    </row>
    <row r="420" spans="1:13" s="100" customFormat="1" ht="25.5" customHeight="1">
      <c r="A420" s="83"/>
      <c r="B420" s="90"/>
      <c r="C420" s="83">
        <v>46920</v>
      </c>
      <c r="D420" s="84" t="s">
        <v>397</v>
      </c>
      <c r="E420" s="96">
        <v>1.1666669999999999</v>
      </c>
      <c r="F420" s="96"/>
      <c r="G420" s="96">
        <v>0.4</v>
      </c>
      <c r="H420" s="96"/>
      <c r="I420" s="96">
        <v>0</v>
      </c>
      <c r="J420" s="96"/>
      <c r="K420" s="96">
        <f t="shared" si="135"/>
        <v>1.5666669999999998</v>
      </c>
      <c r="L420" s="99"/>
      <c r="M420" s="95"/>
    </row>
    <row r="421" spans="1:13" s="100" customFormat="1" ht="12.75" customHeight="1">
      <c r="A421" s="83"/>
      <c r="B421" s="90"/>
      <c r="C421" s="83">
        <v>46951</v>
      </c>
      <c r="D421" s="84" t="s">
        <v>138</v>
      </c>
      <c r="E421" s="96">
        <v>0.1</v>
      </c>
      <c r="F421" s="96"/>
      <c r="G421" s="96">
        <v>0</v>
      </c>
      <c r="H421" s="96"/>
      <c r="I421" s="96">
        <v>0</v>
      </c>
      <c r="J421" s="96"/>
      <c r="K421" s="96">
        <f t="shared" si="135"/>
        <v>0.1</v>
      </c>
      <c r="L421" s="99"/>
      <c r="M421" s="95"/>
    </row>
    <row r="422" spans="1:13" s="100" customFormat="1" ht="25.5" customHeight="1">
      <c r="A422" s="112"/>
      <c r="B422" s="112"/>
      <c r="C422" s="83">
        <v>49298</v>
      </c>
      <c r="D422" s="109" t="s">
        <v>148</v>
      </c>
      <c r="E422" s="116">
        <v>0.4</v>
      </c>
      <c r="F422" s="116"/>
      <c r="G422" s="116">
        <v>0</v>
      </c>
      <c r="H422" s="116"/>
      <c r="I422" s="116">
        <v>0</v>
      </c>
      <c r="J422" s="116"/>
      <c r="K422" s="115">
        <f t="shared" si="135"/>
        <v>0.4</v>
      </c>
      <c r="L422" s="99"/>
      <c r="M422" s="95"/>
    </row>
    <row r="423" spans="1:13" s="100" customFormat="1" ht="25.5" customHeight="1">
      <c r="A423" s="112"/>
      <c r="B423" s="112"/>
      <c r="C423" s="83">
        <v>50036</v>
      </c>
      <c r="D423" s="109" t="s">
        <v>149</v>
      </c>
      <c r="E423" s="116">
        <v>1.02</v>
      </c>
      <c r="F423" s="116"/>
      <c r="G423" s="116">
        <v>0</v>
      </c>
      <c r="H423" s="116"/>
      <c r="I423" s="116">
        <v>0</v>
      </c>
      <c r="J423" s="116"/>
      <c r="K423" s="115">
        <f t="shared" si="135"/>
        <v>1.02</v>
      </c>
      <c r="L423" s="99"/>
      <c r="M423" s="95"/>
    </row>
    <row r="424" spans="1:13" s="100" customFormat="1" ht="25.5" customHeight="1">
      <c r="A424" s="83"/>
      <c r="B424" s="90"/>
      <c r="C424" s="83">
        <v>50178</v>
      </c>
      <c r="D424" s="84" t="s">
        <v>150</v>
      </c>
      <c r="E424" s="96">
        <v>0.5</v>
      </c>
      <c r="F424" s="96"/>
      <c r="G424" s="96">
        <v>0</v>
      </c>
      <c r="H424" s="96"/>
      <c r="I424" s="96">
        <v>0</v>
      </c>
      <c r="J424" s="96"/>
      <c r="K424" s="96">
        <f t="shared" si="135"/>
        <v>0.5</v>
      </c>
      <c r="L424" s="99"/>
      <c r="M424" s="95"/>
    </row>
    <row r="425" spans="1:13" s="100" customFormat="1" ht="25.5" customHeight="1">
      <c r="A425" s="83"/>
      <c r="B425" s="90"/>
      <c r="C425" s="83">
        <v>50374</v>
      </c>
      <c r="D425" s="84" t="s">
        <v>398</v>
      </c>
      <c r="E425" s="96">
        <v>0</v>
      </c>
      <c r="F425" s="96"/>
      <c r="G425" s="96">
        <v>0</v>
      </c>
      <c r="H425" s="96"/>
      <c r="I425" s="96">
        <v>0.5</v>
      </c>
      <c r="J425" s="96"/>
      <c r="K425" s="96">
        <f t="shared" si="135"/>
        <v>0.5</v>
      </c>
      <c r="L425" s="99"/>
      <c r="M425" s="95"/>
    </row>
    <row r="426" spans="1:13" s="100" customFormat="1" ht="25.5" customHeight="1">
      <c r="A426" s="83"/>
      <c r="B426" s="90"/>
      <c r="C426" s="83">
        <v>51118</v>
      </c>
      <c r="D426" s="84" t="s">
        <v>455</v>
      </c>
      <c r="E426" s="96">
        <v>0.25</v>
      </c>
      <c r="F426" s="96"/>
      <c r="G426" s="96">
        <v>0</v>
      </c>
      <c r="H426" s="96"/>
      <c r="I426" s="96">
        <v>0.25</v>
      </c>
      <c r="J426" s="96"/>
      <c r="K426" s="96">
        <f t="shared" si="135"/>
        <v>0.5</v>
      </c>
      <c r="L426" s="99"/>
      <c r="M426" s="95"/>
    </row>
    <row r="427" spans="1:13" s="100" customFormat="1" ht="25.5" customHeight="1">
      <c r="A427" s="83"/>
      <c r="B427" s="90"/>
      <c r="C427" s="83">
        <v>51291</v>
      </c>
      <c r="D427" s="84" t="s">
        <v>399</v>
      </c>
      <c r="E427" s="96">
        <v>0.5</v>
      </c>
      <c r="F427" s="96"/>
      <c r="G427" s="96">
        <v>0</v>
      </c>
      <c r="H427" s="96"/>
      <c r="I427" s="96">
        <v>0</v>
      </c>
      <c r="J427" s="96"/>
      <c r="K427" s="96">
        <f t="shared" si="135"/>
        <v>0.5</v>
      </c>
      <c r="L427" s="99"/>
      <c r="M427" s="95"/>
    </row>
    <row r="428" spans="1:13" s="100" customFormat="1" ht="25.5" customHeight="1">
      <c r="A428" s="83"/>
      <c r="B428" s="90"/>
      <c r="C428" s="83">
        <v>51336</v>
      </c>
      <c r="D428" s="84" t="s">
        <v>483</v>
      </c>
      <c r="E428" s="96">
        <v>0</v>
      </c>
      <c r="F428" s="96"/>
      <c r="G428" s="96">
        <v>0</v>
      </c>
      <c r="H428" s="96"/>
      <c r="I428" s="96">
        <v>0.6</v>
      </c>
      <c r="J428" s="96"/>
      <c r="K428" s="96">
        <f t="shared" si="135"/>
        <v>0.6</v>
      </c>
      <c r="L428" s="99"/>
      <c r="M428" s="95"/>
    </row>
    <row r="429" spans="1:13" s="100" customFormat="1" ht="13">
      <c r="A429" s="83"/>
      <c r="B429" s="90"/>
      <c r="C429" s="83">
        <v>51367</v>
      </c>
      <c r="D429" s="84" t="s">
        <v>278</v>
      </c>
      <c r="E429" s="96">
        <v>1.5</v>
      </c>
      <c r="F429" s="96"/>
      <c r="G429" s="96">
        <v>0</v>
      </c>
      <c r="H429" s="96"/>
      <c r="I429" s="96">
        <v>0.25</v>
      </c>
      <c r="J429" s="96"/>
      <c r="K429" s="96">
        <f t="shared" si="135"/>
        <v>1.75</v>
      </c>
      <c r="L429" s="99"/>
      <c r="M429" s="95"/>
    </row>
    <row r="430" spans="1:13" s="100" customFormat="1" ht="25.5" customHeight="1">
      <c r="A430" s="83"/>
      <c r="B430" s="90"/>
      <c r="C430" s="83">
        <v>52066</v>
      </c>
      <c r="D430" s="84" t="s">
        <v>400</v>
      </c>
      <c r="E430" s="96">
        <v>0.3</v>
      </c>
      <c r="F430" s="96"/>
      <c r="G430" s="96">
        <v>0.5</v>
      </c>
      <c r="H430" s="96"/>
      <c r="I430" s="96">
        <v>1.5</v>
      </c>
      <c r="J430" s="96"/>
      <c r="K430" s="96">
        <f t="shared" si="135"/>
        <v>2.2999999999999998</v>
      </c>
      <c r="L430" s="99"/>
      <c r="M430" s="95"/>
    </row>
    <row r="431" spans="1:13" s="100" customFormat="1" ht="25.5" customHeight="1">
      <c r="A431" s="83"/>
      <c r="B431" s="90"/>
      <c r="C431" s="83">
        <v>52077</v>
      </c>
      <c r="D431" s="84" t="s">
        <v>401</v>
      </c>
      <c r="E431" s="96">
        <v>2.5</v>
      </c>
      <c r="F431" s="96"/>
      <c r="G431" s="96">
        <v>0</v>
      </c>
      <c r="H431" s="96"/>
      <c r="I431" s="96">
        <v>0</v>
      </c>
      <c r="J431" s="96"/>
      <c r="K431" s="96">
        <f t="shared" si="135"/>
        <v>2.5</v>
      </c>
      <c r="L431" s="99"/>
      <c r="M431" s="95"/>
    </row>
    <row r="432" spans="1:13" s="100" customFormat="1" ht="12">
      <c r="A432" s="112"/>
      <c r="B432" s="112"/>
      <c r="C432" s="85" t="s">
        <v>127</v>
      </c>
      <c r="D432" s="110"/>
      <c r="E432" s="115">
        <f>SUM(E433:E437)</f>
        <v>2.6500000000000004</v>
      </c>
      <c r="F432" s="115"/>
      <c r="G432" s="115">
        <f t="shared" ref="G432:K432" si="136">SUM(G433:G437)</f>
        <v>0.5</v>
      </c>
      <c r="H432" s="115"/>
      <c r="I432" s="115">
        <f t="shared" si="136"/>
        <v>0</v>
      </c>
      <c r="J432" s="115"/>
      <c r="K432" s="115">
        <f t="shared" si="136"/>
        <v>3.1500000000000004</v>
      </c>
      <c r="L432" s="99"/>
      <c r="M432" s="95"/>
    </row>
    <row r="433" spans="1:13" s="100" customFormat="1" ht="37.5" customHeight="1">
      <c r="A433" s="83"/>
      <c r="B433" s="90"/>
      <c r="C433" s="83">
        <v>49152</v>
      </c>
      <c r="D433" s="84" t="s">
        <v>402</v>
      </c>
      <c r="E433" s="96">
        <v>0.8</v>
      </c>
      <c r="F433" s="96"/>
      <c r="G433" s="96">
        <v>0</v>
      </c>
      <c r="H433" s="96"/>
      <c r="I433" s="96">
        <v>0</v>
      </c>
      <c r="J433" s="96"/>
      <c r="K433" s="96">
        <f>SUM(E433:I433)</f>
        <v>0.8</v>
      </c>
      <c r="L433" s="99"/>
      <c r="M433" s="95"/>
    </row>
    <row r="434" spans="1:13" s="100" customFormat="1" ht="25.5" customHeight="1">
      <c r="A434" s="83"/>
      <c r="B434" s="90"/>
      <c r="C434" s="83">
        <v>51151</v>
      </c>
      <c r="D434" s="84" t="s">
        <v>403</v>
      </c>
      <c r="E434" s="96">
        <v>0.5</v>
      </c>
      <c r="F434" s="96"/>
      <c r="G434" s="96">
        <v>0.5</v>
      </c>
      <c r="H434" s="96"/>
      <c r="I434" s="96">
        <v>0</v>
      </c>
      <c r="J434" s="96"/>
      <c r="K434" s="96">
        <f>SUM(E434:I434)</f>
        <v>1</v>
      </c>
      <c r="L434" s="99"/>
      <c r="M434" s="95"/>
    </row>
    <row r="435" spans="1:13" s="100" customFormat="1" ht="13">
      <c r="A435" s="83"/>
      <c r="B435" s="90"/>
      <c r="C435" s="83">
        <v>52037</v>
      </c>
      <c r="D435" s="84" t="s">
        <v>279</v>
      </c>
      <c r="E435" s="96">
        <v>0.9</v>
      </c>
      <c r="F435" s="96"/>
      <c r="G435" s="96">
        <v>0</v>
      </c>
      <c r="H435" s="96"/>
      <c r="I435" s="96">
        <v>0</v>
      </c>
      <c r="J435" s="96"/>
      <c r="K435" s="96">
        <f>SUM(E435:I435)</f>
        <v>0.9</v>
      </c>
      <c r="L435" s="99"/>
      <c r="M435" s="95"/>
    </row>
    <row r="436" spans="1:13" s="100" customFormat="1" ht="25.5" customHeight="1">
      <c r="A436" s="83"/>
      <c r="B436" s="90"/>
      <c r="C436" s="83">
        <v>52299</v>
      </c>
      <c r="D436" s="84" t="s">
        <v>404</v>
      </c>
      <c r="E436" s="96">
        <v>0.22500000000000001</v>
      </c>
      <c r="F436" s="96"/>
      <c r="G436" s="96">
        <v>0</v>
      </c>
      <c r="H436" s="96"/>
      <c r="I436" s="96">
        <v>0</v>
      </c>
      <c r="J436" s="96"/>
      <c r="K436" s="96">
        <f>SUM(E436:I436)</f>
        <v>0.22500000000000001</v>
      </c>
      <c r="L436" s="99"/>
      <c r="M436" s="95"/>
    </row>
    <row r="437" spans="1:13" s="100" customFormat="1" ht="25.5" customHeight="1">
      <c r="A437" s="83"/>
      <c r="B437" s="90"/>
      <c r="C437" s="83">
        <v>52345</v>
      </c>
      <c r="D437" s="84" t="s">
        <v>405</v>
      </c>
      <c r="E437" s="96">
        <v>0.22500000000000001</v>
      </c>
      <c r="F437" s="96"/>
      <c r="G437" s="96">
        <v>0</v>
      </c>
      <c r="H437" s="96"/>
      <c r="I437" s="96">
        <v>0</v>
      </c>
      <c r="J437" s="96"/>
      <c r="K437" s="96">
        <f>SUM(E437:I437)</f>
        <v>0.22500000000000001</v>
      </c>
      <c r="L437" s="99"/>
      <c r="M437" s="95"/>
    </row>
    <row r="438" spans="1:13" s="100" customFormat="1" ht="12">
      <c r="A438" s="112"/>
      <c r="B438" s="112"/>
      <c r="C438" s="85" t="s">
        <v>131</v>
      </c>
      <c r="D438" s="110"/>
      <c r="E438" s="115">
        <f>SUM(E439:E442)</f>
        <v>3.5249999999999999</v>
      </c>
      <c r="F438" s="115"/>
      <c r="G438" s="115">
        <f t="shared" ref="G438:K438" si="137">SUM(G439:G442)</f>
        <v>0</v>
      </c>
      <c r="H438" s="115"/>
      <c r="I438" s="115">
        <f t="shared" si="137"/>
        <v>0.4</v>
      </c>
      <c r="J438" s="115"/>
      <c r="K438" s="115">
        <f t="shared" si="137"/>
        <v>3.9249999999999998</v>
      </c>
      <c r="L438" s="99"/>
      <c r="M438" s="95"/>
    </row>
    <row r="439" spans="1:13" s="100" customFormat="1" ht="50.25" customHeight="1">
      <c r="A439" s="83"/>
      <c r="B439" s="90"/>
      <c r="C439" s="83">
        <v>50409</v>
      </c>
      <c r="D439" s="84" t="s">
        <v>406</v>
      </c>
      <c r="E439" s="96">
        <v>0.4</v>
      </c>
      <c r="F439" s="96"/>
      <c r="G439" s="96">
        <v>0</v>
      </c>
      <c r="H439" s="96"/>
      <c r="I439" s="96">
        <v>0</v>
      </c>
      <c r="J439" s="96"/>
      <c r="K439" s="96">
        <f>SUM(E439:I439)</f>
        <v>0.4</v>
      </c>
      <c r="L439" s="99"/>
      <c r="M439" s="95"/>
    </row>
    <row r="440" spans="1:13" s="100" customFormat="1" ht="51" customHeight="1">
      <c r="A440" s="83"/>
      <c r="B440" s="90"/>
      <c r="C440" s="83">
        <v>50409</v>
      </c>
      <c r="D440" s="84" t="s">
        <v>407</v>
      </c>
      <c r="E440" s="96">
        <v>0.3</v>
      </c>
      <c r="F440" s="96"/>
      <c r="G440" s="96">
        <v>0</v>
      </c>
      <c r="H440" s="96"/>
      <c r="I440" s="96">
        <v>0</v>
      </c>
      <c r="J440" s="96"/>
      <c r="K440" s="96">
        <f>SUM(E440:I440)</f>
        <v>0.3</v>
      </c>
      <c r="L440" s="99"/>
      <c r="M440" s="95"/>
    </row>
    <row r="441" spans="1:13" s="100" customFormat="1" ht="13">
      <c r="A441" s="83"/>
      <c r="B441" s="90"/>
      <c r="C441" s="83">
        <v>52209</v>
      </c>
      <c r="D441" s="84" t="s">
        <v>456</v>
      </c>
      <c r="E441" s="96">
        <v>0.22500000000000001</v>
      </c>
      <c r="F441" s="96"/>
      <c r="G441" s="96">
        <v>0</v>
      </c>
      <c r="H441" s="96"/>
      <c r="I441" s="96">
        <v>0</v>
      </c>
      <c r="J441" s="96"/>
      <c r="K441" s="96">
        <f>SUM(E441:I441)</f>
        <v>0.22500000000000001</v>
      </c>
      <c r="L441" s="99"/>
      <c r="M441" s="95"/>
    </row>
    <row r="442" spans="1:13" s="100" customFormat="1" ht="13">
      <c r="A442" s="83"/>
      <c r="B442" s="90"/>
      <c r="C442" s="83">
        <v>52295</v>
      </c>
      <c r="D442" s="84" t="s">
        <v>280</v>
      </c>
      <c r="E442" s="96">
        <v>2.6</v>
      </c>
      <c r="F442" s="96"/>
      <c r="G442" s="96">
        <v>0</v>
      </c>
      <c r="H442" s="96"/>
      <c r="I442" s="96">
        <v>0.4</v>
      </c>
      <c r="J442" s="96"/>
      <c r="K442" s="96">
        <f>SUM(E442:I442)</f>
        <v>3</v>
      </c>
      <c r="L442" s="99"/>
      <c r="M442" s="95"/>
    </row>
    <row r="443" spans="1:13" s="100" customFormat="1" ht="12">
      <c r="A443" s="112"/>
      <c r="B443" s="112"/>
      <c r="C443" s="85" t="s">
        <v>115</v>
      </c>
      <c r="D443" s="110"/>
      <c r="E443" s="115">
        <f>SUM(E444:E453)</f>
        <v>10.85</v>
      </c>
      <c r="F443" s="115"/>
      <c r="G443" s="115">
        <f>SUM(G444:G453)</f>
        <v>1.5</v>
      </c>
      <c r="H443" s="115"/>
      <c r="I443" s="115">
        <f>SUM(I444:I453)</f>
        <v>4.3250000000000002</v>
      </c>
      <c r="J443" s="115"/>
      <c r="K443" s="115">
        <f>SUM(K444:K453)</f>
        <v>16.675000000000001</v>
      </c>
      <c r="L443" s="99"/>
      <c r="M443" s="95"/>
    </row>
    <row r="444" spans="1:13" s="100" customFormat="1" ht="25.5" customHeight="1">
      <c r="A444" s="83"/>
      <c r="B444" s="90"/>
      <c r="C444" s="83">
        <v>37909</v>
      </c>
      <c r="D444" s="84" t="s">
        <v>408</v>
      </c>
      <c r="E444" s="96">
        <v>3.2</v>
      </c>
      <c r="F444" s="96"/>
      <c r="G444" s="96">
        <v>0</v>
      </c>
      <c r="H444" s="96"/>
      <c r="I444" s="96">
        <v>0</v>
      </c>
      <c r="J444" s="96"/>
      <c r="K444" s="96">
        <f t="shared" ref="K444:K453" si="138">SUM(E444:I444)</f>
        <v>3.2</v>
      </c>
      <c r="L444" s="99"/>
      <c r="M444" s="95"/>
    </row>
    <row r="445" spans="1:13" s="100" customFormat="1" ht="37.5" customHeight="1">
      <c r="A445" s="83"/>
      <c r="B445" s="90"/>
      <c r="C445" s="83">
        <v>37909</v>
      </c>
      <c r="D445" s="84" t="s">
        <v>409</v>
      </c>
      <c r="E445" s="96">
        <v>0.75</v>
      </c>
      <c r="F445" s="96"/>
      <c r="G445" s="96">
        <v>0.75</v>
      </c>
      <c r="H445" s="96"/>
      <c r="I445" s="96">
        <v>1.5</v>
      </c>
      <c r="J445" s="96"/>
      <c r="K445" s="96">
        <f t="shared" si="138"/>
        <v>3</v>
      </c>
      <c r="L445" s="99"/>
      <c r="M445" s="95"/>
    </row>
    <row r="446" spans="1:13" s="100" customFormat="1" ht="25.5" customHeight="1">
      <c r="A446" s="83"/>
      <c r="B446" s="90"/>
      <c r="C446" s="83">
        <v>49190</v>
      </c>
      <c r="D446" s="84" t="s">
        <v>410</v>
      </c>
      <c r="E446" s="96">
        <v>0</v>
      </c>
      <c r="F446" s="96"/>
      <c r="G446" s="96">
        <v>0.75</v>
      </c>
      <c r="H446" s="96"/>
      <c r="I446" s="96">
        <v>0.8</v>
      </c>
      <c r="J446" s="96"/>
      <c r="K446" s="96">
        <f t="shared" si="138"/>
        <v>1.55</v>
      </c>
      <c r="L446" s="99"/>
      <c r="M446" s="95"/>
    </row>
    <row r="447" spans="1:13" s="100" customFormat="1" ht="25.5" customHeight="1">
      <c r="A447" s="83"/>
      <c r="B447" s="90"/>
      <c r="C447" s="83">
        <v>50160</v>
      </c>
      <c r="D447" s="84" t="s">
        <v>411</v>
      </c>
      <c r="E447" s="96">
        <v>1</v>
      </c>
      <c r="F447" s="96"/>
      <c r="G447" s="96">
        <v>0</v>
      </c>
      <c r="H447" s="96"/>
      <c r="I447" s="96">
        <v>0</v>
      </c>
      <c r="J447" s="96"/>
      <c r="K447" s="96">
        <f t="shared" si="138"/>
        <v>1</v>
      </c>
      <c r="L447" s="99"/>
      <c r="M447" s="95"/>
    </row>
    <row r="448" spans="1:13" s="100" customFormat="1" ht="25.5" customHeight="1">
      <c r="A448" s="83"/>
      <c r="B448" s="90"/>
      <c r="C448" s="83">
        <v>50172</v>
      </c>
      <c r="D448" s="84" t="s">
        <v>412</v>
      </c>
      <c r="E448" s="96">
        <v>3</v>
      </c>
      <c r="F448" s="96"/>
      <c r="G448" s="96">
        <v>0</v>
      </c>
      <c r="H448" s="96"/>
      <c r="I448" s="96">
        <v>0</v>
      </c>
      <c r="J448" s="96"/>
      <c r="K448" s="96">
        <f t="shared" si="138"/>
        <v>3</v>
      </c>
      <c r="L448" s="99"/>
      <c r="M448" s="95"/>
    </row>
    <row r="449" spans="1:13" s="100" customFormat="1" ht="37.5" customHeight="1">
      <c r="A449" s="83"/>
      <c r="B449" s="90"/>
      <c r="C449" s="83">
        <v>50250</v>
      </c>
      <c r="D449" s="84" t="s">
        <v>413</v>
      </c>
      <c r="E449" s="96">
        <v>2</v>
      </c>
      <c r="F449" s="96"/>
      <c r="G449" s="96">
        <v>0</v>
      </c>
      <c r="H449" s="96"/>
      <c r="I449" s="96">
        <v>0</v>
      </c>
      <c r="J449" s="96"/>
      <c r="K449" s="96">
        <f t="shared" si="138"/>
        <v>2</v>
      </c>
      <c r="L449" s="99"/>
      <c r="M449" s="95"/>
    </row>
    <row r="450" spans="1:13" s="100" customFormat="1" ht="13">
      <c r="A450" s="83"/>
      <c r="B450" s="90"/>
      <c r="C450" s="83">
        <v>52108</v>
      </c>
      <c r="D450" s="84" t="s">
        <v>281</v>
      </c>
      <c r="E450" s="96">
        <v>0</v>
      </c>
      <c r="F450" s="96"/>
      <c r="G450" s="96">
        <v>0</v>
      </c>
      <c r="H450" s="96"/>
      <c r="I450" s="96">
        <v>0.22500000000000001</v>
      </c>
      <c r="J450" s="96"/>
      <c r="K450" s="96">
        <f t="shared" si="138"/>
        <v>0.22500000000000001</v>
      </c>
      <c r="L450" s="99"/>
      <c r="M450" s="95"/>
    </row>
    <row r="451" spans="1:13" s="100" customFormat="1" ht="25.5" customHeight="1">
      <c r="A451" s="83"/>
      <c r="B451" s="90"/>
      <c r="C451" s="83">
        <v>52123</v>
      </c>
      <c r="D451" s="84" t="s">
        <v>414</v>
      </c>
      <c r="E451" s="96">
        <v>0.5</v>
      </c>
      <c r="F451" s="96"/>
      <c r="G451" s="96">
        <v>0</v>
      </c>
      <c r="H451" s="96"/>
      <c r="I451" s="96">
        <v>0</v>
      </c>
      <c r="J451" s="96"/>
      <c r="K451" s="96">
        <f t="shared" si="138"/>
        <v>0.5</v>
      </c>
      <c r="L451" s="99"/>
      <c r="M451" s="95"/>
    </row>
    <row r="452" spans="1:13" s="100" customFormat="1" ht="25.5" customHeight="1">
      <c r="A452" s="112"/>
      <c r="B452" s="112"/>
      <c r="C452" s="83">
        <v>52188</v>
      </c>
      <c r="D452" s="110" t="s">
        <v>415</v>
      </c>
      <c r="E452" s="115">
        <v>0</v>
      </c>
      <c r="F452" s="115"/>
      <c r="G452" s="115">
        <v>0</v>
      </c>
      <c r="H452" s="115"/>
      <c r="I452" s="115">
        <v>0.8</v>
      </c>
      <c r="J452" s="115"/>
      <c r="K452" s="115">
        <f t="shared" si="138"/>
        <v>0.8</v>
      </c>
      <c r="L452" s="99"/>
      <c r="M452" s="95"/>
    </row>
    <row r="453" spans="1:13" s="100" customFormat="1" ht="13">
      <c r="A453" s="112"/>
      <c r="B453" s="112"/>
      <c r="C453" s="83">
        <v>52247</v>
      </c>
      <c r="D453" s="110" t="s">
        <v>282</v>
      </c>
      <c r="E453" s="115">
        <v>0.4</v>
      </c>
      <c r="F453" s="115"/>
      <c r="G453" s="115">
        <v>0</v>
      </c>
      <c r="H453" s="115"/>
      <c r="I453" s="115">
        <v>1</v>
      </c>
      <c r="J453" s="115"/>
      <c r="K453" s="115">
        <f t="shared" si="138"/>
        <v>1.4</v>
      </c>
      <c r="L453" s="99"/>
      <c r="M453" s="95"/>
    </row>
    <row r="454" spans="1:13" s="100" customFormat="1" ht="12">
      <c r="A454" s="112"/>
      <c r="B454" s="112"/>
      <c r="C454" s="85" t="s">
        <v>139</v>
      </c>
      <c r="D454" s="110"/>
      <c r="E454" s="115">
        <f>SUM(E455:E468)</f>
        <v>11.355</v>
      </c>
      <c r="F454" s="115"/>
      <c r="G454" s="115">
        <f>SUM(G455:G468)</f>
        <v>0</v>
      </c>
      <c r="H454" s="115"/>
      <c r="I454" s="115">
        <f>SUM(I455:I468)</f>
        <v>1.2468840000000001</v>
      </c>
      <c r="J454" s="115"/>
      <c r="K454" s="115">
        <f>SUM(K455:K468)</f>
        <v>12.601883999999998</v>
      </c>
      <c r="L454" s="99"/>
      <c r="M454" s="95"/>
    </row>
    <row r="455" spans="1:13" s="100" customFormat="1" ht="50.25" customHeight="1">
      <c r="A455" s="83"/>
      <c r="B455" s="90"/>
      <c r="C455" s="83">
        <v>45134</v>
      </c>
      <c r="D455" s="84" t="s">
        <v>416</v>
      </c>
      <c r="E455" s="96">
        <v>0</v>
      </c>
      <c r="F455" s="96"/>
      <c r="G455" s="96">
        <v>0</v>
      </c>
      <c r="H455" s="96"/>
      <c r="I455" s="96">
        <v>0.74688399999999999</v>
      </c>
      <c r="J455" s="96"/>
      <c r="K455" s="96">
        <f t="shared" ref="K455:K468" si="139">SUM(E455:I455)</f>
        <v>0.74688399999999999</v>
      </c>
      <c r="L455" s="99"/>
      <c r="M455" s="95"/>
    </row>
    <row r="456" spans="1:13" s="100" customFormat="1" ht="13">
      <c r="A456" s="83"/>
      <c r="B456" s="90"/>
      <c r="C456" s="83">
        <v>48375</v>
      </c>
      <c r="D456" s="84" t="s">
        <v>283</v>
      </c>
      <c r="E456" s="96">
        <v>0.5</v>
      </c>
      <c r="F456" s="96"/>
      <c r="G456" s="96">
        <v>0</v>
      </c>
      <c r="H456" s="96"/>
      <c r="I456" s="96">
        <v>0</v>
      </c>
      <c r="J456" s="96"/>
      <c r="K456" s="96">
        <f t="shared" si="139"/>
        <v>0.5</v>
      </c>
      <c r="L456" s="99"/>
      <c r="M456" s="95"/>
    </row>
    <row r="457" spans="1:13" s="100" customFormat="1" ht="25.5" customHeight="1">
      <c r="A457" s="83"/>
      <c r="B457" s="90"/>
      <c r="C457" s="83">
        <v>49156</v>
      </c>
      <c r="D457" s="84" t="s">
        <v>151</v>
      </c>
      <c r="E457" s="96">
        <v>1.5049999999999999</v>
      </c>
      <c r="F457" s="96"/>
      <c r="G457" s="96">
        <v>0</v>
      </c>
      <c r="H457" s="96"/>
      <c r="I457" s="96">
        <v>0</v>
      </c>
      <c r="J457" s="96"/>
      <c r="K457" s="96">
        <f t="shared" si="139"/>
        <v>1.5049999999999999</v>
      </c>
      <c r="L457" s="99"/>
      <c r="M457" s="95"/>
    </row>
    <row r="458" spans="1:13" s="100" customFormat="1" ht="37.5" customHeight="1">
      <c r="A458" s="83"/>
      <c r="B458" s="90"/>
      <c r="C458" s="83">
        <v>49271</v>
      </c>
      <c r="D458" s="84" t="s">
        <v>473</v>
      </c>
      <c r="E458" s="96">
        <v>0.7</v>
      </c>
      <c r="F458" s="96"/>
      <c r="G458" s="96">
        <v>0</v>
      </c>
      <c r="H458" s="96"/>
      <c r="I458" s="96">
        <v>0</v>
      </c>
      <c r="J458" s="96"/>
      <c r="K458" s="96">
        <f t="shared" si="139"/>
        <v>0.7</v>
      </c>
      <c r="L458" s="99"/>
      <c r="M458" s="95"/>
    </row>
    <row r="459" spans="1:13" s="100" customFormat="1" ht="13">
      <c r="A459" s="83"/>
      <c r="B459" s="90"/>
      <c r="C459" s="83">
        <v>49330</v>
      </c>
      <c r="D459" s="84" t="s">
        <v>284</v>
      </c>
      <c r="E459" s="96">
        <v>0.25</v>
      </c>
      <c r="F459" s="96"/>
      <c r="G459" s="96">
        <v>0</v>
      </c>
      <c r="H459" s="96"/>
      <c r="I459" s="96">
        <v>0</v>
      </c>
      <c r="J459" s="96"/>
      <c r="K459" s="96">
        <f t="shared" si="139"/>
        <v>0.25</v>
      </c>
      <c r="L459" s="99"/>
      <c r="M459" s="95"/>
    </row>
    <row r="460" spans="1:13" s="100" customFormat="1" ht="25.5" customHeight="1">
      <c r="A460" s="83"/>
      <c r="B460" s="90"/>
      <c r="C460" s="83">
        <v>49410</v>
      </c>
      <c r="D460" s="84" t="s">
        <v>152</v>
      </c>
      <c r="E460" s="96">
        <v>0.75</v>
      </c>
      <c r="F460" s="96"/>
      <c r="G460" s="96">
        <v>0</v>
      </c>
      <c r="H460" s="96"/>
      <c r="I460" s="96">
        <v>0</v>
      </c>
      <c r="J460" s="96"/>
      <c r="K460" s="96">
        <f t="shared" si="139"/>
        <v>0.75</v>
      </c>
      <c r="L460" s="99"/>
      <c r="M460" s="95"/>
    </row>
    <row r="461" spans="1:13" s="100" customFormat="1" ht="25.5" customHeight="1">
      <c r="A461" s="83"/>
      <c r="B461" s="90"/>
      <c r="C461" s="83">
        <v>50092</v>
      </c>
      <c r="D461" s="84" t="s">
        <v>417</v>
      </c>
      <c r="E461" s="96">
        <v>2.5</v>
      </c>
      <c r="F461" s="96"/>
      <c r="G461" s="96">
        <v>0</v>
      </c>
      <c r="H461" s="96"/>
      <c r="I461" s="96">
        <v>0</v>
      </c>
      <c r="J461" s="96"/>
      <c r="K461" s="96">
        <f t="shared" si="139"/>
        <v>2.5</v>
      </c>
      <c r="L461" s="99"/>
      <c r="M461" s="95"/>
    </row>
    <row r="462" spans="1:13" s="100" customFormat="1" ht="25.5" customHeight="1">
      <c r="A462" s="83"/>
      <c r="B462" s="90"/>
      <c r="C462" s="83">
        <v>50361</v>
      </c>
      <c r="D462" s="84" t="s">
        <v>418</v>
      </c>
      <c r="E462" s="96">
        <v>0</v>
      </c>
      <c r="F462" s="96"/>
      <c r="G462" s="96">
        <v>0</v>
      </c>
      <c r="H462" s="96"/>
      <c r="I462" s="96">
        <v>0.5</v>
      </c>
      <c r="J462" s="96"/>
      <c r="K462" s="96">
        <f t="shared" si="139"/>
        <v>0.5</v>
      </c>
      <c r="L462" s="99"/>
      <c r="M462" s="95"/>
    </row>
    <row r="463" spans="1:13" s="100" customFormat="1" ht="25.5" customHeight="1">
      <c r="A463" s="83"/>
      <c r="B463" s="90"/>
      <c r="C463" s="83">
        <v>51155</v>
      </c>
      <c r="D463" s="84" t="s">
        <v>419</v>
      </c>
      <c r="E463" s="96">
        <v>0.7</v>
      </c>
      <c r="F463" s="96"/>
      <c r="G463" s="96">
        <v>0</v>
      </c>
      <c r="H463" s="96"/>
      <c r="I463" s="96">
        <v>0</v>
      </c>
      <c r="J463" s="96"/>
      <c r="K463" s="96">
        <f t="shared" si="139"/>
        <v>0.7</v>
      </c>
      <c r="L463" s="99"/>
      <c r="M463" s="95"/>
    </row>
    <row r="464" spans="1:13" s="100" customFormat="1" ht="12.75" customHeight="1">
      <c r="A464" s="83"/>
      <c r="B464" s="90"/>
      <c r="C464" s="83">
        <v>52109</v>
      </c>
      <c r="D464" s="84" t="s">
        <v>285</v>
      </c>
      <c r="E464" s="96">
        <v>0.75</v>
      </c>
      <c r="F464" s="96"/>
      <c r="G464" s="96">
        <v>0</v>
      </c>
      <c r="H464" s="96"/>
      <c r="I464" s="96">
        <v>0</v>
      </c>
      <c r="J464" s="96"/>
      <c r="K464" s="96">
        <f t="shared" si="139"/>
        <v>0.75</v>
      </c>
      <c r="L464" s="99"/>
      <c r="M464" s="95"/>
    </row>
    <row r="465" spans="1:13" s="100" customFormat="1" ht="25.5" customHeight="1">
      <c r="A465" s="83"/>
      <c r="B465" s="90"/>
      <c r="C465" s="83">
        <v>52206</v>
      </c>
      <c r="D465" s="84" t="s">
        <v>420</v>
      </c>
      <c r="E465" s="96">
        <v>1.2</v>
      </c>
      <c r="F465" s="96"/>
      <c r="G465" s="96">
        <v>0</v>
      </c>
      <c r="H465" s="96"/>
      <c r="I465" s="96">
        <v>0</v>
      </c>
      <c r="J465" s="96"/>
      <c r="K465" s="96">
        <f t="shared" si="139"/>
        <v>1.2</v>
      </c>
      <c r="L465" s="99"/>
      <c r="M465" s="95"/>
    </row>
    <row r="466" spans="1:13" s="100" customFormat="1" ht="25.5" customHeight="1">
      <c r="A466" s="83"/>
      <c r="B466" s="90"/>
      <c r="C466" s="83">
        <v>52216</v>
      </c>
      <c r="D466" s="84" t="s">
        <v>474</v>
      </c>
      <c r="E466" s="96">
        <v>1</v>
      </c>
      <c r="F466" s="96"/>
      <c r="G466" s="96">
        <v>0</v>
      </c>
      <c r="H466" s="96"/>
      <c r="I466" s="96">
        <v>0</v>
      </c>
      <c r="J466" s="96"/>
      <c r="K466" s="96">
        <f t="shared" si="139"/>
        <v>1</v>
      </c>
      <c r="L466" s="99"/>
      <c r="M466" s="95"/>
    </row>
    <row r="467" spans="1:13" s="100" customFormat="1" ht="25.5" customHeight="1">
      <c r="A467" s="83"/>
      <c r="B467" s="90"/>
      <c r="C467" s="83">
        <v>52223</v>
      </c>
      <c r="D467" s="84" t="s">
        <v>421</v>
      </c>
      <c r="E467" s="96">
        <v>0.75</v>
      </c>
      <c r="F467" s="96"/>
      <c r="G467" s="96">
        <v>0</v>
      </c>
      <c r="H467" s="96"/>
      <c r="I467" s="96">
        <v>0</v>
      </c>
      <c r="J467" s="96"/>
      <c r="K467" s="96">
        <f t="shared" si="139"/>
        <v>0.75</v>
      </c>
      <c r="L467" s="99"/>
      <c r="M467" s="95"/>
    </row>
    <row r="468" spans="1:13" s="100" customFormat="1" ht="25.5" customHeight="1">
      <c r="A468" s="83"/>
      <c r="B468" s="90"/>
      <c r="C468" s="83">
        <v>52359</v>
      </c>
      <c r="D468" s="84" t="s">
        <v>475</v>
      </c>
      <c r="E468" s="96">
        <v>0.75</v>
      </c>
      <c r="F468" s="96"/>
      <c r="G468" s="96">
        <v>0</v>
      </c>
      <c r="H468" s="96"/>
      <c r="I468" s="96">
        <v>0</v>
      </c>
      <c r="J468" s="96"/>
      <c r="K468" s="96">
        <f t="shared" si="139"/>
        <v>0.75</v>
      </c>
      <c r="L468" s="99"/>
      <c r="M468" s="95"/>
    </row>
    <row r="469" spans="1:13" s="100" customFormat="1" ht="12">
      <c r="A469" s="112"/>
      <c r="B469" s="112"/>
      <c r="C469" s="85" t="s">
        <v>116</v>
      </c>
      <c r="D469" s="110"/>
      <c r="E469" s="115">
        <f>SUM(E470:E503)</f>
        <v>29.07</v>
      </c>
      <c r="F469" s="115"/>
      <c r="G469" s="115">
        <f>SUM(G470:G503)</f>
        <v>0</v>
      </c>
      <c r="H469" s="115"/>
      <c r="I469" s="115">
        <f>SUM(I470:I503)</f>
        <v>4.5599999999999996</v>
      </c>
      <c r="J469" s="115"/>
      <c r="K469" s="115">
        <f>SUM(K470:K503)</f>
        <v>33.630000000000003</v>
      </c>
      <c r="L469" s="99"/>
      <c r="M469" s="95"/>
    </row>
    <row r="470" spans="1:13" s="100" customFormat="1" ht="25.5" customHeight="1">
      <c r="A470" s="83"/>
      <c r="B470" s="90"/>
      <c r="C470" s="83">
        <v>46186</v>
      </c>
      <c r="D470" s="84" t="s">
        <v>422</v>
      </c>
      <c r="E470" s="96">
        <v>1.5</v>
      </c>
      <c r="F470" s="96"/>
      <c r="G470" s="96">
        <v>0</v>
      </c>
      <c r="H470" s="96"/>
      <c r="I470" s="96">
        <v>0</v>
      </c>
      <c r="J470" s="96"/>
      <c r="K470" s="96">
        <f t="shared" ref="K470:K503" si="140">SUM(E470:I470)</f>
        <v>1.5</v>
      </c>
      <c r="L470" s="99"/>
      <c r="M470" s="95"/>
    </row>
    <row r="471" spans="1:13" s="100" customFormat="1" ht="25.5" customHeight="1">
      <c r="A471" s="83"/>
      <c r="B471" s="90"/>
      <c r="C471" s="83">
        <v>46221</v>
      </c>
      <c r="D471" s="84" t="s">
        <v>153</v>
      </c>
      <c r="E471" s="96">
        <v>0.5</v>
      </c>
      <c r="F471" s="96"/>
      <c r="G471" s="96">
        <v>0</v>
      </c>
      <c r="H471" s="96"/>
      <c r="I471" s="96">
        <v>0</v>
      </c>
      <c r="J471" s="96"/>
      <c r="K471" s="96">
        <f t="shared" si="140"/>
        <v>0.5</v>
      </c>
      <c r="L471" s="99"/>
      <c r="M471" s="95"/>
    </row>
    <row r="472" spans="1:13" s="100" customFormat="1" ht="25.5" customHeight="1">
      <c r="A472" s="83"/>
      <c r="B472" s="90"/>
      <c r="C472" s="83">
        <v>46510</v>
      </c>
      <c r="D472" s="84" t="s">
        <v>423</v>
      </c>
      <c r="E472" s="96">
        <v>0</v>
      </c>
      <c r="F472" s="96"/>
      <c r="G472" s="96">
        <v>0</v>
      </c>
      <c r="H472" s="96"/>
      <c r="I472" s="96">
        <v>0.41</v>
      </c>
      <c r="J472" s="96"/>
      <c r="K472" s="96">
        <f t="shared" si="140"/>
        <v>0.41</v>
      </c>
      <c r="L472" s="99"/>
      <c r="M472" s="95"/>
    </row>
    <row r="473" spans="1:13" s="100" customFormat="1" ht="13">
      <c r="A473" s="83"/>
      <c r="B473" s="90"/>
      <c r="C473" s="83">
        <v>46534</v>
      </c>
      <c r="D473" s="84" t="s">
        <v>286</v>
      </c>
      <c r="E473" s="96">
        <v>0.22500000000000001</v>
      </c>
      <c r="F473" s="96"/>
      <c r="G473" s="96">
        <v>0</v>
      </c>
      <c r="H473" s="96"/>
      <c r="I473" s="96">
        <v>0</v>
      </c>
      <c r="J473" s="96"/>
      <c r="K473" s="96">
        <f t="shared" si="140"/>
        <v>0.22500000000000001</v>
      </c>
      <c r="L473" s="99"/>
      <c r="M473" s="95"/>
    </row>
    <row r="474" spans="1:13" s="100" customFormat="1" ht="13">
      <c r="A474" s="83"/>
      <c r="B474" s="90"/>
      <c r="C474" s="83">
        <v>48270</v>
      </c>
      <c r="D474" s="84" t="s">
        <v>287</v>
      </c>
      <c r="E474" s="96">
        <v>0.5</v>
      </c>
      <c r="F474" s="96"/>
      <c r="G474" s="96">
        <v>0</v>
      </c>
      <c r="H474" s="96"/>
      <c r="I474" s="96">
        <v>1.3</v>
      </c>
      <c r="J474" s="96"/>
      <c r="K474" s="96">
        <f t="shared" si="140"/>
        <v>1.8</v>
      </c>
      <c r="L474" s="99"/>
      <c r="M474" s="95"/>
    </row>
    <row r="475" spans="1:13" s="100" customFormat="1" ht="25.5" customHeight="1">
      <c r="A475" s="83"/>
      <c r="B475" s="90"/>
      <c r="C475" s="83">
        <v>48345</v>
      </c>
      <c r="D475" s="84" t="s">
        <v>154</v>
      </c>
      <c r="E475" s="96">
        <v>0</v>
      </c>
      <c r="F475" s="96"/>
      <c r="G475" s="96">
        <v>0</v>
      </c>
      <c r="H475" s="96"/>
      <c r="I475" s="96">
        <v>0.4</v>
      </c>
      <c r="J475" s="96"/>
      <c r="K475" s="96">
        <f t="shared" si="140"/>
        <v>0.4</v>
      </c>
      <c r="L475" s="99"/>
      <c r="M475" s="95"/>
    </row>
    <row r="476" spans="1:13" s="100" customFormat="1" ht="13">
      <c r="A476" s="83"/>
      <c r="B476" s="90"/>
      <c r="C476" s="83">
        <v>49149</v>
      </c>
      <c r="D476" s="84" t="s">
        <v>140</v>
      </c>
      <c r="E476" s="96">
        <v>0.495</v>
      </c>
      <c r="F476" s="96"/>
      <c r="G476" s="96">
        <v>0</v>
      </c>
      <c r="H476" s="96"/>
      <c r="I476" s="96">
        <v>0</v>
      </c>
      <c r="J476" s="96"/>
      <c r="K476" s="96">
        <f t="shared" si="140"/>
        <v>0.495</v>
      </c>
      <c r="L476" s="99"/>
      <c r="M476" s="95"/>
    </row>
    <row r="477" spans="1:13" s="100" customFormat="1" ht="25.5" customHeight="1">
      <c r="A477" s="83"/>
      <c r="B477" s="90"/>
      <c r="C477" s="83">
        <v>49282</v>
      </c>
      <c r="D477" s="84" t="s">
        <v>424</v>
      </c>
      <c r="E477" s="96">
        <v>0.22500000000000001</v>
      </c>
      <c r="F477" s="96"/>
      <c r="G477" s="96">
        <v>0</v>
      </c>
      <c r="H477" s="96"/>
      <c r="I477" s="96">
        <v>0</v>
      </c>
      <c r="J477" s="96"/>
      <c r="K477" s="96">
        <f t="shared" si="140"/>
        <v>0.22500000000000001</v>
      </c>
      <c r="L477" s="99"/>
      <c r="M477" s="95"/>
    </row>
    <row r="478" spans="1:13" s="100" customFormat="1" ht="25.5" customHeight="1">
      <c r="A478" s="83"/>
      <c r="B478" s="90"/>
      <c r="C478" s="83">
        <v>49444</v>
      </c>
      <c r="D478" s="84" t="s">
        <v>425</v>
      </c>
      <c r="E478" s="96">
        <v>1</v>
      </c>
      <c r="F478" s="96"/>
      <c r="G478" s="96">
        <v>0</v>
      </c>
      <c r="H478" s="96"/>
      <c r="I478" s="96">
        <v>0</v>
      </c>
      <c r="J478" s="96"/>
      <c r="K478" s="96">
        <f t="shared" si="140"/>
        <v>1</v>
      </c>
      <c r="L478" s="99"/>
      <c r="M478" s="95"/>
    </row>
    <row r="479" spans="1:13" s="100" customFormat="1" ht="25.5" customHeight="1">
      <c r="A479" s="83"/>
      <c r="B479" s="90"/>
      <c r="C479" s="83">
        <v>49458</v>
      </c>
      <c r="D479" s="84" t="s">
        <v>426</v>
      </c>
      <c r="E479" s="96">
        <v>0.25</v>
      </c>
      <c r="F479" s="96"/>
      <c r="G479" s="96">
        <v>0</v>
      </c>
      <c r="H479" s="96"/>
      <c r="I479" s="96">
        <v>0</v>
      </c>
      <c r="J479" s="96"/>
      <c r="K479" s="96">
        <f t="shared" si="140"/>
        <v>0.25</v>
      </c>
      <c r="L479" s="99"/>
      <c r="M479" s="95"/>
    </row>
    <row r="480" spans="1:13" s="100" customFormat="1" ht="25.5" customHeight="1">
      <c r="A480" s="112"/>
      <c r="B480" s="112"/>
      <c r="C480" s="83">
        <v>50114</v>
      </c>
      <c r="D480" s="109" t="s">
        <v>155</v>
      </c>
      <c r="E480" s="116">
        <v>0.5</v>
      </c>
      <c r="F480" s="116"/>
      <c r="G480" s="116">
        <v>0</v>
      </c>
      <c r="H480" s="116"/>
      <c r="I480" s="116">
        <v>0</v>
      </c>
      <c r="J480" s="116"/>
      <c r="K480" s="115">
        <f t="shared" si="140"/>
        <v>0.5</v>
      </c>
      <c r="L480" s="99"/>
      <c r="M480" s="95"/>
    </row>
    <row r="481" spans="1:13" s="100" customFormat="1" ht="25.5" customHeight="1">
      <c r="A481" s="83"/>
      <c r="B481" s="90"/>
      <c r="C481" s="83">
        <v>50177</v>
      </c>
      <c r="D481" s="84" t="s">
        <v>427</v>
      </c>
      <c r="E481" s="96">
        <v>0.2</v>
      </c>
      <c r="F481" s="96"/>
      <c r="G481" s="96">
        <v>0</v>
      </c>
      <c r="H481" s="96"/>
      <c r="I481" s="96">
        <v>0</v>
      </c>
      <c r="J481" s="96"/>
      <c r="K481" s="96">
        <f t="shared" si="140"/>
        <v>0.2</v>
      </c>
      <c r="L481" s="99"/>
      <c r="M481" s="95"/>
    </row>
    <row r="482" spans="1:13" s="100" customFormat="1" ht="37.5" customHeight="1">
      <c r="A482" s="83"/>
      <c r="B482" s="90"/>
      <c r="C482" s="83">
        <v>50364</v>
      </c>
      <c r="D482" s="84" t="s">
        <v>428</v>
      </c>
      <c r="E482" s="96">
        <v>0.5</v>
      </c>
      <c r="F482" s="96"/>
      <c r="G482" s="96">
        <v>0</v>
      </c>
      <c r="H482" s="96"/>
      <c r="I482" s="96">
        <v>0</v>
      </c>
      <c r="J482" s="96"/>
      <c r="K482" s="96">
        <f t="shared" si="140"/>
        <v>0.5</v>
      </c>
      <c r="L482" s="99"/>
      <c r="M482" s="95"/>
    </row>
    <row r="483" spans="1:13" s="100" customFormat="1" ht="37.5" customHeight="1">
      <c r="A483" s="83"/>
      <c r="B483" s="90"/>
      <c r="C483" s="83">
        <v>50375</v>
      </c>
      <c r="D483" s="84" t="s">
        <v>429</v>
      </c>
      <c r="E483" s="96">
        <v>1</v>
      </c>
      <c r="F483" s="96"/>
      <c r="G483" s="96">
        <v>0</v>
      </c>
      <c r="H483" s="96"/>
      <c r="I483" s="96">
        <v>0</v>
      </c>
      <c r="J483" s="96"/>
      <c r="K483" s="96">
        <f t="shared" si="140"/>
        <v>1</v>
      </c>
      <c r="L483" s="99"/>
      <c r="M483" s="95"/>
    </row>
    <row r="484" spans="1:13" s="100" customFormat="1" ht="25.5" customHeight="1">
      <c r="A484" s="83"/>
      <c r="B484" s="90"/>
      <c r="C484" s="83">
        <v>50385</v>
      </c>
      <c r="D484" s="84" t="s">
        <v>430</v>
      </c>
      <c r="E484" s="96">
        <v>0</v>
      </c>
      <c r="F484" s="96"/>
      <c r="G484" s="96">
        <v>0</v>
      </c>
      <c r="H484" s="96"/>
      <c r="I484" s="96">
        <v>0.5</v>
      </c>
      <c r="J484" s="96"/>
      <c r="K484" s="96">
        <f t="shared" si="140"/>
        <v>0.5</v>
      </c>
      <c r="L484" s="99"/>
      <c r="M484" s="95"/>
    </row>
    <row r="485" spans="1:13" s="100" customFormat="1" ht="13">
      <c r="A485" s="112"/>
      <c r="B485" s="112"/>
      <c r="C485" s="83">
        <v>51193</v>
      </c>
      <c r="D485" s="109" t="s">
        <v>288</v>
      </c>
      <c r="E485" s="116">
        <v>2</v>
      </c>
      <c r="F485" s="116"/>
      <c r="G485" s="116">
        <v>0</v>
      </c>
      <c r="H485" s="116"/>
      <c r="I485" s="116">
        <v>0</v>
      </c>
      <c r="J485" s="116"/>
      <c r="K485" s="115">
        <f t="shared" si="140"/>
        <v>2</v>
      </c>
      <c r="L485" s="99"/>
      <c r="M485" s="95"/>
    </row>
    <row r="486" spans="1:13" s="100" customFormat="1" ht="24.75" customHeight="1">
      <c r="A486" s="112"/>
      <c r="B486" s="112"/>
      <c r="C486" s="83">
        <v>51303</v>
      </c>
      <c r="D486" s="109" t="s">
        <v>431</v>
      </c>
      <c r="E486" s="116">
        <v>0.25</v>
      </c>
      <c r="F486" s="116"/>
      <c r="G486" s="116">
        <v>0</v>
      </c>
      <c r="H486" s="116"/>
      <c r="I486" s="116">
        <v>0</v>
      </c>
      <c r="J486" s="116"/>
      <c r="K486" s="115">
        <f t="shared" si="140"/>
        <v>0.25</v>
      </c>
      <c r="L486" s="99"/>
      <c r="M486" s="95"/>
    </row>
    <row r="487" spans="1:13" s="100" customFormat="1" ht="25.5" customHeight="1">
      <c r="A487" s="83"/>
      <c r="B487" s="90"/>
      <c r="C487" s="83">
        <v>51310</v>
      </c>
      <c r="D487" s="84" t="s">
        <v>432</v>
      </c>
      <c r="E487" s="96">
        <v>0.25</v>
      </c>
      <c r="F487" s="96"/>
      <c r="G487" s="96">
        <v>0</v>
      </c>
      <c r="H487" s="96"/>
      <c r="I487" s="96">
        <v>0</v>
      </c>
      <c r="J487" s="96"/>
      <c r="K487" s="96">
        <f t="shared" si="140"/>
        <v>0.25</v>
      </c>
      <c r="L487" s="99"/>
      <c r="M487" s="95"/>
    </row>
    <row r="488" spans="1:13" s="100" customFormat="1" ht="13">
      <c r="A488" s="83"/>
      <c r="B488" s="90"/>
      <c r="C488" s="83">
        <v>51331</v>
      </c>
      <c r="D488" s="84" t="s">
        <v>289</v>
      </c>
      <c r="E488" s="96">
        <v>0</v>
      </c>
      <c r="F488" s="96"/>
      <c r="G488" s="96">
        <v>0</v>
      </c>
      <c r="H488" s="96"/>
      <c r="I488" s="96">
        <v>0.75</v>
      </c>
      <c r="J488" s="96"/>
      <c r="K488" s="96">
        <f t="shared" si="140"/>
        <v>0.75</v>
      </c>
      <c r="L488" s="99"/>
      <c r="M488" s="95"/>
    </row>
    <row r="489" spans="1:13" s="100" customFormat="1" ht="37.5" customHeight="1">
      <c r="A489" s="83"/>
      <c r="B489" s="90"/>
      <c r="C489" s="83">
        <v>51333</v>
      </c>
      <c r="D489" s="84" t="s">
        <v>433</v>
      </c>
      <c r="E489" s="96">
        <v>0.5</v>
      </c>
      <c r="F489" s="96"/>
      <c r="G489" s="96">
        <v>0</v>
      </c>
      <c r="H489" s="96"/>
      <c r="I489" s="96">
        <v>0</v>
      </c>
      <c r="J489" s="96"/>
      <c r="K489" s="96">
        <f t="shared" si="140"/>
        <v>0.5</v>
      </c>
      <c r="L489" s="99"/>
      <c r="M489" s="95"/>
    </row>
    <row r="490" spans="1:13" s="100" customFormat="1" ht="25.5" customHeight="1">
      <c r="A490" s="83"/>
      <c r="B490" s="90"/>
      <c r="C490" s="83">
        <v>51374</v>
      </c>
      <c r="D490" s="84" t="s">
        <v>434</v>
      </c>
      <c r="E490" s="96">
        <v>0.4</v>
      </c>
      <c r="F490" s="96"/>
      <c r="G490" s="96">
        <v>0</v>
      </c>
      <c r="H490" s="96"/>
      <c r="I490" s="96">
        <v>0</v>
      </c>
      <c r="J490" s="96"/>
      <c r="K490" s="96">
        <f t="shared" si="140"/>
        <v>0.4</v>
      </c>
      <c r="L490" s="99"/>
      <c r="M490" s="95"/>
    </row>
    <row r="491" spans="1:13" s="100" customFormat="1" ht="25.5" customHeight="1">
      <c r="A491" s="112"/>
      <c r="B491" s="112"/>
      <c r="C491" s="83">
        <v>52012</v>
      </c>
      <c r="D491" s="109" t="s">
        <v>435</v>
      </c>
      <c r="E491" s="116">
        <v>2</v>
      </c>
      <c r="F491" s="116"/>
      <c r="G491" s="116">
        <v>0</v>
      </c>
      <c r="H491" s="116"/>
      <c r="I491" s="116">
        <v>0</v>
      </c>
      <c r="J491" s="116"/>
      <c r="K491" s="115">
        <f t="shared" si="140"/>
        <v>2</v>
      </c>
      <c r="L491" s="99"/>
      <c r="M491" s="95"/>
    </row>
    <row r="492" spans="1:13" s="100" customFormat="1" ht="12" customHeight="1">
      <c r="A492" s="112"/>
      <c r="B492" s="112"/>
      <c r="C492" s="83">
        <v>52050</v>
      </c>
      <c r="D492" s="109" t="s">
        <v>290</v>
      </c>
      <c r="E492" s="116">
        <v>0.75</v>
      </c>
      <c r="F492" s="116"/>
      <c r="G492" s="116">
        <v>0</v>
      </c>
      <c r="H492" s="116"/>
      <c r="I492" s="116">
        <v>0</v>
      </c>
      <c r="J492" s="116"/>
      <c r="K492" s="115">
        <f t="shared" si="140"/>
        <v>0.75</v>
      </c>
      <c r="L492" s="99"/>
      <c r="M492" s="95"/>
    </row>
    <row r="493" spans="1:13" s="100" customFormat="1" ht="12" customHeight="1">
      <c r="A493" s="83"/>
      <c r="B493" s="90"/>
      <c r="C493" s="83">
        <v>52060</v>
      </c>
      <c r="D493" s="84" t="s">
        <v>291</v>
      </c>
      <c r="E493" s="96">
        <v>0.45</v>
      </c>
      <c r="F493" s="96"/>
      <c r="G493" s="96">
        <v>0</v>
      </c>
      <c r="H493" s="96"/>
      <c r="I493" s="96">
        <v>0</v>
      </c>
      <c r="J493" s="96"/>
      <c r="K493" s="96">
        <f t="shared" si="140"/>
        <v>0.45</v>
      </c>
      <c r="L493" s="99"/>
      <c r="M493" s="95"/>
    </row>
    <row r="494" spans="1:13" s="100" customFormat="1" ht="24.75" customHeight="1">
      <c r="A494" s="83"/>
      <c r="B494" s="90"/>
      <c r="C494" s="83">
        <v>52061</v>
      </c>
      <c r="D494" s="84" t="s">
        <v>480</v>
      </c>
      <c r="E494" s="96">
        <v>4.5</v>
      </c>
      <c r="F494" s="96"/>
      <c r="G494" s="96">
        <v>0</v>
      </c>
      <c r="H494" s="96"/>
      <c r="I494" s="96">
        <v>0.5</v>
      </c>
      <c r="J494" s="96"/>
      <c r="K494" s="96">
        <f t="shared" si="140"/>
        <v>5</v>
      </c>
      <c r="L494" s="99"/>
      <c r="M494" s="95"/>
    </row>
    <row r="495" spans="1:13" s="100" customFormat="1" ht="25.5" customHeight="1">
      <c r="A495" s="83"/>
      <c r="B495" s="90"/>
      <c r="C495" s="83">
        <v>52081</v>
      </c>
      <c r="D495" s="84" t="s">
        <v>436</v>
      </c>
      <c r="E495" s="96">
        <v>1</v>
      </c>
      <c r="F495" s="96"/>
      <c r="G495" s="96">
        <v>0</v>
      </c>
      <c r="H495" s="96"/>
      <c r="I495" s="96">
        <v>0.7</v>
      </c>
      <c r="J495" s="96"/>
      <c r="K495" s="96">
        <f t="shared" si="140"/>
        <v>1.7</v>
      </c>
      <c r="L495" s="99"/>
      <c r="M495" s="95"/>
    </row>
    <row r="496" spans="1:13" s="100" customFormat="1" ht="25.5" customHeight="1">
      <c r="A496" s="112"/>
      <c r="B496" s="112"/>
      <c r="C496" s="83">
        <v>52113</v>
      </c>
      <c r="D496" s="109" t="s">
        <v>437</v>
      </c>
      <c r="E496" s="116">
        <v>1.1000000000000001</v>
      </c>
      <c r="F496" s="116"/>
      <c r="G496" s="116">
        <v>0</v>
      </c>
      <c r="H496" s="116"/>
      <c r="I496" s="116">
        <v>0</v>
      </c>
      <c r="J496" s="116"/>
      <c r="K496" s="115">
        <f t="shared" si="140"/>
        <v>1.1000000000000001</v>
      </c>
      <c r="L496" s="99"/>
      <c r="M496" s="95"/>
    </row>
    <row r="497" spans="1:13" s="100" customFormat="1" ht="25.5" customHeight="1">
      <c r="A497" s="83"/>
      <c r="B497" s="90"/>
      <c r="C497" s="83">
        <v>52204</v>
      </c>
      <c r="D497" s="84" t="s">
        <v>438</v>
      </c>
      <c r="E497" s="96">
        <v>0.5</v>
      </c>
      <c r="F497" s="96"/>
      <c r="G497" s="96">
        <v>0</v>
      </c>
      <c r="H497" s="96"/>
      <c r="I497" s="96">
        <v>0</v>
      </c>
      <c r="J497" s="96"/>
      <c r="K497" s="96">
        <f t="shared" si="140"/>
        <v>0.5</v>
      </c>
      <c r="L497" s="99"/>
      <c r="M497" s="95"/>
    </row>
    <row r="498" spans="1:13" s="100" customFormat="1" ht="25.5" customHeight="1">
      <c r="A498" s="112"/>
      <c r="B498" s="112"/>
      <c r="C498" s="83">
        <v>52214</v>
      </c>
      <c r="D498" s="109" t="s">
        <v>439</v>
      </c>
      <c r="E498" s="116">
        <v>2</v>
      </c>
      <c r="F498" s="116"/>
      <c r="G498" s="116">
        <v>0</v>
      </c>
      <c r="H498" s="116"/>
      <c r="I498" s="116">
        <v>0</v>
      </c>
      <c r="J498" s="116"/>
      <c r="K498" s="115">
        <f t="shared" si="140"/>
        <v>2</v>
      </c>
      <c r="L498" s="99"/>
      <c r="M498" s="95"/>
    </row>
    <row r="499" spans="1:13" s="100" customFormat="1" ht="26">
      <c r="A499" s="112"/>
      <c r="B499" s="112"/>
      <c r="C499" s="83">
        <v>52215</v>
      </c>
      <c r="D499" s="109" t="s">
        <v>292</v>
      </c>
      <c r="E499" s="116">
        <v>0.22500000000000001</v>
      </c>
      <c r="F499" s="116"/>
      <c r="G499" s="116">
        <v>0</v>
      </c>
      <c r="H499" s="116"/>
      <c r="I499" s="116">
        <v>0</v>
      </c>
      <c r="J499" s="116"/>
      <c r="K499" s="115">
        <f t="shared" si="140"/>
        <v>0.22500000000000001</v>
      </c>
      <c r="L499" s="99"/>
      <c r="M499" s="95"/>
    </row>
    <row r="500" spans="1:13" s="100" customFormat="1" ht="25.5" customHeight="1">
      <c r="A500" s="83"/>
      <c r="B500" s="90"/>
      <c r="C500" s="83">
        <v>52259</v>
      </c>
      <c r="D500" s="84" t="s">
        <v>440</v>
      </c>
      <c r="E500" s="96">
        <v>3</v>
      </c>
      <c r="F500" s="96"/>
      <c r="G500" s="96">
        <v>0</v>
      </c>
      <c r="H500" s="96"/>
      <c r="I500" s="96">
        <v>0</v>
      </c>
      <c r="J500" s="96"/>
      <c r="K500" s="96">
        <f t="shared" si="140"/>
        <v>3</v>
      </c>
      <c r="L500" s="99"/>
      <c r="M500" s="95"/>
    </row>
    <row r="501" spans="1:13" s="100" customFormat="1" ht="13">
      <c r="A501" s="83"/>
      <c r="B501" s="90"/>
      <c r="C501" s="83">
        <v>52283</v>
      </c>
      <c r="D501" s="84" t="s">
        <v>293</v>
      </c>
      <c r="E501" s="96">
        <v>1</v>
      </c>
      <c r="F501" s="96"/>
      <c r="G501" s="96">
        <v>0</v>
      </c>
      <c r="H501" s="96"/>
      <c r="I501" s="96">
        <v>0</v>
      </c>
      <c r="J501" s="96"/>
      <c r="K501" s="96">
        <f t="shared" si="140"/>
        <v>1</v>
      </c>
      <c r="L501" s="99"/>
      <c r="M501" s="95"/>
    </row>
    <row r="502" spans="1:13" s="100" customFormat="1" ht="25.5" customHeight="1">
      <c r="A502" s="83"/>
      <c r="B502" s="90"/>
      <c r="C502" s="83">
        <v>52284</v>
      </c>
      <c r="D502" s="84" t="s">
        <v>441</v>
      </c>
      <c r="E502" s="96">
        <v>0.75</v>
      </c>
      <c r="F502" s="96"/>
      <c r="G502" s="96">
        <v>0</v>
      </c>
      <c r="H502" s="96"/>
      <c r="I502" s="96">
        <v>0</v>
      </c>
      <c r="J502" s="96"/>
      <c r="K502" s="96">
        <f t="shared" si="140"/>
        <v>0.75</v>
      </c>
      <c r="L502" s="99"/>
      <c r="M502" s="95"/>
    </row>
    <row r="503" spans="1:13" s="100" customFormat="1" ht="51.75" customHeight="1">
      <c r="A503" s="83"/>
      <c r="B503" s="90"/>
      <c r="C503" s="83">
        <v>52346</v>
      </c>
      <c r="D503" s="84" t="s">
        <v>476</v>
      </c>
      <c r="E503" s="96">
        <v>1.5</v>
      </c>
      <c r="F503" s="96"/>
      <c r="G503" s="96">
        <v>0</v>
      </c>
      <c r="H503" s="96"/>
      <c r="I503" s="96">
        <v>0</v>
      </c>
      <c r="J503" s="96"/>
      <c r="K503" s="96">
        <f t="shared" si="140"/>
        <v>1.5</v>
      </c>
      <c r="L503" s="99"/>
      <c r="M503" s="95"/>
    </row>
    <row r="504" spans="1:13" s="100" customFormat="1" ht="12">
      <c r="A504" s="83"/>
      <c r="B504" s="90"/>
      <c r="C504" s="83"/>
      <c r="D504" s="84"/>
      <c r="E504" s="96"/>
      <c r="F504" s="96"/>
      <c r="G504" s="96"/>
      <c r="H504" s="96"/>
      <c r="I504" s="96"/>
      <c r="J504" s="96"/>
      <c r="K504" s="96"/>
      <c r="L504" s="99"/>
      <c r="M504" s="95"/>
    </row>
    <row r="505" spans="1:13" s="100" customFormat="1" ht="12">
      <c r="A505" s="112"/>
      <c r="B505" s="112"/>
      <c r="C505" s="85" t="s">
        <v>125</v>
      </c>
      <c r="D505" s="110"/>
      <c r="E505" s="115">
        <f>SUM(E506:E515)</f>
        <v>15.125</v>
      </c>
      <c r="F505" s="115"/>
      <c r="G505" s="115">
        <f>SUM(G506:G515)</f>
        <v>1.75</v>
      </c>
      <c r="H505" s="115"/>
      <c r="I505" s="115">
        <f>SUM(I506:I515)</f>
        <v>2.5</v>
      </c>
      <c r="J505" s="115"/>
      <c r="K505" s="115">
        <f>SUM(K506:K515)</f>
        <v>19.375</v>
      </c>
      <c r="L505" s="99"/>
      <c r="M505" s="95"/>
    </row>
    <row r="506" spans="1:13" s="100" customFormat="1" ht="13">
      <c r="A506" s="83"/>
      <c r="B506" s="90"/>
      <c r="C506" s="83">
        <v>46502</v>
      </c>
      <c r="D506" s="84" t="s">
        <v>141</v>
      </c>
      <c r="E506" s="96">
        <v>0.4</v>
      </c>
      <c r="F506" s="96"/>
      <c r="G506" s="96">
        <v>0</v>
      </c>
      <c r="H506" s="96"/>
      <c r="I506" s="96">
        <v>0</v>
      </c>
      <c r="J506" s="96"/>
      <c r="K506" s="96">
        <f t="shared" ref="K506:K515" si="141">SUM(E506:I506)</f>
        <v>0.4</v>
      </c>
      <c r="L506" s="99"/>
      <c r="M506" s="95"/>
    </row>
    <row r="507" spans="1:13" s="100" customFormat="1" ht="24.75" customHeight="1">
      <c r="A507" s="83"/>
      <c r="B507" s="90"/>
      <c r="C507" s="83">
        <v>48488</v>
      </c>
      <c r="D507" s="84" t="s">
        <v>156</v>
      </c>
      <c r="E507" s="96">
        <v>0.5</v>
      </c>
      <c r="F507" s="96"/>
      <c r="G507" s="96">
        <v>0.75</v>
      </c>
      <c r="H507" s="96"/>
      <c r="I507" s="96">
        <v>0</v>
      </c>
      <c r="J507" s="96"/>
      <c r="K507" s="96">
        <f t="shared" si="141"/>
        <v>1.25</v>
      </c>
      <c r="L507" s="99"/>
      <c r="M507" s="95"/>
    </row>
    <row r="508" spans="1:13" s="100" customFormat="1" ht="12.75" customHeight="1">
      <c r="A508" s="83"/>
      <c r="B508" s="90"/>
      <c r="C508" s="83">
        <v>50370</v>
      </c>
      <c r="D508" s="84" t="s">
        <v>294</v>
      </c>
      <c r="E508" s="96">
        <v>1.5</v>
      </c>
      <c r="F508" s="96"/>
      <c r="G508" s="96">
        <v>0</v>
      </c>
      <c r="H508" s="96"/>
      <c r="I508" s="96">
        <v>0.5</v>
      </c>
      <c r="J508" s="96"/>
      <c r="K508" s="96">
        <f t="shared" si="141"/>
        <v>2</v>
      </c>
      <c r="L508" s="99"/>
      <c r="M508" s="95"/>
    </row>
    <row r="509" spans="1:13" s="100" customFormat="1" ht="25.5" customHeight="1">
      <c r="A509" s="83"/>
      <c r="B509" s="90"/>
      <c r="C509" s="83">
        <v>51065</v>
      </c>
      <c r="D509" s="84" t="s">
        <v>442</v>
      </c>
      <c r="E509" s="96">
        <v>1.5</v>
      </c>
      <c r="F509" s="96"/>
      <c r="G509" s="96">
        <v>0</v>
      </c>
      <c r="H509" s="96"/>
      <c r="I509" s="96">
        <v>0</v>
      </c>
      <c r="J509" s="96"/>
      <c r="K509" s="96">
        <f t="shared" si="141"/>
        <v>1.5</v>
      </c>
      <c r="L509" s="99"/>
      <c r="M509" s="95"/>
    </row>
    <row r="510" spans="1:13" s="100" customFormat="1" ht="25.5" customHeight="1">
      <c r="A510" s="83"/>
      <c r="B510" s="90"/>
      <c r="C510" s="83">
        <v>51314</v>
      </c>
      <c r="D510" s="84" t="s">
        <v>443</v>
      </c>
      <c r="E510" s="96">
        <v>1.5</v>
      </c>
      <c r="F510" s="96"/>
      <c r="G510" s="96">
        <v>0</v>
      </c>
      <c r="H510" s="96"/>
      <c r="I510" s="96">
        <v>0</v>
      </c>
      <c r="J510" s="96"/>
      <c r="K510" s="96">
        <f t="shared" si="141"/>
        <v>1.5</v>
      </c>
      <c r="L510" s="99"/>
      <c r="M510" s="95"/>
    </row>
    <row r="511" spans="1:13" s="100" customFormat="1" ht="25.5" customHeight="1">
      <c r="A511" s="83"/>
      <c r="B511" s="90"/>
      <c r="C511" s="83">
        <v>52048</v>
      </c>
      <c r="D511" s="84" t="s">
        <v>477</v>
      </c>
      <c r="E511" s="96">
        <v>3</v>
      </c>
      <c r="F511" s="96"/>
      <c r="G511" s="96">
        <v>1</v>
      </c>
      <c r="H511" s="96"/>
      <c r="I511" s="96">
        <v>0</v>
      </c>
      <c r="J511" s="96"/>
      <c r="K511" s="96">
        <f t="shared" si="141"/>
        <v>4</v>
      </c>
      <c r="L511" s="99"/>
      <c r="M511" s="95"/>
    </row>
    <row r="512" spans="1:13" s="100" customFormat="1" ht="13">
      <c r="A512" s="83"/>
      <c r="B512" s="90"/>
      <c r="C512" s="83">
        <v>52059</v>
      </c>
      <c r="D512" s="84" t="s">
        <v>295</v>
      </c>
      <c r="E512" s="96">
        <v>1.5</v>
      </c>
      <c r="F512" s="96"/>
      <c r="G512" s="96">
        <v>0</v>
      </c>
      <c r="H512" s="96"/>
      <c r="I512" s="96">
        <v>0</v>
      </c>
      <c r="J512" s="96"/>
      <c r="K512" s="96">
        <f t="shared" si="141"/>
        <v>1.5</v>
      </c>
      <c r="L512" s="99"/>
      <c r="M512" s="95"/>
    </row>
    <row r="513" spans="1:13" s="100" customFormat="1" ht="13">
      <c r="A513" s="112"/>
      <c r="B513" s="112"/>
      <c r="C513" s="83">
        <v>52084</v>
      </c>
      <c r="D513" s="109" t="s">
        <v>296</v>
      </c>
      <c r="E513" s="116">
        <v>5</v>
      </c>
      <c r="F513" s="116"/>
      <c r="G513" s="116">
        <v>0</v>
      </c>
      <c r="H513" s="116"/>
      <c r="I513" s="116">
        <v>0</v>
      </c>
      <c r="J513" s="116"/>
      <c r="K513" s="115">
        <f t="shared" si="141"/>
        <v>5</v>
      </c>
      <c r="L513" s="99"/>
      <c r="M513" s="95"/>
    </row>
    <row r="514" spans="1:13" s="100" customFormat="1" ht="25.5" customHeight="1">
      <c r="A514" s="83"/>
      <c r="B514" s="90"/>
      <c r="C514" s="83">
        <v>52137</v>
      </c>
      <c r="D514" s="84" t="s">
        <v>444</v>
      </c>
      <c r="E514" s="96">
        <v>0</v>
      </c>
      <c r="F514" s="96"/>
      <c r="G514" s="96">
        <v>0</v>
      </c>
      <c r="H514" s="96"/>
      <c r="I514" s="96">
        <v>2</v>
      </c>
      <c r="J514" s="96"/>
      <c r="K514" s="96">
        <f t="shared" si="141"/>
        <v>2</v>
      </c>
      <c r="L514" s="99"/>
      <c r="M514" s="95"/>
    </row>
    <row r="515" spans="1:13" s="100" customFormat="1" ht="13">
      <c r="A515" s="83"/>
      <c r="B515" s="90"/>
      <c r="C515" s="83">
        <v>52171</v>
      </c>
      <c r="D515" s="84" t="s">
        <v>297</v>
      </c>
      <c r="E515" s="96">
        <v>0.22500000000000001</v>
      </c>
      <c r="F515" s="96"/>
      <c r="G515" s="96">
        <v>0</v>
      </c>
      <c r="H515" s="96"/>
      <c r="I515" s="96">
        <v>0</v>
      </c>
      <c r="J515" s="96"/>
      <c r="K515" s="96">
        <f t="shared" si="141"/>
        <v>0.22500000000000001</v>
      </c>
      <c r="L515" s="99"/>
      <c r="M515" s="95"/>
    </row>
    <row r="516" spans="1:13" s="100" customFormat="1" ht="12">
      <c r="A516" s="112"/>
      <c r="B516" s="112"/>
      <c r="C516" s="85" t="s">
        <v>126</v>
      </c>
      <c r="D516" s="110"/>
      <c r="E516" s="115">
        <f>SUM(E517:E525)</f>
        <v>9.9</v>
      </c>
      <c r="F516" s="115"/>
      <c r="G516" s="115">
        <f>SUM(G517:G525)</f>
        <v>0</v>
      </c>
      <c r="H516" s="115"/>
      <c r="I516" s="115">
        <f>SUM(I517:I525)</f>
        <v>15.525</v>
      </c>
      <c r="J516" s="115"/>
      <c r="K516" s="115">
        <f>SUM(K517:K525)</f>
        <v>25.425000000000001</v>
      </c>
      <c r="L516" s="99"/>
      <c r="M516" s="95"/>
    </row>
    <row r="517" spans="1:13" s="100" customFormat="1" ht="12.75" customHeight="1">
      <c r="A517" s="83"/>
      <c r="B517" s="90"/>
      <c r="C517" s="83">
        <v>47285</v>
      </c>
      <c r="D517" s="84" t="s">
        <v>142</v>
      </c>
      <c r="E517" s="96">
        <v>0.5</v>
      </c>
      <c r="F517" s="96"/>
      <c r="G517" s="96">
        <v>0</v>
      </c>
      <c r="H517" s="96"/>
      <c r="I517" s="96">
        <v>0</v>
      </c>
      <c r="J517" s="96"/>
      <c r="K517" s="96">
        <f t="shared" ref="K517:K525" si="142">SUM(E517:I517)</f>
        <v>0.5</v>
      </c>
      <c r="L517" s="99"/>
      <c r="M517" s="95"/>
    </row>
    <row r="518" spans="1:13" s="100" customFormat="1" ht="25.5" customHeight="1">
      <c r="A518" s="83"/>
      <c r="B518" s="90"/>
      <c r="C518" s="83">
        <v>49378</v>
      </c>
      <c r="D518" s="84" t="s">
        <v>445</v>
      </c>
      <c r="E518" s="96">
        <v>0.5</v>
      </c>
      <c r="F518" s="96"/>
      <c r="G518" s="96">
        <v>0</v>
      </c>
      <c r="H518" s="96"/>
      <c r="I518" s="96">
        <v>0</v>
      </c>
      <c r="J518" s="96"/>
      <c r="K518" s="96">
        <f t="shared" si="142"/>
        <v>0.5</v>
      </c>
      <c r="L518" s="99"/>
      <c r="M518" s="95"/>
    </row>
    <row r="519" spans="1:13" s="100" customFormat="1" ht="25.5" customHeight="1">
      <c r="A519" s="83"/>
      <c r="B519" s="90"/>
      <c r="C519" s="83">
        <v>49460</v>
      </c>
      <c r="D519" s="84" t="s">
        <v>446</v>
      </c>
      <c r="E519" s="96">
        <v>0.8</v>
      </c>
      <c r="F519" s="96"/>
      <c r="G519" s="96">
        <v>0</v>
      </c>
      <c r="H519" s="96"/>
      <c r="I519" s="96">
        <v>0</v>
      </c>
      <c r="J519" s="96"/>
      <c r="K519" s="96">
        <f t="shared" si="142"/>
        <v>0.8</v>
      </c>
      <c r="L519" s="99"/>
      <c r="M519" s="95"/>
    </row>
    <row r="520" spans="1:13" s="100" customFormat="1" ht="25.5" customHeight="1">
      <c r="A520" s="83"/>
      <c r="B520" s="90"/>
      <c r="C520" s="83">
        <v>51175</v>
      </c>
      <c r="D520" s="84" t="s">
        <v>447</v>
      </c>
      <c r="E520" s="96">
        <v>2.6</v>
      </c>
      <c r="F520" s="96"/>
      <c r="G520" s="96">
        <v>0</v>
      </c>
      <c r="H520" s="96"/>
      <c r="I520" s="96">
        <v>0</v>
      </c>
      <c r="J520" s="96"/>
      <c r="K520" s="96">
        <f t="shared" si="142"/>
        <v>2.6</v>
      </c>
      <c r="L520" s="99"/>
      <c r="M520" s="95"/>
    </row>
    <row r="521" spans="1:13" s="100" customFormat="1" ht="25.5" customHeight="1">
      <c r="A521" s="83"/>
      <c r="B521" s="90"/>
      <c r="C521" s="83">
        <v>51290</v>
      </c>
      <c r="D521" s="84" t="s">
        <v>448</v>
      </c>
      <c r="E521" s="96">
        <v>0</v>
      </c>
      <c r="F521" s="96"/>
      <c r="G521" s="96">
        <v>0</v>
      </c>
      <c r="H521" s="96"/>
      <c r="I521" s="96">
        <v>0.52500000000000002</v>
      </c>
      <c r="J521" s="96"/>
      <c r="K521" s="96">
        <f t="shared" si="142"/>
        <v>0.52500000000000002</v>
      </c>
      <c r="L521" s="99"/>
      <c r="M521" s="95"/>
    </row>
    <row r="522" spans="1:13" s="100" customFormat="1" ht="25.5" customHeight="1">
      <c r="A522" s="83"/>
      <c r="B522" s="90"/>
      <c r="C522" s="83">
        <v>51325</v>
      </c>
      <c r="D522" s="84" t="s">
        <v>449</v>
      </c>
      <c r="E522" s="96">
        <v>0</v>
      </c>
      <c r="F522" s="96"/>
      <c r="G522" s="96">
        <v>0</v>
      </c>
      <c r="H522" s="96"/>
      <c r="I522" s="96">
        <v>5</v>
      </c>
      <c r="J522" s="96"/>
      <c r="K522" s="96">
        <f t="shared" si="142"/>
        <v>5</v>
      </c>
      <c r="L522" s="99"/>
      <c r="M522" s="95"/>
    </row>
    <row r="523" spans="1:13" s="100" customFormat="1" ht="25.5" customHeight="1">
      <c r="A523" s="83"/>
      <c r="B523" s="90"/>
      <c r="C523" s="83">
        <v>51347</v>
      </c>
      <c r="D523" s="84" t="s">
        <v>450</v>
      </c>
      <c r="E523" s="96">
        <v>0.5</v>
      </c>
      <c r="F523" s="96"/>
      <c r="G523" s="96">
        <v>0</v>
      </c>
      <c r="H523" s="96"/>
      <c r="I523" s="96">
        <v>2</v>
      </c>
      <c r="J523" s="96"/>
      <c r="K523" s="96">
        <f t="shared" si="142"/>
        <v>2.5</v>
      </c>
      <c r="L523" s="99"/>
      <c r="M523" s="95"/>
    </row>
    <row r="524" spans="1:13" s="100" customFormat="1" ht="13">
      <c r="A524" s="83"/>
      <c r="B524" s="90"/>
      <c r="C524" s="83">
        <v>52014</v>
      </c>
      <c r="D524" s="84" t="s">
        <v>298</v>
      </c>
      <c r="E524" s="96">
        <v>0</v>
      </c>
      <c r="F524" s="96"/>
      <c r="G524" s="96">
        <v>0</v>
      </c>
      <c r="H524" s="96"/>
      <c r="I524" s="96">
        <v>3</v>
      </c>
      <c r="J524" s="96"/>
      <c r="K524" s="96">
        <f t="shared" si="142"/>
        <v>3</v>
      </c>
      <c r="L524" s="99"/>
      <c r="M524" s="95"/>
    </row>
    <row r="525" spans="1:13" s="100" customFormat="1" ht="13">
      <c r="A525" s="83"/>
      <c r="B525" s="90"/>
      <c r="C525" s="83">
        <v>52064</v>
      </c>
      <c r="D525" s="84" t="s">
        <v>299</v>
      </c>
      <c r="E525" s="96">
        <v>5</v>
      </c>
      <c r="F525" s="96"/>
      <c r="G525" s="96">
        <v>0</v>
      </c>
      <c r="H525" s="96"/>
      <c r="I525" s="96">
        <v>5</v>
      </c>
      <c r="J525" s="96"/>
      <c r="K525" s="96">
        <f t="shared" si="142"/>
        <v>10</v>
      </c>
      <c r="L525" s="99"/>
      <c r="M525" s="95"/>
    </row>
    <row r="526" spans="1:13" s="100" customFormat="1" ht="12">
      <c r="A526" s="117" t="s">
        <v>119</v>
      </c>
      <c r="B526" s="118"/>
      <c r="C526" s="118"/>
      <c r="D526" s="119"/>
      <c r="E526" s="120">
        <f>E9+E120+E194+E224+E316+E385</f>
        <v>229.31761699999998</v>
      </c>
      <c r="F526" s="120"/>
      <c r="G526" s="120">
        <f>G9+G120+G194+G224+G316+G385</f>
        <v>11.883300000000002</v>
      </c>
      <c r="H526" s="120"/>
      <c r="I526" s="120">
        <f>I9+I120+I194+I224+I316+I385</f>
        <v>129.88595086999999</v>
      </c>
      <c r="J526" s="120"/>
      <c r="K526" s="120">
        <f>K9+K120+K194+K224+K316+K385</f>
        <v>371.08686786999999</v>
      </c>
      <c r="L526" s="121"/>
      <c r="M526" s="120"/>
    </row>
    <row r="527" spans="1:13" s="100" customFormat="1" ht="4.5" customHeight="1">
      <c r="A527" s="94"/>
      <c r="B527" s="85"/>
      <c r="C527" s="85"/>
      <c r="D527" s="86"/>
      <c r="E527" s="99"/>
      <c r="F527" s="99"/>
      <c r="G527" s="95"/>
      <c r="H527" s="95"/>
      <c r="I527" s="95"/>
      <c r="J527" s="95"/>
      <c r="K527" s="99"/>
      <c r="L527" s="99"/>
      <c r="M527" s="95"/>
    </row>
    <row r="528" spans="1:13" s="89" customFormat="1" ht="11.25" customHeight="1">
      <c r="A528" s="135" t="s">
        <v>478</v>
      </c>
      <c r="B528" s="135"/>
      <c r="C528" s="135"/>
      <c r="D528" s="135"/>
      <c r="E528" s="135"/>
      <c r="F528" s="135"/>
      <c r="G528" s="135"/>
      <c r="H528" s="135"/>
      <c r="I528" s="135"/>
      <c r="J528" s="135"/>
      <c r="K528" s="135"/>
      <c r="L528" s="135"/>
      <c r="M528" s="135"/>
    </row>
    <row r="529" spans="1:13" s="89" customFormat="1" ht="11">
      <c r="A529" s="97" t="s">
        <v>128</v>
      </c>
      <c r="D529" s="93"/>
      <c r="E529" s="98"/>
      <c r="F529" s="98"/>
      <c r="G529" s="98"/>
      <c r="H529" s="98"/>
      <c r="I529" s="98"/>
      <c r="J529" s="98"/>
      <c r="K529" s="98"/>
      <c r="L529" s="98"/>
      <c r="M529" s="98"/>
    </row>
    <row r="530" spans="1:13" s="89" customFormat="1" ht="13">
      <c r="A530" s="97" t="s">
        <v>479</v>
      </c>
      <c r="D530" s="93"/>
      <c r="E530" s="98"/>
      <c r="F530" s="98"/>
      <c r="G530" s="98"/>
      <c r="H530" s="98"/>
      <c r="I530" s="98"/>
      <c r="J530" s="98"/>
      <c r="K530" s="98"/>
      <c r="L530" s="98"/>
      <c r="M530" s="98"/>
    </row>
  </sheetData>
  <mergeCells count="7">
    <mergeCell ref="A528:M528"/>
    <mergeCell ref="K8:L8"/>
    <mergeCell ref="E7:G7"/>
    <mergeCell ref="A8:D8"/>
    <mergeCell ref="E8:F8"/>
    <mergeCell ref="G8:H8"/>
    <mergeCell ref="I8:J8"/>
  </mergeCells>
  <phoneticPr fontId="6" type="noConversion"/>
  <printOptions horizontalCentered="1"/>
  <pageMargins left="0" right="0" top="0.5" bottom="0.25" header="0.3" footer="0.3"/>
  <pageSetup scale="75" orientation="portrait" r:id="rId1"/>
  <headerFooter differentFirst="1">
    <oddHeader>&amp;L&amp;9&amp;K000000CONTINUED&amp;R&amp;7&amp;KFF0000Click here to view Excel file</oddHeader>
  </headerFooter>
  <drawing r:id="rId2"/>
  <extLst>
    <ext xmlns:mx="http://schemas.microsoft.com/office/mac/excel/2008/main" uri="{64002731-A6B0-56B0-2670-7721B7C09600}">
      <mx:PLV Mode="0" OnePage="0" WScale="84"/>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90</v>
      </c>
      <c r="B1" s="3"/>
    </row>
    <row r="2" spans="1:9">
      <c r="A2" s="4" t="s">
        <v>8</v>
      </c>
    </row>
    <row r="3" spans="1:9">
      <c r="A3" s="15"/>
      <c r="B3" s="15"/>
      <c r="C3" s="15"/>
      <c r="D3" s="15"/>
      <c r="E3" s="15"/>
      <c r="F3" s="15"/>
      <c r="G3" s="15"/>
    </row>
    <row r="4" spans="1:9">
      <c r="A4" s="16"/>
      <c r="B4" s="16"/>
      <c r="C4" s="16"/>
      <c r="D4" s="122" t="s">
        <v>4</v>
      </c>
      <c r="E4" s="122"/>
      <c r="F4" s="122"/>
      <c r="G4" s="123" t="s">
        <v>3</v>
      </c>
      <c r="H4" s="123"/>
      <c r="I4" s="16"/>
    </row>
    <row r="5" spans="1:9" ht="32">
      <c r="A5" s="17" t="s">
        <v>10</v>
      </c>
      <c r="B5" s="17"/>
      <c r="C5" s="15"/>
      <c r="D5" s="18" t="s">
        <v>0</v>
      </c>
      <c r="E5" s="18" t="s">
        <v>2</v>
      </c>
      <c r="F5" s="19" t="s">
        <v>44</v>
      </c>
      <c r="G5" s="18" t="s">
        <v>6</v>
      </c>
      <c r="H5" s="18" t="s">
        <v>45</v>
      </c>
      <c r="I5" s="18" t="s">
        <v>7</v>
      </c>
    </row>
    <row r="6" spans="1:9">
      <c r="A6" s="3"/>
      <c r="B6" s="3"/>
      <c r="D6" s="20"/>
      <c r="E6" s="20"/>
      <c r="F6" s="20"/>
      <c r="G6" s="20"/>
    </row>
    <row r="7" spans="1:9">
      <c r="A7" s="3"/>
      <c r="B7" s="3" t="s">
        <v>76</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77</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78</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79</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80</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7</v>
      </c>
      <c r="B23" s="6"/>
      <c r="C23" s="6"/>
      <c r="D23" s="30">
        <f t="shared" ref="D23:I23" si="5">+D19+D16+D13+D10+D7</f>
        <v>0</v>
      </c>
      <c r="E23" s="30">
        <f t="shared" si="5"/>
        <v>0</v>
      </c>
      <c r="F23" s="30">
        <f t="shared" si="5"/>
        <v>0</v>
      </c>
      <c r="G23" s="30">
        <f t="shared" si="5"/>
        <v>0</v>
      </c>
      <c r="H23" s="30">
        <f t="shared" si="5"/>
        <v>0</v>
      </c>
      <c r="I23" s="30">
        <f t="shared" si="5"/>
        <v>0</v>
      </c>
    </row>
    <row r="24" spans="1:10">
      <c r="A24" s="14" t="s">
        <v>46</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6"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91</v>
      </c>
    </row>
    <row r="2" spans="1:4" ht="17">
      <c r="A2" s="35" t="s">
        <v>85</v>
      </c>
    </row>
    <row r="3" spans="1:4">
      <c r="A3" s="49" t="s">
        <v>8</v>
      </c>
    </row>
    <row r="5" spans="1:4">
      <c r="A5" s="52" t="s">
        <v>10</v>
      </c>
      <c r="B5" s="50"/>
      <c r="C5" s="53" t="s">
        <v>19</v>
      </c>
      <c r="D5" s="53" t="s">
        <v>9</v>
      </c>
    </row>
    <row r="6" spans="1:4">
      <c r="A6" s="49" t="s">
        <v>11</v>
      </c>
      <c r="C6" s="59"/>
      <c r="D6" s="124" t="s">
        <v>64</v>
      </c>
    </row>
    <row r="7" spans="1:4">
      <c r="A7" s="49" t="s">
        <v>12</v>
      </c>
      <c r="C7" s="59"/>
      <c r="D7" s="125"/>
    </row>
    <row r="8" spans="1:4">
      <c r="A8" s="49" t="s">
        <v>13</v>
      </c>
      <c r="C8" s="59"/>
      <c r="D8" s="125"/>
    </row>
    <row r="9" spans="1:4">
      <c r="A9" s="49" t="s">
        <v>14</v>
      </c>
      <c r="C9" s="59"/>
      <c r="D9" s="125"/>
    </row>
    <row r="10" spans="1:4">
      <c r="A10" s="49" t="s">
        <v>15</v>
      </c>
      <c r="C10" s="59"/>
      <c r="D10" s="125"/>
    </row>
    <row r="11" spans="1:4">
      <c r="A11" s="49" t="s">
        <v>16</v>
      </c>
      <c r="C11" s="59"/>
      <c r="D11" s="125"/>
    </row>
    <row r="12" spans="1:4">
      <c r="A12" s="49" t="s">
        <v>17</v>
      </c>
      <c r="C12" s="59"/>
      <c r="D12" s="125"/>
    </row>
    <row r="13" spans="1:4">
      <c r="A13" s="49" t="s">
        <v>54</v>
      </c>
      <c r="C13" s="59"/>
      <c r="D13" s="125"/>
    </row>
    <row r="14" spans="1:4">
      <c r="A14" s="49" t="s">
        <v>18</v>
      </c>
      <c r="C14" s="59"/>
      <c r="D14" s="125"/>
    </row>
    <row r="15" spans="1:4">
      <c r="A15" s="49" t="s">
        <v>28</v>
      </c>
      <c r="C15" s="59"/>
      <c r="D15" s="125"/>
    </row>
    <row r="17" spans="1:9">
      <c r="A17" s="52" t="s">
        <v>7</v>
      </c>
      <c r="B17" s="52"/>
      <c r="C17" s="61">
        <f>SUM(C6:C15)</f>
        <v>0</v>
      </c>
      <c r="D17" s="58">
        <f>SUM(D6:D16)</f>
        <v>0</v>
      </c>
    </row>
    <row r="18" spans="1:9">
      <c r="A18" s="54" t="s">
        <v>52</v>
      </c>
    </row>
    <row r="19" spans="1:9">
      <c r="A19" s="54" t="s">
        <v>53</v>
      </c>
    </row>
    <row r="22" spans="1:9">
      <c r="A22" s="35" t="s">
        <v>92</v>
      </c>
    </row>
    <row r="23" spans="1:9">
      <c r="A23" s="35" t="s">
        <v>86</v>
      </c>
    </row>
    <row r="24" spans="1:9">
      <c r="A24" s="49" t="s">
        <v>8</v>
      </c>
    </row>
    <row r="25" spans="1:9">
      <c r="A25" s="51"/>
      <c r="B25" s="51"/>
      <c r="C25" s="51"/>
      <c r="D25" s="51"/>
      <c r="E25" s="51"/>
      <c r="F25" s="51"/>
    </row>
    <row r="26" spans="1:9" s="56" customFormat="1" ht="17">
      <c r="A26" s="1" t="s">
        <v>10</v>
      </c>
      <c r="B26" s="55"/>
      <c r="C26" s="2" t="s">
        <v>5</v>
      </c>
      <c r="D26" s="2" t="s">
        <v>40</v>
      </c>
      <c r="E26" s="2" t="s">
        <v>69</v>
      </c>
      <c r="F26" s="2" t="s">
        <v>7</v>
      </c>
    </row>
    <row r="27" spans="1:9">
      <c r="A27" s="49" t="s">
        <v>11</v>
      </c>
      <c r="C27" s="59"/>
      <c r="D27" s="59"/>
      <c r="E27" s="59"/>
      <c r="F27" s="59">
        <f>SUM(C27:E27)</f>
        <v>0</v>
      </c>
      <c r="G27" s="60"/>
      <c r="H27" s="64"/>
      <c r="I27" s="64"/>
    </row>
    <row r="28" spans="1:9">
      <c r="A28" s="49" t="s">
        <v>12</v>
      </c>
      <c r="C28" s="59"/>
      <c r="D28" s="59"/>
      <c r="E28" s="59"/>
      <c r="F28" s="59"/>
    </row>
    <row r="29" spans="1:9">
      <c r="A29" s="49" t="s">
        <v>13</v>
      </c>
      <c r="C29" s="59"/>
      <c r="D29" s="59"/>
      <c r="E29" s="59"/>
      <c r="F29" s="59">
        <f t="shared" ref="F29:F36" si="0">SUM(C29:E29)</f>
        <v>0</v>
      </c>
    </row>
    <row r="30" spans="1:9">
      <c r="A30" s="49" t="s">
        <v>14</v>
      </c>
      <c r="C30" s="59"/>
      <c r="D30" s="59"/>
      <c r="E30" s="59"/>
      <c r="F30" s="59"/>
    </row>
    <row r="31" spans="1:9">
      <c r="A31" s="49" t="s">
        <v>15</v>
      </c>
      <c r="C31" s="59"/>
      <c r="D31" s="59"/>
      <c r="E31" s="59"/>
      <c r="F31" s="59"/>
    </row>
    <row r="32" spans="1:9">
      <c r="A32" s="49" t="s">
        <v>16</v>
      </c>
      <c r="C32" s="59"/>
      <c r="D32" s="59"/>
      <c r="E32" s="59"/>
      <c r="F32" s="59">
        <f t="shared" si="0"/>
        <v>0</v>
      </c>
    </row>
    <row r="33" spans="1:6">
      <c r="A33" s="49" t="s">
        <v>17</v>
      </c>
      <c r="C33" s="59"/>
      <c r="D33" s="59"/>
      <c r="E33" s="59"/>
      <c r="F33" s="59">
        <f t="shared" si="0"/>
        <v>0</v>
      </c>
    </row>
    <row r="34" spans="1:6">
      <c r="A34" s="49" t="s">
        <v>54</v>
      </c>
      <c r="C34" s="59"/>
      <c r="D34" s="59"/>
      <c r="E34" s="59"/>
      <c r="F34" s="59">
        <f t="shared" si="0"/>
        <v>0</v>
      </c>
    </row>
    <row r="35" spans="1:6">
      <c r="A35" s="49" t="s">
        <v>18</v>
      </c>
      <c r="C35" s="59"/>
      <c r="D35" s="59"/>
      <c r="E35" s="59"/>
      <c r="F35" s="59">
        <f t="shared" si="0"/>
        <v>0</v>
      </c>
    </row>
    <row r="36" spans="1:6">
      <c r="A36" s="49" t="s">
        <v>28</v>
      </c>
      <c r="C36" s="59"/>
      <c r="D36" s="59"/>
      <c r="E36" s="59"/>
      <c r="F36" s="59">
        <f t="shared" si="0"/>
        <v>0</v>
      </c>
    </row>
    <row r="37" spans="1:6">
      <c r="A37" s="52" t="s">
        <v>7</v>
      </c>
      <c r="B37" s="52"/>
      <c r="C37" s="63">
        <f>SUM(C27:C36)</f>
        <v>0</v>
      </c>
      <c r="D37" s="63">
        <f>SUM(D27:D36)</f>
        <v>0</v>
      </c>
      <c r="E37" s="63">
        <f>SUM(E27:E36)</f>
        <v>0</v>
      </c>
      <c r="F37" s="63">
        <f>SUM(F27:F36)</f>
        <v>0</v>
      </c>
    </row>
    <row r="38" spans="1:6" ht="17">
      <c r="A38" s="81" t="s">
        <v>70</v>
      </c>
    </row>
  </sheetData>
  <mergeCells count="1">
    <mergeCell ref="D6:D15"/>
  </mergeCells>
  <phoneticPr fontId="6"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93</v>
      </c>
      <c r="B1" s="3"/>
      <c r="C1" s="3"/>
    </row>
    <row r="2" spans="1:10">
      <c r="A2" s="4" t="s">
        <v>8</v>
      </c>
    </row>
    <row r="4" spans="1:10">
      <c r="A4" s="16"/>
      <c r="B4" s="16"/>
      <c r="C4" s="16"/>
      <c r="D4" s="16"/>
      <c r="E4" s="16"/>
      <c r="F4" s="16"/>
      <c r="G4" s="75" t="s">
        <v>65</v>
      </c>
      <c r="H4" s="71" t="s">
        <v>3</v>
      </c>
      <c r="I4" s="74"/>
      <c r="J4" s="16"/>
    </row>
    <row r="5" spans="1:10">
      <c r="A5" s="17" t="s">
        <v>10</v>
      </c>
      <c r="B5" s="17"/>
      <c r="C5" s="17"/>
      <c r="D5" s="15"/>
      <c r="E5" s="18" t="s">
        <v>4</v>
      </c>
      <c r="F5" s="18" t="s">
        <v>5</v>
      </c>
      <c r="G5" s="18" t="s">
        <v>66</v>
      </c>
      <c r="H5" s="72" t="s">
        <v>67</v>
      </c>
      <c r="I5" s="72" t="s">
        <v>45</v>
      </c>
      <c r="J5" s="18" t="s">
        <v>7</v>
      </c>
    </row>
    <row r="6" spans="1:10">
      <c r="A6" s="3"/>
      <c r="B6" s="3"/>
      <c r="C6" s="3"/>
      <c r="E6" s="20"/>
      <c r="F6" s="20"/>
      <c r="J6" s="20"/>
    </row>
    <row r="7" spans="1:10" s="3" customFormat="1">
      <c r="B7" s="3" t="s">
        <v>76</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77</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7</v>
      </c>
      <c r="B30" s="7"/>
      <c r="C30" s="7"/>
      <c r="D30" s="7"/>
      <c r="E30" s="34">
        <f t="shared" ref="E30:J30" si="4">+E18+E7</f>
        <v>0</v>
      </c>
      <c r="F30" s="34">
        <f t="shared" si="4"/>
        <v>0</v>
      </c>
      <c r="G30" s="34">
        <f t="shared" si="4"/>
        <v>0</v>
      </c>
      <c r="H30" s="34">
        <f t="shared" si="4"/>
        <v>0</v>
      </c>
      <c r="I30" s="34">
        <f t="shared" si="4"/>
        <v>0</v>
      </c>
      <c r="J30" s="34">
        <f t="shared" si="4"/>
        <v>0</v>
      </c>
    </row>
    <row r="31" spans="1:10">
      <c r="A31" s="14" t="s">
        <v>43</v>
      </c>
    </row>
    <row r="32" spans="1:10">
      <c r="H32" s="32"/>
    </row>
  </sheetData>
  <phoneticPr fontId="6"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94</v>
      </c>
      <c r="B1" s="3"/>
    </row>
    <row r="2" spans="1:8">
      <c r="A2" s="4" t="s">
        <v>8</v>
      </c>
    </row>
    <row r="4" spans="1:8">
      <c r="A4" s="15"/>
      <c r="B4" s="15"/>
      <c r="C4" s="15"/>
      <c r="D4" s="15"/>
      <c r="E4" s="15"/>
      <c r="F4" s="15"/>
    </row>
    <row r="5" spans="1:8">
      <c r="A5" s="16"/>
      <c r="B5" s="16"/>
      <c r="C5" s="122" t="s">
        <v>4</v>
      </c>
      <c r="D5" s="122"/>
      <c r="E5" s="122"/>
      <c r="F5" s="123" t="s">
        <v>3</v>
      </c>
      <c r="G5" s="123"/>
      <c r="H5" s="16"/>
    </row>
    <row r="6" spans="1:8" ht="32">
      <c r="A6" s="17" t="s">
        <v>10</v>
      </c>
      <c r="B6" s="15"/>
      <c r="C6" s="18" t="s">
        <v>0</v>
      </c>
      <c r="D6" s="18" t="s">
        <v>2</v>
      </c>
      <c r="E6" s="19" t="s">
        <v>44</v>
      </c>
      <c r="F6" s="18" t="s">
        <v>6</v>
      </c>
      <c r="G6" s="18" t="s">
        <v>45</v>
      </c>
      <c r="H6" s="18" t="s">
        <v>7</v>
      </c>
    </row>
    <row r="7" spans="1:8">
      <c r="A7" s="3"/>
      <c r="C7" s="20"/>
      <c r="D7" s="20"/>
      <c r="E7" s="20"/>
      <c r="F7" s="20"/>
    </row>
    <row r="8" spans="1:8">
      <c r="A8" s="35" t="s">
        <v>76</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77</v>
      </c>
      <c r="B11" s="10"/>
      <c r="C11" s="5"/>
      <c r="D11" s="5"/>
      <c r="E11" s="5"/>
      <c r="F11" s="5"/>
      <c r="G11" s="5"/>
      <c r="H11" s="5"/>
    </row>
    <row r="14" spans="1:8">
      <c r="A14" s="35" t="s">
        <v>78</v>
      </c>
    </row>
    <row r="17" spans="1:9">
      <c r="A17" s="6" t="s">
        <v>7</v>
      </c>
      <c r="B17" s="6"/>
      <c r="C17" s="37">
        <f t="shared" ref="C17:H17" si="1">+C8</f>
        <v>0</v>
      </c>
      <c r="D17" s="37">
        <f t="shared" si="1"/>
        <v>0</v>
      </c>
      <c r="E17" s="37">
        <f t="shared" si="1"/>
        <v>0</v>
      </c>
      <c r="F17" s="37">
        <f t="shared" si="1"/>
        <v>0</v>
      </c>
      <c r="G17" s="37">
        <f t="shared" si="1"/>
        <v>0</v>
      </c>
      <c r="H17" s="37">
        <f t="shared" si="1"/>
        <v>0</v>
      </c>
    </row>
    <row r="18" spans="1:9">
      <c r="A18" s="14" t="s">
        <v>46</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95</v>
      </c>
    </row>
    <row r="2" spans="1:4" ht="17">
      <c r="A2" s="35" t="s">
        <v>85</v>
      </c>
    </row>
    <row r="3" spans="1:4">
      <c r="A3" s="49" t="s">
        <v>8</v>
      </c>
    </row>
    <row r="5" spans="1:4">
      <c r="A5" s="52" t="s">
        <v>10</v>
      </c>
      <c r="B5" s="50"/>
      <c r="C5" s="53" t="s">
        <v>19</v>
      </c>
      <c r="D5" s="53" t="s">
        <v>9</v>
      </c>
    </row>
    <row r="6" spans="1:4" ht="15" customHeight="1">
      <c r="A6" s="49" t="s">
        <v>76</v>
      </c>
      <c r="C6" s="59"/>
      <c r="D6" s="126" t="s">
        <v>64</v>
      </c>
    </row>
    <row r="7" spans="1:4" ht="15" customHeight="1">
      <c r="A7" s="49" t="s">
        <v>77</v>
      </c>
      <c r="C7" s="59"/>
      <c r="D7" s="127"/>
    </row>
    <row r="9" spans="1:4" ht="15" customHeight="1">
      <c r="A9" s="52" t="s">
        <v>7</v>
      </c>
      <c r="B9" s="52"/>
      <c r="C9" s="61">
        <f>SUM(C6:C8)</f>
        <v>0</v>
      </c>
      <c r="D9" s="52"/>
    </row>
    <row r="10" spans="1:4" ht="15" customHeight="1">
      <c r="A10" s="54" t="s">
        <v>52</v>
      </c>
    </row>
    <row r="11" spans="1:4" ht="15" customHeight="1">
      <c r="A11" s="54" t="s">
        <v>53</v>
      </c>
    </row>
    <row r="16" spans="1:4">
      <c r="A16" s="35" t="s">
        <v>96</v>
      </c>
    </row>
    <row r="17" spans="1:6">
      <c r="A17" s="35" t="s">
        <v>86</v>
      </c>
    </row>
    <row r="18" spans="1:6">
      <c r="A18" s="49" t="s">
        <v>8</v>
      </c>
    </row>
    <row r="19" spans="1:6">
      <c r="A19" s="51"/>
      <c r="B19" s="51"/>
      <c r="C19" s="51"/>
      <c r="D19" s="51"/>
      <c r="E19" s="51"/>
      <c r="F19" s="51"/>
    </row>
    <row r="20" spans="1:6" ht="17">
      <c r="A20" s="1" t="s">
        <v>10</v>
      </c>
      <c r="B20" s="55"/>
      <c r="C20" s="2" t="s">
        <v>5</v>
      </c>
      <c r="D20" s="2" t="s">
        <v>40</v>
      </c>
      <c r="E20" s="2" t="s">
        <v>69</v>
      </c>
      <c r="F20" s="2" t="s">
        <v>7</v>
      </c>
    </row>
    <row r="21" spans="1:6">
      <c r="A21" s="49" t="s">
        <v>76</v>
      </c>
      <c r="C21" s="65"/>
      <c r="D21" s="65"/>
      <c r="E21" s="65"/>
      <c r="F21" s="65">
        <f>SUM(C21:E21)</f>
        <v>0</v>
      </c>
    </row>
    <row r="22" spans="1:6">
      <c r="A22" s="49" t="s">
        <v>77</v>
      </c>
      <c r="C22" s="65"/>
      <c r="D22" s="65"/>
      <c r="E22" s="65"/>
      <c r="F22" s="65">
        <f>SUM(C22:E22)</f>
        <v>0</v>
      </c>
    </row>
    <row r="23" spans="1:6">
      <c r="A23" s="52" t="s">
        <v>7</v>
      </c>
      <c r="B23" s="52"/>
      <c r="C23" s="66">
        <f>SUM(C21:C22)</f>
        <v>0</v>
      </c>
      <c r="D23" s="66">
        <f>SUM(D21:D22)</f>
        <v>0</v>
      </c>
      <c r="E23" s="66">
        <f>SUM(E21:E22)</f>
        <v>0</v>
      </c>
      <c r="F23" s="66">
        <f>SUM(F21:F22)</f>
        <v>0</v>
      </c>
    </row>
    <row r="24" spans="1:6" ht="17">
      <c r="A24" s="81" t="s">
        <v>70</v>
      </c>
    </row>
  </sheetData>
  <mergeCells count="1">
    <mergeCell ref="D6:D7"/>
  </mergeCells>
  <phoneticPr fontId="6"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97</v>
      </c>
      <c r="B1" s="3"/>
      <c r="C1" s="3"/>
    </row>
    <row r="2" spans="1:10">
      <c r="A2" s="4" t="s">
        <v>8</v>
      </c>
    </row>
    <row r="4" spans="1:10">
      <c r="A4" s="16"/>
      <c r="B4" s="16"/>
      <c r="C4" s="16"/>
      <c r="D4" s="16"/>
      <c r="E4" s="73"/>
      <c r="F4" s="73"/>
      <c r="G4" s="75" t="s">
        <v>65</v>
      </c>
      <c r="H4" s="71" t="s">
        <v>3</v>
      </c>
      <c r="I4" s="74"/>
      <c r="J4" s="73"/>
    </row>
    <row r="5" spans="1:10">
      <c r="A5" s="17" t="s">
        <v>10</v>
      </c>
      <c r="B5" s="17"/>
      <c r="C5" s="17"/>
      <c r="D5" s="15"/>
      <c r="E5" s="72" t="s">
        <v>4</v>
      </c>
      <c r="F5" s="72" t="s">
        <v>5</v>
      </c>
      <c r="G5" s="18" t="s">
        <v>66</v>
      </c>
      <c r="H5" s="72" t="s">
        <v>67</v>
      </c>
      <c r="I5" s="72" t="s">
        <v>45</v>
      </c>
      <c r="J5" s="72" t="s">
        <v>7</v>
      </c>
    </row>
    <row r="6" spans="1:10" s="3" customFormat="1">
      <c r="B6" s="3" t="s">
        <v>76</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77</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78</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79</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80</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81</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42</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43</v>
      </c>
      <c r="B49" s="12"/>
      <c r="C49" s="12"/>
      <c r="D49" s="12"/>
      <c r="E49" s="39"/>
      <c r="F49" s="39"/>
      <c r="G49" s="39"/>
      <c r="H49" s="39"/>
      <c r="I49" s="39"/>
      <c r="J49" s="39"/>
      <c r="K49" s="12"/>
      <c r="L49" s="12"/>
    </row>
  </sheetData>
  <phoneticPr fontId="6"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87</v>
      </c>
      <c r="B1" s="3"/>
    </row>
    <row r="2" spans="1:8">
      <c r="A2" s="4" t="s">
        <v>8</v>
      </c>
    </row>
    <row r="4" spans="1:8">
      <c r="A4" s="15"/>
      <c r="B4" s="15"/>
      <c r="C4" s="15"/>
      <c r="D4" s="15"/>
      <c r="E4" s="15"/>
      <c r="F4" s="15"/>
    </row>
    <row r="5" spans="1:8">
      <c r="A5" s="16"/>
      <c r="B5" s="16"/>
      <c r="C5" s="122" t="s">
        <v>4</v>
      </c>
      <c r="D5" s="122"/>
      <c r="E5" s="122"/>
      <c r="F5" s="123" t="s">
        <v>3</v>
      </c>
      <c r="G5" s="123"/>
      <c r="H5" s="16"/>
    </row>
    <row r="6" spans="1:8" ht="32">
      <c r="A6" s="17" t="s">
        <v>10</v>
      </c>
      <c r="B6" s="15"/>
      <c r="C6" s="18" t="s">
        <v>0</v>
      </c>
      <c r="D6" s="18" t="s">
        <v>2</v>
      </c>
      <c r="E6" s="19" t="s">
        <v>44</v>
      </c>
      <c r="F6" s="18" t="s">
        <v>6</v>
      </c>
      <c r="G6" s="18" t="s">
        <v>45</v>
      </c>
      <c r="H6" s="18" t="s">
        <v>7</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7</v>
      </c>
      <c r="B17" s="6"/>
      <c r="C17" s="37">
        <f t="shared" ref="C17:H17" si="0">+C8</f>
        <v>0</v>
      </c>
      <c r="D17" s="37">
        <f t="shared" si="0"/>
        <v>0</v>
      </c>
      <c r="E17" s="37">
        <f t="shared" si="0"/>
        <v>0</v>
      </c>
      <c r="F17" s="37">
        <f t="shared" si="0"/>
        <v>0</v>
      </c>
      <c r="G17" s="37">
        <f t="shared" si="0"/>
        <v>0</v>
      </c>
      <c r="H17" s="37">
        <f t="shared" si="0"/>
        <v>0</v>
      </c>
    </row>
    <row r="18" spans="1:9">
      <c r="A18" s="14" t="s">
        <v>46</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98</v>
      </c>
    </row>
    <row r="2" spans="1:4" ht="17">
      <c r="A2" s="35" t="s">
        <v>88</v>
      </c>
    </row>
    <row r="3" spans="1:4">
      <c r="A3" s="49" t="s">
        <v>8</v>
      </c>
    </row>
    <row r="5" spans="1:4">
      <c r="A5" s="52" t="s">
        <v>10</v>
      </c>
      <c r="B5" s="50"/>
      <c r="C5" s="53" t="s">
        <v>19</v>
      </c>
      <c r="D5" s="53" t="s">
        <v>9</v>
      </c>
    </row>
    <row r="6" spans="1:4">
      <c r="A6" s="49" t="s">
        <v>20</v>
      </c>
      <c r="C6" s="57"/>
      <c r="D6" s="128" t="s">
        <v>64</v>
      </c>
    </row>
    <row r="7" spans="1:4">
      <c r="A7" s="49" t="s">
        <v>21</v>
      </c>
      <c r="C7" s="57"/>
      <c r="D7" s="129"/>
    </row>
    <row r="8" spans="1:4">
      <c r="A8" s="49" t="s">
        <v>24</v>
      </c>
      <c r="C8" s="57"/>
      <c r="D8" s="129"/>
    </row>
    <row r="9" spans="1:4">
      <c r="A9" s="49" t="s">
        <v>22</v>
      </c>
      <c r="C9" s="57"/>
      <c r="D9" s="129"/>
    </row>
    <row r="10" spans="1:4">
      <c r="A10" s="49" t="s">
        <v>55</v>
      </c>
      <c r="C10" s="57"/>
      <c r="D10" s="129"/>
    </row>
    <row r="11" spans="1:4">
      <c r="A11" s="49" t="s">
        <v>47</v>
      </c>
      <c r="C11" s="57"/>
      <c r="D11" s="129"/>
    </row>
    <row r="12" spans="1:4">
      <c r="A12" s="49" t="s">
        <v>25</v>
      </c>
      <c r="C12" s="57"/>
      <c r="D12" s="129"/>
    </row>
    <row r="13" spans="1:4">
      <c r="A13" s="49" t="s">
        <v>23</v>
      </c>
      <c r="C13" s="57"/>
      <c r="D13" s="129"/>
    </row>
    <row r="14" spans="1:4">
      <c r="A14" s="49" t="s">
        <v>26</v>
      </c>
      <c r="C14" s="57"/>
      <c r="D14" s="129"/>
    </row>
    <row r="15" spans="1:4">
      <c r="A15" s="49" t="s">
        <v>56</v>
      </c>
      <c r="C15" s="57"/>
      <c r="D15" s="129"/>
    </row>
    <row r="16" spans="1:4">
      <c r="A16" s="49" t="s">
        <v>57</v>
      </c>
      <c r="C16" s="57"/>
      <c r="D16" s="129"/>
    </row>
    <row r="17" spans="1:11">
      <c r="A17" s="49" t="s">
        <v>27</v>
      </c>
      <c r="C17" s="57"/>
      <c r="D17" s="129"/>
    </row>
    <row r="18" spans="1:11">
      <c r="A18" s="49" t="s">
        <v>58</v>
      </c>
      <c r="C18" s="57"/>
      <c r="D18" s="129"/>
    </row>
    <row r="19" spans="1:11">
      <c r="A19" s="49" t="s">
        <v>28</v>
      </c>
      <c r="C19" s="57"/>
      <c r="D19" s="130"/>
    </row>
    <row r="20" spans="1:11">
      <c r="A20" s="52" t="s">
        <v>7</v>
      </c>
      <c r="B20" s="52"/>
      <c r="C20" s="62">
        <f>SUM(C6:C19)</f>
        <v>0</v>
      </c>
      <c r="D20" s="62"/>
    </row>
    <row r="21" spans="1:11">
      <c r="A21" s="54" t="s">
        <v>52</v>
      </c>
    </row>
    <row r="22" spans="1:11">
      <c r="A22" s="54" t="s">
        <v>53</v>
      </c>
    </row>
    <row r="25" spans="1:11">
      <c r="A25" s="35" t="s">
        <v>99</v>
      </c>
    </row>
    <row r="26" spans="1:11">
      <c r="A26" s="35" t="s">
        <v>86</v>
      </c>
    </row>
    <row r="27" spans="1:11">
      <c r="A27" s="49" t="s">
        <v>8</v>
      </c>
    </row>
    <row r="28" spans="1:11">
      <c r="A28" s="51"/>
      <c r="B28" s="51"/>
      <c r="C28" s="51"/>
      <c r="D28" s="51"/>
      <c r="E28" s="51"/>
      <c r="F28" s="51"/>
    </row>
    <row r="29" spans="1:11" ht="17">
      <c r="A29" s="1" t="s">
        <v>10</v>
      </c>
      <c r="B29" s="55"/>
      <c r="C29" s="2" t="s">
        <v>5</v>
      </c>
      <c r="D29" s="2" t="s">
        <v>40</v>
      </c>
      <c r="E29" s="2" t="s">
        <v>68</v>
      </c>
      <c r="F29" s="2" t="s">
        <v>7</v>
      </c>
    </row>
    <row r="30" spans="1:11" s="56" customFormat="1">
      <c r="A30" s="49" t="s">
        <v>20</v>
      </c>
      <c r="B30" s="49"/>
      <c r="C30" s="65"/>
      <c r="D30" s="65"/>
      <c r="E30" s="65"/>
      <c r="F30" s="65"/>
      <c r="G30" s="49"/>
      <c r="H30" s="49"/>
      <c r="J30" s="49"/>
      <c r="K30" s="49"/>
    </row>
    <row r="31" spans="1:11">
      <c r="A31" s="49" t="s">
        <v>21</v>
      </c>
      <c r="C31" s="65"/>
      <c r="D31" s="65"/>
      <c r="E31" s="65"/>
      <c r="F31" s="65"/>
    </row>
    <row r="32" spans="1:11">
      <c r="A32" s="49" t="s">
        <v>24</v>
      </c>
      <c r="C32" s="65"/>
      <c r="D32" s="65"/>
      <c r="E32" s="65"/>
      <c r="F32" s="65">
        <f>+C32+D32+E32</f>
        <v>0</v>
      </c>
      <c r="J32" s="56"/>
      <c r="K32" s="56"/>
    </row>
    <row r="33" spans="1:8">
      <c r="A33" s="49" t="s">
        <v>22</v>
      </c>
      <c r="C33" s="65"/>
      <c r="D33" s="65"/>
      <c r="E33" s="65"/>
      <c r="F33" s="65">
        <f>+C33+D33+E33</f>
        <v>0</v>
      </c>
      <c r="G33" s="56"/>
      <c r="H33" s="56"/>
    </row>
    <row r="34" spans="1:8">
      <c r="A34" s="49" t="s">
        <v>55</v>
      </c>
      <c r="C34" s="65"/>
      <c r="D34" s="65"/>
      <c r="E34" s="65"/>
      <c r="F34" s="65"/>
    </row>
    <row r="35" spans="1:8">
      <c r="A35" s="49" t="s">
        <v>47</v>
      </c>
      <c r="C35" s="65"/>
      <c r="D35" s="65"/>
      <c r="E35" s="65"/>
      <c r="F35" s="65"/>
    </row>
    <row r="36" spans="1:8">
      <c r="A36" s="49" t="s">
        <v>25</v>
      </c>
      <c r="C36" s="65"/>
      <c r="D36" s="65"/>
      <c r="E36" s="65"/>
      <c r="F36" s="65">
        <f t="shared" ref="F36:F44" si="0">+C36+D36+E36</f>
        <v>0</v>
      </c>
    </row>
    <row r="37" spans="1:8">
      <c r="A37" s="49" t="s">
        <v>23</v>
      </c>
      <c r="C37" s="65"/>
      <c r="D37" s="65"/>
      <c r="E37" s="65"/>
      <c r="F37" s="65">
        <f t="shared" si="0"/>
        <v>0</v>
      </c>
    </row>
    <row r="38" spans="1:8">
      <c r="A38" s="49" t="s">
        <v>26</v>
      </c>
      <c r="C38" s="65"/>
      <c r="D38" s="65"/>
      <c r="E38" s="65"/>
      <c r="F38" s="65">
        <f t="shared" si="0"/>
        <v>0</v>
      </c>
    </row>
    <row r="39" spans="1:8">
      <c r="A39" s="49" t="s">
        <v>56</v>
      </c>
      <c r="C39" s="65"/>
      <c r="D39" s="65"/>
      <c r="E39" s="65"/>
      <c r="F39" s="65">
        <f t="shared" si="0"/>
        <v>0</v>
      </c>
    </row>
    <row r="40" spans="1:8">
      <c r="A40" s="49" t="s">
        <v>63</v>
      </c>
      <c r="C40" s="65"/>
      <c r="D40" s="65"/>
      <c r="E40" s="65"/>
      <c r="F40" s="65">
        <f t="shared" si="0"/>
        <v>0</v>
      </c>
    </row>
    <row r="41" spans="1:8">
      <c r="A41" s="49" t="s">
        <v>57</v>
      </c>
      <c r="C41" s="65"/>
      <c r="D41" s="65"/>
      <c r="E41" s="65"/>
      <c r="F41" s="65">
        <f t="shared" si="0"/>
        <v>0</v>
      </c>
    </row>
    <row r="42" spans="1:8">
      <c r="A42" s="49" t="s">
        <v>27</v>
      </c>
      <c r="C42" s="65"/>
      <c r="D42" s="65"/>
      <c r="E42" s="65"/>
      <c r="F42" s="65">
        <f t="shared" si="0"/>
        <v>0</v>
      </c>
    </row>
    <row r="43" spans="1:8">
      <c r="A43" s="49" t="s">
        <v>58</v>
      </c>
      <c r="C43" s="65"/>
      <c r="D43" s="65"/>
      <c r="E43" s="65"/>
      <c r="F43" s="65"/>
    </row>
    <row r="44" spans="1:8">
      <c r="A44" s="49" t="s">
        <v>28</v>
      </c>
      <c r="C44" s="65"/>
      <c r="D44" s="65"/>
      <c r="E44" s="65"/>
      <c r="F44" s="65">
        <f t="shared" si="0"/>
        <v>0</v>
      </c>
    </row>
    <row r="45" spans="1:8">
      <c r="A45" s="52" t="s">
        <v>7</v>
      </c>
      <c r="B45" s="52"/>
      <c r="C45" s="66">
        <f>SUM(C30:C44)</f>
        <v>0</v>
      </c>
      <c r="D45" s="66">
        <f>SUM(D30:D44)</f>
        <v>0</v>
      </c>
      <c r="E45" s="66">
        <f>SUM(E30:E44)</f>
        <v>0</v>
      </c>
      <c r="F45" s="66">
        <f>SUM(F30:F44)</f>
        <v>0</v>
      </c>
    </row>
    <row r="46" spans="1:8" ht="17">
      <c r="A46" s="81" t="s">
        <v>70</v>
      </c>
    </row>
  </sheetData>
  <mergeCells count="1">
    <mergeCell ref="D6:D19"/>
  </mergeCells>
  <phoneticPr fontId="6"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TA Commitments</vt:lpstr>
      <vt:lpstr>'CW-Lending, Grants, and Disb'!Print_Area</vt:lpstr>
      <vt:lpstr>'CW-Sov Approvals by Country'!Print_Area</vt:lpstr>
      <vt:lpstr>'SA-Sov Approvals by Ctry'!Print_Area</vt:lpstr>
      <vt:lpstr>'TA Commitments'!Print_Area</vt:lpstr>
      <vt:lpstr>'SE-Sov Approvals by Ctry'!Print_Titles</vt:lpstr>
      <vt:lpstr>'TA Commitments'!Print_Titles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Technical Assistance Commitments, 2018</dc:title>
  <dc:subject>This table presents the technical assistance commitments in 2018 by region, country, sector, and project number.</dc:subject>
  <dc:creator>Asian Development Bank</dc:creator>
  <cp:keywords>adb annual report, adb annual report 2018, adb ar2018, adb projects, regions of operations, adb dmc, adb member country, developing member country, adb sectors, adb ta commitments, technical assistance special fund, adb tasf, adb ta projects, adb, asian d</cp:keywords>
  <dc:description/>
  <cp:lastModifiedBy>Microsoft Office User</cp:lastModifiedBy>
  <cp:lastPrinted>2019-03-24T15:22:46Z</cp:lastPrinted>
  <dcterms:created xsi:type="dcterms:W3CDTF">2010-12-13T09:40:53Z</dcterms:created>
  <dcterms:modified xsi:type="dcterms:W3CDTF">2019-04-15T03:19:44Z</dcterms:modified>
  <cp:category/>
</cp:coreProperties>
</file>