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nnual Report/2018/Operational Data/First_16_of_AR_2018's_Operational_Data_PDFs/XLS/"/>
    </mc:Choice>
  </mc:AlternateContent>
  <xr:revisionPtr revIDLastSave="0" documentId="13_ncr:1_{371BD59E-3116-3A4B-BFB8-B58B289302C6}" xr6:coauthVersionLast="43" xr6:coauthVersionMax="43" xr10:uidLastSave="{00000000-0000-0000-0000-000000000000}"/>
  <bookViews>
    <workbookView xWindow="12100" yWindow="3540" windowWidth="25440" windowHeight="154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Sheet1!$A$1:$H$102</definedName>
    <definedName name="_xlnm.Print_Titles" localSheetId="0">Sheet1!$11:$11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7" i="1" l="1"/>
  <c r="E94" i="1"/>
  <c r="E90" i="1"/>
  <c r="C88" i="1"/>
  <c r="E86" i="1"/>
  <c r="E79" i="1"/>
  <c r="E71" i="1"/>
  <c r="E65" i="1"/>
  <c r="E62" i="1"/>
  <c r="C59" i="1"/>
  <c r="E56" i="1"/>
  <c r="E39" i="1" s="1"/>
  <c r="C39" i="1"/>
  <c r="E28" i="1"/>
  <c r="C28" i="1"/>
  <c r="E13" i="1"/>
  <c r="C13" i="1"/>
  <c r="E88" i="1" l="1"/>
  <c r="E59" i="1"/>
  <c r="E99" i="1" l="1"/>
</calcChain>
</file>

<file path=xl/sharedStrings.xml><?xml version="1.0" encoding="utf-8"?>
<sst xmlns="http://schemas.openxmlformats.org/spreadsheetml/2006/main" count="97" uniqueCount="63">
  <si>
    <t>Project Name</t>
  </si>
  <si>
    <t>Various international banks and financial institutions</t>
  </si>
  <si>
    <t>CENTRAL AND WEST ASIA</t>
  </si>
  <si>
    <t>EAST ASIA</t>
  </si>
  <si>
    <t>SOUTH ASIA</t>
  </si>
  <si>
    <t>SOUTHEAST ASIA</t>
  </si>
  <si>
    <t xml:space="preserve">Source 
of Cofinancing </t>
  </si>
  <si>
    <r>
      <t>ADB 
Amount</t>
    </r>
    <r>
      <rPr>
        <vertAlign val="superscript"/>
        <sz val="10"/>
        <color theme="1"/>
        <rFont val="Arial"/>
        <family val="2"/>
      </rPr>
      <t>a</t>
    </r>
  </si>
  <si>
    <t>ADB = Asian Development Bank, DVA = direct value-added.</t>
  </si>
  <si>
    <t>Participants under risk transfer arrangements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</si>
  <si>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For projects, this refers to the approved amount. </t>
    </r>
  </si>
  <si>
    <t>($ million)</t>
  </si>
  <si>
    <t xml:space="preserve">Standard Chartered Bank </t>
  </si>
  <si>
    <t>Total DVA Commercial Cofinancing</t>
  </si>
  <si>
    <t>DVA Commercial Cofinancing</t>
  </si>
  <si>
    <t>Various co-investors</t>
  </si>
  <si>
    <t>REGIONAL</t>
  </si>
  <si>
    <t>Projects Involving Commercial Cofinancing, 2018</t>
  </si>
  <si>
    <t>Hua Zia Bank</t>
  </si>
  <si>
    <t>CEL Clean Energy Investment Limited</t>
  </si>
  <si>
    <t>Standard Chartered Bank (China) Ltd., Deutsche Bank AG (Abu Dhabi Branch, UAE)</t>
  </si>
  <si>
    <t>Deutsche Bank AG (Abu Dhabi Branch, UAE)</t>
  </si>
  <si>
    <t xml:space="preserve">MUFG Bank Ltd., JBIC, Mizuho Bank Ltd., Sumitomo Mitsui Banking Corp. </t>
  </si>
  <si>
    <t>MUFG Bank Ltd., Credit Agricole Corporate and Investment Bank, Mizuho Bank Ltd., OCBC Limited, Societe Generale, JBIC</t>
  </si>
  <si>
    <t>.</t>
  </si>
  <si>
    <t>Standard Chartered Bank Malaysia Berhad</t>
  </si>
  <si>
    <t>Nederlandse Financierings-Maatschappij voor Ontwikkelingslanden N.V. (FMO), MUFG Bank</t>
  </si>
  <si>
    <t>Bangkok Bank Public Co., Ltd.</t>
  </si>
  <si>
    <t xml:space="preserve">   Armenia</t>
  </si>
  <si>
    <t xml:space="preserve">      Transactions under ADB’s Trade Finance Program</t>
  </si>
  <si>
    <t xml:space="preserve">   Georgia</t>
  </si>
  <si>
    <t xml:space="preserve">   Pakistan</t>
  </si>
  <si>
    <t xml:space="preserve">   Uzbekistan</t>
  </si>
  <si>
    <t xml:space="preserve">   China, People’s Republic of</t>
  </si>
  <si>
    <t xml:space="preserve">      Environmentally Sustainable Agriculture Input Distribution</t>
  </si>
  <si>
    <t xml:space="preserve">      Geothermal District Heating Project</t>
  </si>
  <si>
    <t xml:space="preserve">      Supply Chain Finance Program</t>
  </si>
  <si>
    <t xml:space="preserve">   Mongolia</t>
  </si>
  <si>
    <t xml:space="preserve">   Bangladesh</t>
  </si>
  <si>
    <t xml:space="preserve">      Microfinance Risk Participation and Guarantee Program</t>
  </si>
  <si>
    <t xml:space="preserve">   India</t>
  </si>
  <si>
    <t xml:space="preserve">   Nepal</t>
  </si>
  <si>
    <t xml:space="preserve">   Sri Lanka</t>
  </si>
  <si>
    <t xml:space="preserve">   Risk Transfer Arrangement</t>
  </si>
  <si>
    <t xml:space="preserve">   Indonesia</t>
  </si>
  <si>
    <t xml:space="preserve">      Rantau Dedap Geothermal Power Project - Phase 2</t>
  </si>
  <si>
    <t xml:space="preserve">      Maternity and Child Care Hospital</t>
  </si>
  <si>
    <t xml:space="preserve">      Jawa-1 Liquefied Natural Gas-to-Power</t>
  </si>
  <si>
    <t xml:space="preserve">   Malaysia</t>
  </si>
  <si>
    <t xml:space="preserve">   Myanmar</t>
  </si>
  <si>
    <t xml:space="preserve">      Yangon Urban Renewal and District Cooling</t>
  </si>
  <si>
    <t xml:space="preserve">   Philippines</t>
  </si>
  <si>
    <t xml:space="preserve">      Supply Chain Finance program</t>
  </si>
  <si>
    <t xml:space="preserve">   Thailand</t>
  </si>
  <si>
    <t xml:space="preserve">      Mainstreaming Small &amp; Medium-Sized Enterprise Lending</t>
  </si>
  <si>
    <t xml:space="preserve">      Equity Investment in Exacta Asia Investment II, L.P.</t>
  </si>
  <si>
    <t xml:space="preserve">      Equity Investment in Creador IV, L.P.</t>
  </si>
  <si>
    <t xml:space="preserve">      Ascent Myanmar Growth Fund I, L.P.</t>
  </si>
  <si>
    <t>Citibank, RBL Bank, Standard Chartered Bank, 
PGIF-KMBL</t>
  </si>
  <si>
    <t xml:space="preserve">   Viet Nam</t>
  </si>
  <si>
    <t xml:space="preserve">    Southern Thailand Waste-to-Energy</t>
  </si>
  <si>
    <t xml:space="preserve">    Chonburi Natural Gas Power</t>
  </si>
  <si>
    <r>
      <t xml:space="preserve">Various international banks </t>
    </r>
    <r>
      <rPr>
        <sz val="10"/>
        <rFont val="Arial"/>
        <family val="2"/>
      </rPr>
      <t>and financial institutions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</si>
</sst>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rgb="FF007DB7"/>
      <name val="Arial"/>
      <family val="2"/>
    </font>
    <font>
      <sz val="10"/>
      <color rgb="FF007DB7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indent="4"/>
    </xf>
    <xf numFmtId="4" fontId="1" fillId="0" borderId="0" xfId="0" applyNumberFormat="1" applyFont="1" applyAlignment="1">
      <alignment wrapText="1"/>
    </xf>
    <xf numFmtId="4" fontId="1" fillId="2" borderId="0" xfId="0" applyNumberFormat="1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43" fontId="5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/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4" fontId="2" fillId="2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3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" fontId="1" fillId="2" borderId="0" xfId="0" applyNumberFormat="1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1" fillId="2" borderId="0" xfId="0" quotePrefix="1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quotePrefix="1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0" fontId="5" fillId="2" borderId="0" xfId="0" applyFont="1" applyFill="1" applyAlignment="1">
      <alignment horizontal="left" vertical="top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503097</xdr:colOff>
      <xdr:row>0</xdr:row>
      <xdr:rowOff>24679</xdr:rowOff>
    </xdr:from>
    <xdr:to>
      <xdr:col>2</xdr:col>
      <xdr:colOff>597657</xdr:colOff>
      <xdr:row>4</xdr:row>
      <xdr:rowOff>722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097" y="24679"/>
          <a:ext cx="3755473" cy="63865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www.adb.org/ar2018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41415</xdr:colOff>
      <xdr:row>0</xdr:row>
      <xdr:rowOff>49035</xdr:rowOff>
    </xdr:from>
    <xdr:to>
      <xdr:col>0</xdr:col>
      <xdr:colOff>430035</xdr:colOff>
      <xdr:row>3</xdr:row>
      <xdr:rowOff>54998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15" y="49035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M111"/>
  <sheetViews>
    <sheetView tabSelected="1" zoomScaleNormal="100" zoomScalePageLayoutView="125" workbookViewId="0">
      <selection activeCell="H5" sqref="H5"/>
    </sheetView>
  </sheetViews>
  <sheetFormatPr baseColWidth="10" defaultColWidth="8.83203125" defaultRowHeight="13" x14ac:dyDescent="0.2"/>
  <cols>
    <col min="1" max="1" width="23.6640625" style="3" customWidth="1"/>
    <col min="2" max="2" width="31.1640625" style="3" customWidth="1"/>
    <col min="3" max="3" width="9.6640625" style="8" customWidth="1"/>
    <col min="4" max="4" width="2.5" style="8" customWidth="1"/>
    <col min="5" max="5" width="10.5" style="8" customWidth="1"/>
    <col min="6" max="7" width="2.5" style="8" customWidth="1"/>
    <col min="8" max="8" width="48.1640625" style="8" customWidth="1"/>
    <col min="9" max="9" width="7.1640625" style="3" customWidth="1"/>
    <col min="10" max="16384" width="8.83203125" style="3"/>
  </cols>
  <sheetData>
    <row r="8" spans="1:8" x14ac:dyDescent="0.2">
      <c r="A8" s="4" t="s">
        <v>17</v>
      </c>
    </row>
    <row r="9" spans="1:8" x14ac:dyDescent="0.2">
      <c r="A9" s="5" t="s">
        <v>11</v>
      </c>
    </row>
    <row r="10" spans="1:8" x14ac:dyDescent="0.2">
      <c r="A10" s="6"/>
    </row>
    <row r="11" spans="1:8" s="1" customFormat="1" ht="39.75" customHeight="1" x14ac:dyDescent="0.15">
      <c r="A11" s="2" t="s">
        <v>0</v>
      </c>
      <c r="B11" s="2"/>
      <c r="C11" s="50" t="s">
        <v>7</v>
      </c>
      <c r="D11" s="50"/>
      <c r="E11" s="50" t="s">
        <v>14</v>
      </c>
      <c r="F11" s="50"/>
      <c r="G11" s="19"/>
      <c r="H11" s="19" t="s">
        <v>6</v>
      </c>
    </row>
    <row r="12" spans="1:8" s="1" customFormat="1" x14ac:dyDescent="0.2">
      <c r="C12" s="15"/>
      <c r="D12" s="15"/>
      <c r="E12" s="15"/>
      <c r="F12" s="15"/>
      <c r="G12" s="15"/>
      <c r="H12" s="15"/>
    </row>
    <row r="13" spans="1:8" s="29" customFormat="1" x14ac:dyDescent="0.2">
      <c r="A13" s="27" t="s">
        <v>2</v>
      </c>
      <c r="B13" s="25"/>
      <c r="C13" s="14">
        <f>SUM(C16:C26)</f>
        <v>1205.45</v>
      </c>
      <c r="D13" s="14"/>
      <c r="E13" s="28">
        <f>SUM(E16:E26)</f>
        <v>1185.8800000000001</v>
      </c>
      <c r="F13" s="28"/>
      <c r="G13" s="28"/>
      <c r="H13" s="25"/>
    </row>
    <row r="14" spans="1:8" s="29" customFormat="1" x14ac:dyDescent="0.2">
      <c r="A14" s="25"/>
      <c r="B14" s="30"/>
      <c r="C14" s="25"/>
      <c r="D14" s="25"/>
      <c r="E14" s="31"/>
      <c r="F14" s="31"/>
      <c r="G14" s="31"/>
      <c r="H14" s="25"/>
    </row>
    <row r="15" spans="1:8" s="29" customFormat="1" ht="14" x14ac:dyDescent="0.2">
      <c r="A15" s="32" t="s">
        <v>28</v>
      </c>
      <c r="B15" s="33"/>
      <c r="C15" s="25"/>
      <c r="D15" s="25"/>
      <c r="E15" s="25"/>
      <c r="F15" s="25"/>
      <c r="G15" s="25"/>
      <c r="H15" s="25"/>
    </row>
    <row r="16" spans="1:8" s="29" customFormat="1" ht="14" x14ac:dyDescent="0.2">
      <c r="A16" s="26" t="s">
        <v>29</v>
      </c>
      <c r="B16" s="33"/>
      <c r="C16" s="13">
        <v>16.36</v>
      </c>
      <c r="D16" s="13"/>
      <c r="E16" s="13">
        <v>66.75</v>
      </c>
      <c r="F16" s="13"/>
      <c r="G16" s="13"/>
      <c r="H16" s="25" t="s">
        <v>1</v>
      </c>
    </row>
    <row r="17" spans="1:11" s="29" customFormat="1" x14ac:dyDescent="0.2">
      <c r="A17" s="26"/>
      <c r="B17" s="33"/>
      <c r="C17" s="13"/>
      <c r="D17" s="13"/>
      <c r="E17" s="13"/>
      <c r="F17" s="13"/>
      <c r="G17" s="13"/>
      <c r="H17" s="25"/>
    </row>
    <row r="18" spans="1:11" s="29" customFormat="1" ht="14" x14ac:dyDescent="0.2">
      <c r="A18" s="32" t="s">
        <v>30</v>
      </c>
      <c r="B18" s="33"/>
      <c r="C18" s="25"/>
      <c r="D18" s="25"/>
      <c r="E18" s="25"/>
      <c r="F18" s="25"/>
      <c r="G18" s="25"/>
      <c r="H18" s="25"/>
    </row>
    <row r="19" spans="1:11" s="29" customFormat="1" ht="14" x14ac:dyDescent="0.2">
      <c r="A19" s="26" t="s">
        <v>29</v>
      </c>
      <c r="B19" s="33"/>
      <c r="C19" s="13">
        <v>11.05</v>
      </c>
      <c r="D19" s="13"/>
      <c r="E19" s="13">
        <v>3.63</v>
      </c>
      <c r="F19" s="13"/>
      <c r="G19" s="13"/>
      <c r="H19" s="25" t="s">
        <v>1</v>
      </c>
    </row>
    <row r="20" spans="1:11" s="29" customFormat="1" x14ac:dyDescent="0.2">
      <c r="A20" s="26"/>
      <c r="B20" s="33"/>
      <c r="C20" s="13"/>
      <c r="D20" s="13"/>
      <c r="E20" s="13"/>
      <c r="F20" s="13"/>
      <c r="G20" s="13"/>
      <c r="H20" s="25"/>
    </row>
    <row r="21" spans="1:11" s="29" customFormat="1" ht="14" x14ac:dyDescent="0.2">
      <c r="A21" s="32" t="s">
        <v>31</v>
      </c>
      <c r="B21" s="33"/>
      <c r="C21" s="13"/>
      <c r="D21" s="13"/>
      <c r="E21" s="13"/>
      <c r="F21" s="13"/>
      <c r="G21" s="13"/>
      <c r="H21" s="25"/>
    </row>
    <row r="22" spans="1:11" s="29" customFormat="1" ht="14" x14ac:dyDescent="0.2">
      <c r="A22" s="48" t="s">
        <v>29</v>
      </c>
      <c r="B22" s="48"/>
      <c r="C22" s="13">
        <v>1170.47</v>
      </c>
      <c r="D22" s="13"/>
      <c r="E22" s="13">
        <v>1105.58</v>
      </c>
      <c r="F22" s="13"/>
      <c r="G22" s="13"/>
      <c r="H22" s="25" t="s">
        <v>1</v>
      </c>
    </row>
    <row r="23" spans="1:11" s="29" customFormat="1" x14ac:dyDescent="0.2">
      <c r="A23" s="26"/>
      <c r="B23" s="26"/>
      <c r="C23" s="13"/>
      <c r="D23" s="13"/>
      <c r="E23" s="13"/>
      <c r="F23" s="13"/>
      <c r="G23" s="13"/>
      <c r="H23" s="25"/>
    </row>
    <row r="24" spans="1:11" s="29" customFormat="1" ht="14" x14ac:dyDescent="0.2">
      <c r="A24" s="24" t="s">
        <v>32</v>
      </c>
      <c r="B24" s="34"/>
      <c r="C24" s="13"/>
      <c r="D24" s="13"/>
      <c r="E24" s="13"/>
      <c r="F24" s="13"/>
      <c r="G24" s="13"/>
      <c r="H24" s="25"/>
    </row>
    <row r="25" spans="1:11" s="29" customFormat="1" ht="14" x14ac:dyDescent="0.2">
      <c r="A25" s="48" t="s">
        <v>29</v>
      </c>
      <c r="B25" s="48"/>
      <c r="C25" s="13">
        <v>7.57</v>
      </c>
      <c r="D25" s="13"/>
      <c r="E25" s="13">
        <v>9.92</v>
      </c>
      <c r="F25" s="13"/>
      <c r="G25" s="13"/>
      <c r="H25" s="25" t="s">
        <v>1</v>
      </c>
    </row>
    <row r="26" spans="1:11" s="29" customFormat="1" x14ac:dyDescent="0.2">
      <c r="A26" s="26"/>
      <c r="B26" s="26"/>
      <c r="C26" s="13"/>
      <c r="D26" s="13"/>
      <c r="E26" s="13"/>
      <c r="F26" s="13"/>
      <c r="G26" s="13"/>
      <c r="H26" s="25"/>
    </row>
    <row r="27" spans="1:11" s="29" customFormat="1" x14ac:dyDescent="0.2">
      <c r="A27" s="25"/>
      <c r="B27" s="25"/>
      <c r="C27" s="13"/>
      <c r="D27" s="13"/>
      <c r="E27" s="13"/>
      <c r="F27" s="13"/>
      <c r="G27" s="13"/>
      <c r="H27" s="25"/>
    </row>
    <row r="28" spans="1:11" s="29" customFormat="1" ht="14" x14ac:dyDescent="0.2">
      <c r="A28" s="32" t="s">
        <v>3</v>
      </c>
      <c r="B28" s="25"/>
      <c r="C28" s="14">
        <f>SUM(C31:C36)</f>
        <v>161.83000000000001</v>
      </c>
      <c r="D28" s="14"/>
      <c r="E28" s="14">
        <f>SUM(E31:E36)</f>
        <v>371.87</v>
      </c>
      <c r="F28" s="14"/>
      <c r="G28" s="14"/>
      <c r="H28" s="25"/>
    </row>
    <row r="29" spans="1:11" s="29" customFormat="1" x14ac:dyDescent="0.2">
      <c r="A29" s="32"/>
      <c r="B29" s="25"/>
      <c r="C29" s="13"/>
      <c r="D29" s="13"/>
      <c r="E29" s="13"/>
      <c r="F29" s="13"/>
      <c r="G29" s="13"/>
      <c r="H29" s="25"/>
    </row>
    <row r="30" spans="1:11" s="29" customFormat="1" x14ac:dyDescent="0.2">
      <c r="A30" s="52" t="s">
        <v>33</v>
      </c>
      <c r="B30" s="52"/>
      <c r="C30" s="13"/>
      <c r="D30" s="13"/>
      <c r="E30" s="13"/>
      <c r="F30" s="13"/>
      <c r="G30" s="13"/>
      <c r="H30" s="25"/>
    </row>
    <row r="31" spans="1:11" s="29" customFormat="1" ht="14" x14ac:dyDescent="0.2">
      <c r="A31" s="35" t="s">
        <v>34</v>
      </c>
      <c r="B31" s="24"/>
      <c r="C31" s="13">
        <v>30</v>
      </c>
      <c r="D31" s="13"/>
      <c r="E31" s="13">
        <v>205.6</v>
      </c>
      <c r="F31" s="13"/>
      <c r="G31" s="13"/>
      <c r="H31" s="25" t="s">
        <v>18</v>
      </c>
    </row>
    <row r="32" spans="1:11" s="29" customFormat="1" ht="12.75" customHeight="1" x14ac:dyDescent="0.2">
      <c r="A32" s="48" t="s">
        <v>35</v>
      </c>
      <c r="B32" s="48"/>
      <c r="C32" s="13">
        <v>50</v>
      </c>
      <c r="D32" s="13"/>
      <c r="E32" s="13">
        <v>70</v>
      </c>
      <c r="F32" s="13"/>
      <c r="G32" s="13"/>
      <c r="H32" s="25" t="s">
        <v>19</v>
      </c>
      <c r="J32" s="46"/>
      <c r="K32" s="46"/>
    </row>
    <row r="33" spans="1:8" s="29" customFormat="1" ht="28" x14ac:dyDescent="0.2">
      <c r="A33" s="35" t="s">
        <v>36</v>
      </c>
      <c r="B33" s="35"/>
      <c r="C33" s="13">
        <v>66.900000000000006</v>
      </c>
      <c r="D33" s="13"/>
      <c r="E33" s="13">
        <v>66.900000000000006</v>
      </c>
      <c r="F33" s="13"/>
      <c r="G33" s="13"/>
      <c r="H33" s="25" t="s">
        <v>20</v>
      </c>
    </row>
    <row r="34" spans="1:8" s="29" customFormat="1" ht="12.75" customHeight="1" x14ac:dyDescent="0.2">
      <c r="A34" s="24"/>
      <c r="B34" s="24"/>
      <c r="C34" s="13"/>
      <c r="D34" s="13"/>
      <c r="E34" s="13"/>
      <c r="F34" s="13"/>
      <c r="G34" s="13"/>
      <c r="H34" s="25"/>
    </row>
    <row r="35" spans="1:8" s="29" customFormat="1" ht="14" x14ac:dyDescent="0.2">
      <c r="A35" s="24" t="s">
        <v>37</v>
      </c>
      <c r="B35" s="33"/>
      <c r="C35" s="13"/>
      <c r="D35" s="13"/>
      <c r="E35" s="13"/>
      <c r="F35" s="13"/>
      <c r="G35" s="13"/>
      <c r="H35" s="25"/>
    </row>
    <row r="36" spans="1:8" s="29" customFormat="1" ht="14" x14ac:dyDescent="0.2">
      <c r="A36" s="26" t="s">
        <v>29</v>
      </c>
      <c r="B36" s="33"/>
      <c r="C36" s="13">
        <v>14.93</v>
      </c>
      <c r="D36" s="13"/>
      <c r="E36" s="13">
        <v>29.37</v>
      </c>
      <c r="F36" s="13"/>
      <c r="G36" s="13"/>
      <c r="H36" s="25" t="s">
        <v>1</v>
      </c>
    </row>
    <row r="37" spans="1:8" s="29" customFormat="1" x14ac:dyDescent="0.2">
      <c r="A37" s="25"/>
      <c r="B37" s="25"/>
      <c r="C37" s="13"/>
      <c r="D37" s="13"/>
      <c r="E37" s="13"/>
      <c r="F37" s="13"/>
      <c r="G37" s="13"/>
      <c r="H37" s="25"/>
    </row>
    <row r="38" spans="1:8" s="29" customFormat="1" ht="12.75" customHeight="1" x14ac:dyDescent="0.2">
      <c r="A38" s="25"/>
      <c r="B38" s="25"/>
      <c r="C38" s="13"/>
      <c r="D38" s="13"/>
      <c r="E38" s="13"/>
      <c r="F38" s="13"/>
      <c r="G38" s="13"/>
      <c r="H38" s="25"/>
    </row>
    <row r="39" spans="1:8" s="29" customFormat="1" ht="12.75" customHeight="1" x14ac:dyDescent="0.2">
      <c r="A39" s="36" t="s">
        <v>4</v>
      </c>
      <c r="B39" s="25"/>
      <c r="C39" s="14">
        <f>SUM(C42:C56)</f>
        <v>605.6099999999999</v>
      </c>
      <c r="D39" s="14"/>
      <c r="E39" s="14">
        <f>SUM(E42:E56)</f>
        <v>1693.29</v>
      </c>
      <c r="F39" s="14"/>
      <c r="G39" s="14"/>
      <c r="H39" s="25"/>
    </row>
    <row r="40" spans="1:8" s="29" customFormat="1" x14ac:dyDescent="0.2">
      <c r="A40" s="36"/>
      <c r="B40" s="30"/>
      <c r="C40" s="13"/>
      <c r="D40" s="13"/>
      <c r="E40" s="13"/>
      <c r="F40" s="13"/>
      <c r="G40" s="13"/>
      <c r="H40" s="25"/>
    </row>
    <row r="41" spans="1:8" s="29" customFormat="1" ht="14" x14ac:dyDescent="0.2">
      <c r="A41" s="24" t="s">
        <v>38</v>
      </c>
      <c r="B41" s="25"/>
      <c r="C41" s="13"/>
      <c r="D41" s="13"/>
      <c r="E41" s="13"/>
      <c r="F41" s="13"/>
      <c r="G41" s="13"/>
      <c r="H41" s="25"/>
    </row>
    <row r="42" spans="1:8" s="29" customFormat="1" ht="14" x14ac:dyDescent="0.2">
      <c r="A42" s="44" t="s">
        <v>39</v>
      </c>
      <c r="B42" s="44"/>
      <c r="C42" s="13">
        <v>39.26</v>
      </c>
      <c r="D42" s="13"/>
      <c r="E42" s="13">
        <v>39.26</v>
      </c>
      <c r="F42" s="13"/>
      <c r="G42" s="13"/>
      <c r="H42" s="25" t="s">
        <v>12</v>
      </c>
    </row>
    <row r="43" spans="1:8" s="29" customFormat="1" ht="14" x14ac:dyDescent="0.2">
      <c r="A43" s="26" t="s">
        <v>29</v>
      </c>
      <c r="B43" s="33"/>
      <c r="C43" s="13">
        <v>222.25</v>
      </c>
      <c r="D43" s="13"/>
      <c r="E43" s="13">
        <v>621.94000000000005</v>
      </c>
      <c r="F43" s="13"/>
      <c r="G43" s="13"/>
      <c r="H43" s="25" t="s">
        <v>1</v>
      </c>
    </row>
    <row r="44" spans="1:8" s="29" customFormat="1" x14ac:dyDescent="0.2">
      <c r="A44" s="36"/>
      <c r="B44" s="25"/>
      <c r="C44" s="13"/>
      <c r="D44" s="13"/>
      <c r="E44" s="13"/>
      <c r="F44" s="13"/>
      <c r="G44" s="13"/>
      <c r="H44" s="25"/>
    </row>
    <row r="45" spans="1:8" s="29" customFormat="1" ht="14" x14ac:dyDescent="0.2">
      <c r="A45" s="24" t="s">
        <v>40</v>
      </c>
      <c r="B45" s="25"/>
      <c r="C45" s="13"/>
      <c r="D45" s="13"/>
      <c r="E45" s="13"/>
      <c r="F45" s="13"/>
      <c r="G45" s="13"/>
      <c r="H45" s="25"/>
    </row>
    <row r="46" spans="1:8" s="29" customFormat="1" ht="28" x14ac:dyDescent="0.2">
      <c r="A46" s="44" t="s">
        <v>39</v>
      </c>
      <c r="B46" s="44"/>
      <c r="C46" s="13">
        <v>94.66</v>
      </c>
      <c r="D46" s="13"/>
      <c r="E46" s="13">
        <v>97.55</v>
      </c>
      <c r="F46" s="13"/>
      <c r="G46" s="13"/>
      <c r="H46" s="25" t="s">
        <v>58</v>
      </c>
    </row>
    <row r="47" spans="1:8" s="29" customFormat="1" ht="14" x14ac:dyDescent="0.2">
      <c r="A47" s="35" t="s">
        <v>36</v>
      </c>
      <c r="B47" s="37"/>
      <c r="C47" s="13">
        <v>10.25</v>
      </c>
      <c r="D47" s="13"/>
      <c r="E47" s="13">
        <v>10.25</v>
      </c>
      <c r="F47" s="13"/>
      <c r="G47" s="13"/>
      <c r="H47" s="25" t="s">
        <v>21</v>
      </c>
    </row>
    <row r="48" spans="1:8" s="29" customFormat="1" x14ac:dyDescent="0.2">
      <c r="A48" s="25"/>
      <c r="B48" s="25"/>
      <c r="C48" s="13"/>
      <c r="D48" s="13"/>
      <c r="E48" s="13"/>
      <c r="F48" s="13"/>
      <c r="G48" s="13"/>
      <c r="H48" s="25"/>
    </row>
    <row r="49" spans="1:8" s="29" customFormat="1" ht="14" x14ac:dyDescent="0.2">
      <c r="A49" s="24" t="s">
        <v>41</v>
      </c>
      <c r="B49" s="25"/>
      <c r="C49" s="13"/>
      <c r="D49" s="13"/>
      <c r="E49" s="13"/>
      <c r="F49" s="13"/>
      <c r="G49" s="13"/>
      <c r="H49" s="25"/>
    </row>
    <row r="50" spans="1:8" s="29" customFormat="1" ht="14" x14ac:dyDescent="0.2">
      <c r="A50" s="48" t="s">
        <v>29</v>
      </c>
      <c r="B50" s="48"/>
      <c r="C50" s="13">
        <v>4.8099999999999996</v>
      </c>
      <c r="D50" s="13"/>
      <c r="E50" s="13">
        <v>2.56</v>
      </c>
      <c r="F50" s="13"/>
      <c r="G50" s="13"/>
      <c r="H50" s="25" t="s">
        <v>1</v>
      </c>
    </row>
    <row r="51" spans="1:8" s="29" customFormat="1" x14ac:dyDescent="0.2">
      <c r="A51" s="25"/>
      <c r="B51" s="25"/>
      <c r="C51" s="13"/>
      <c r="D51" s="13"/>
      <c r="E51" s="13"/>
      <c r="F51" s="13"/>
      <c r="G51" s="13"/>
      <c r="H51" s="25"/>
    </row>
    <row r="52" spans="1:8" s="29" customFormat="1" ht="14" x14ac:dyDescent="0.2">
      <c r="A52" s="24" t="s">
        <v>42</v>
      </c>
      <c r="B52" s="25"/>
      <c r="C52" s="13"/>
      <c r="D52" s="13"/>
      <c r="E52" s="13"/>
      <c r="F52" s="13"/>
      <c r="G52" s="13"/>
      <c r="H52" s="25"/>
    </row>
    <row r="53" spans="1:8" s="29" customFormat="1" ht="14" x14ac:dyDescent="0.2">
      <c r="A53" s="48" t="s">
        <v>29</v>
      </c>
      <c r="B53" s="48"/>
      <c r="C53" s="13">
        <v>234.32</v>
      </c>
      <c r="D53" s="13"/>
      <c r="E53" s="13">
        <v>891.45</v>
      </c>
      <c r="F53" s="13"/>
      <c r="G53" s="13"/>
      <c r="H53" s="25" t="s">
        <v>1</v>
      </c>
    </row>
    <row r="54" spans="1:8" s="29" customFormat="1" ht="14" x14ac:dyDescent="0.2">
      <c r="A54" s="35" t="s">
        <v>36</v>
      </c>
      <c r="B54" s="26"/>
      <c r="C54" s="13">
        <v>0.06</v>
      </c>
      <c r="D54" s="13"/>
      <c r="E54" s="13">
        <v>0.05</v>
      </c>
      <c r="F54" s="13"/>
      <c r="G54" s="13"/>
      <c r="H54" s="25" t="s">
        <v>21</v>
      </c>
    </row>
    <row r="55" spans="1:8" s="29" customFormat="1" x14ac:dyDescent="0.2">
      <c r="A55" s="25"/>
      <c r="B55" s="25"/>
      <c r="C55" s="13"/>
      <c r="D55" s="13"/>
      <c r="E55" s="13"/>
      <c r="F55" s="13"/>
      <c r="G55" s="13"/>
      <c r="H55" s="25"/>
    </row>
    <row r="56" spans="1:8" s="29" customFormat="1" ht="14" x14ac:dyDescent="0.2">
      <c r="A56" s="38" t="s">
        <v>43</v>
      </c>
      <c r="B56" s="25"/>
      <c r="C56" s="13"/>
      <c r="D56" s="13"/>
      <c r="E56" s="13">
        <f>15.91+14.32</f>
        <v>30.23</v>
      </c>
      <c r="F56" s="13"/>
      <c r="G56" s="13"/>
      <c r="H56" s="25" t="s">
        <v>9</v>
      </c>
    </row>
    <row r="57" spans="1:8" s="29" customFormat="1" x14ac:dyDescent="0.2">
      <c r="A57" s="38"/>
      <c r="B57" s="25"/>
      <c r="C57" s="13"/>
      <c r="D57" s="13"/>
      <c r="E57" s="13"/>
      <c r="F57" s="13"/>
      <c r="G57" s="13"/>
      <c r="H57" s="25"/>
    </row>
    <row r="58" spans="1:8" s="29" customFormat="1" x14ac:dyDescent="0.2">
      <c r="A58" s="25"/>
      <c r="B58" s="25"/>
      <c r="C58" s="13"/>
      <c r="D58" s="13"/>
      <c r="E58" s="13"/>
      <c r="F58" s="13"/>
      <c r="G58" s="13"/>
      <c r="H58" s="25"/>
    </row>
    <row r="59" spans="1:8" s="29" customFormat="1" ht="14" x14ac:dyDescent="0.2">
      <c r="A59" s="36" t="s">
        <v>5</v>
      </c>
      <c r="B59" s="25"/>
      <c r="C59" s="14">
        <f>SUM(C61:C86)</f>
        <v>1696</v>
      </c>
      <c r="D59" s="14"/>
      <c r="E59" s="14">
        <f>SUM(E61:E86)</f>
        <v>3398.08</v>
      </c>
      <c r="F59" s="14"/>
      <c r="G59" s="14"/>
      <c r="H59" s="25"/>
    </row>
    <row r="60" spans="1:8" s="29" customFormat="1" x14ac:dyDescent="0.2">
      <c r="A60" s="36"/>
      <c r="B60" s="25"/>
      <c r="C60" s="13"/>
      <c r="D60" s="13"/>
      <c r="E60" s="13"/>
      <c r="F60" s="13"/>
      <c r="G60" s="13"/>
      <c r="H60" s="25"/>
    </row>
    <row r="61" spans="1:8" s="29" customFormat="1" ht="14" x14ac:dyDescent="0.2">
      <c r="A61" s="24" t="s">
        <v>44</v>
      </c>
      <c r="B61" s="25"/>
      <c r="C61" s="13"/>
      <c r="D61" s="13"/>
      <c r="E61" s="13"/>
      <c r="F61" s="13"/>
      <c r="G61" s="13"/>
      <c r="H61" s="25"/>
    </row>
    <row r="62" spans="1:8" s="29" customFormat="1" ht="12.75" customHeight="1" x14ac:dyDescent="0.2">
      <c r="A62" s="44" t="s">
        <v>45</v>
      </c>
      <c r="B62" s="44"/>
      <c r="C62" s="13">
        <v>175.32</v>
      </c>
      <c r="D62" s="13"/>
      <c r="E62" s="13">
        <f>188.8+62.93+31.47+31.47</f>
        <v>314.67000000000007</v>
      </c>
      <c r="F62" s="13"/>
      <c r="G62" s="13"/>
      <c r="H62" s="25" t="s">
        <v>22</v>
      </c>
    </row>
    <row r="63" spans="1:8" s="29" customFormat="1" ht="14" x14ac:dyDescent="0.2">
      <c r="A63" s="48" t="s">
        <v>29</v>
      </c>
      <c r="B63" s="48"/>
      <c r="C63" s="13">
        <v>14.4</v>
      </c>
      <c r="D63" s="13"/>
      <c r="E63" s="13">
        <v>0.67</v>
      </c>
      <c r="F63" s="13"/>
      <c r="G63" s="13"/>
      <c r="H63" s="25" t="s">
        <v>1</v>
      </c>
    </row>
    <row r="64" spans="1:8" s="29" customFormat="1" ht="14" x14ac:dyDescent="0.2">
      <c r="A64" s="26" t="s">
        <v>46</v>
      </c>
      <c r="B64" s="26"/>
      <c r="C64" s="13">
        <v>9.2799999999999994</v>
      </c>
      <c r="D64" s="13"/>
      <c r="E64" s="13">
        <v>121.4</v>
      </c>
      <c r="F64" s="13"/>
      <c r="G64" s="13"/>
      <c r="H64" s="25" t="s">
        <v>15</v>
      </c>
    </row>
    <row r="65" spans="1:13" s="29" customFormat="1" ht="42" x14ac:dyDescent="0.2">
      <c r="A65" s="26" t="s">
        <v>47</v>
      </c>
      <c r="B65" s="26"/>
      <c r="C65" s="13">
        <v>185.05</v>
      </c>
      <c r="D65" s="13"/>
      <c r="E65" s="13">
        <f>305.05+457.57</f>
        <v>762.62</v>
      </c>
      <c r="F65" s="13"/>
      <c r="G65" s="13"/>
      <c r="H65" s="25" t="s">
        <v>23</v>
      </c>
    </row>
    <row r="66" spans="1:13" s="29" customFormat="1" ht="14" x14ac:dyDescent="0.2">
      <c r="A66" s="36"/>
      <c r="B66" s="25"/>
      <c r="C66" s="13"/>
      <c r="D66" s="13"/>
      <c r="E66" s="13" t="s">
        <v>24</v>
      </c>
      <c r="F66" s="13"/>
      <c r="G66" s="13"/>
      <c r="H66" s="25"/>
    </row>
    <row r="67" spans="1:13" s="29" customFormat="1" ht="14" x14ac:dyDescent="0.2">
      <c r="A67" s="24" t="s">
        <v>48</v>
      </c>
      <c r="B67" s="25"/>
      <c r="C67" s="13"/>
      <c r="D67" s="13"/>
      <c r="E67" s="13"/>
      <c r="F67" s="13"/>
      <c r="G67" s="13"/>
      <c r="H67" s="25"/>
    </row>
    <row r="68" spans="1:13" s="29" customFormat="1" ht="14" x14ac:dyDescent="0.2">
      <c r="A68" s="49" t="s">
        <v>36</v>
      </c>
      <c r="B68" s="49"/>
      <c r="C68" s="13">
        <v>30.41</v>
      </c>
      <c r="D68" s="13"/>
      <c r="E68" s="13">
        <v>30.41</v>
      </c>
      <c r="F68" s="13"/>
      <c r="G68" s="13"/>
      <c r="H68" s="25" t="s">
        <v>25</v>
      </c>
    </row>
    <row r="69" spans="1:13" s="29" customFormat="1" x14ac:dyDescent="0.2">
      <c r="A69" s="36"/>
      <c r="B69" s="25"/>
      <c r="C69" s="13"/>
      <c r="D69" s="13"/>
      <c r="E69" s="13"/>
      <c r="F69" s="13"/>
      <c r="G69" s="13"/>
      <c r="H69" s="25"/>
    </row>
    <row r="70" spans="1:13" s="29" customFormat="1" ht="14" x14ac:dyDescent="0.2">
      <c r="A70" s="24" t="s">
        <v>49</v>
      </c>
      <c r="B70" s="25"/>
      <c r="C70" s="13"/>
      <c r="D70" s="13"/>
      <c r="E70" s="13"/>
      <c r="F70" s="13"/>
      <c r="G70" s="13"/>
      <c r="H70" s="25"/>
    </row>
    <row r="71" spans="1:13" s="29" customFormat="1" ht="28" x14ac:dyDescent="0.2">
      <c r="A71" s="49" t="s">
        <v>50</v>
      </c>
      <c r="B71" s="49"/>
      <c r="C71" s="13">
        <v>70</v>
      </c>
      <c r="D71" s="13"/>
      <c r="E71" s="13">
        <f>17.5+17.5</f>
        <v>35</v>
      </c>
      <c r="F71" s="13"/>
      <c r="G71" s="13"/>
      <c r="H71" s="25" t="s">
        <v>26</v>
      </c>
    </row>
    <row r="72" spans="1:13" s="29" customFormat="1" x14ac:dyDescent="0.2">
      <c r="A72" s="41"/>
      <c r="B72" s="41"/>
      <c r="C72" s="13"/>
      <c r="D72" s="13"/>
      <c r="E72" s="13"/>
      <c r="F72" s="13"/>
      <c r="G72" s="13"/>
      <c r="H72" s="25"/>
    </row>
    <row r="73" spans="1:13" s="29" customFormat="1" x14ac:dyDescent="0.2">
      <c r="A73" s="36"/>
      <c r="B73" s="25"/>
      <c r="C73" s="13"/>
      <c r="D73" s="13"/>
      <c r="E73" s="13"/>
      <c r="F73" s="13"/>
      <c r="G73" s="13"/>
      <c r="H73" s="25"/>
    </row>
    <row r="74" spans="1:13" s="29" customFormat="1" ht="12.75" customHeight="1" x14ac:dyDescent="0.2">
      <c r="A74" s="24" t="s">
        <v>51</v>
      </c>
      <c r="B74" s="25"/>
      <c r="C74" s="13"/>
      <c r="D74" s="13"/>
      <c r="E74" s="13"/>
      <c r="F74" s="13"/>
      <c r="G74" s="13"/>
      <c r="H74" s="25"/>
    </row>
    <row r="75" spans="1:13" s="29" customFormat="1" ht="14" x14ac:dyDescent="0.2">
      <c r="A75" s="43" t="s">
        <v>52</v>
      </c>
      <c r="B75" s="44"/>
      <c r="C75" s="13">
        <v>0.33</v>
      </c>
      <c r="D75" s="13"/>
      <c r="E75" s="13">
        <v>0.33</v>
      </c>
      <c r="F75" s="13"/>
      <c r="G75" s="13"/>
      <c r="H75" s="25" t="s">
        <v>21</v>
      </c>
    </row>
    <row r="76" spans="1:13" s="29" customFormat="1" x14ac:dyDescent="0.2">
      <c r="A76" s="36"/>
      <c r="B76" s="25"/>
      <c r="C76" s="13"/>
      <c r="D76" s="13"/>
      <c r="E76" s="13"/>
      <c r="F76" s="13"/>
      <c r="G76" s="13"/>
      <c r="H76" s="25"/>
    </row>
    <row r="77" spans="1:13" s="29" customFormat="1" ht="14" x14ac:dyDescent="0.2">
      <c r="A77" s="24" t="s">
        <v>53</v>
      </c>
      <c r="B77" s="25"/>
      <c r="C77" s="13"/>
      <c r="D77" s="13"/>
      <c r="E77" s="13"/>
      <c r="F77" s="13"/>
      <c r="G77" s="13"/>
      <c r="H77" s="25"/>
    </row>
    <row r="78" spans="1:13" s="29" customFormat="1" ht="14" x14ac:dyDescent="0.2">
      <c r="A78" s="47" t="s">
        <v>60</v>
      </c>
      <c r="B78" s="46"/>
      <c r="C78" s="13">
        <v>35.229999999999997</v>
      </c>
      <c r="D78" s="13"/>
      <c r="E78" s="13">
        <v>26.16</v>
      </c>
      <c r="F78" s="13"/>
      <c r="G78" s="13"/>
      <c r="H78" s="25" t="s">
        <v>27</v>
      </c>
      <c r="L78" s="43"/>
      <c r="M78" s="44"/>
    </row>
    <row r="79" spans="1:13" s="29" customFormat="1" ht="15.75" customHeight="1" x14ac:dyDescent="0.2">
      <c r="A79" s="47" t="s">
        <v>61</v>
      </c>
      <c r="B79" s="46"/>
      <c r="C79" s="13">
        <v>228</v>
      </c>
      <c r="D79" s="13"/>
      <c r="E79" s="13">
        <f>227.7+710.96</f>
        <v>938.66000000000008</v>
      </c>
      <c r="F79" s="13"/>
      <c r="G79" s="13"/>
      <c r="H79" s="34" t="s">
        <v>1</v>
      </c>
      <c r="L79" s="43"/>
      <c r="M79" s="43"/>
    </row>
    <row r="80" spans="1:13" s="29" customFormat="1" ht="14" x14ac:dyDescent="0.2">
      <c r="A80" s="43" t="s">
        <v>36</v>
      </c>
      <c r="B80" s="44"/>
      <c r="C80" s="39">
        <v>0.77</v>
      </c>
      <c r="D80" s="39"/>
      <c r="E80" s="39">
        <v>0.77</v>
      </c>
      <c r="F80" s="13"/>
      <c r="G80" s="13"/>
      <c r="H80" s="25" t="s">
        <v>21</v>
      </c>
    </row>
    <row r="81" spans="1:13" s="29" customFormat="1" x14ac:dyDescent="0.2">
      <c r="A81" s="36"/>
      <c r="B81" s="25"/>
      <c r="C81" s="13"/>
      <c r="D81" s="13"/>
      <c r="E81" s="13"/>
      <c r="F81" s="13"/>
      <c r="G81" s="13"/>
      <c r="H81" s="25"/>
    </row>
    <row r="82" spans="1:13" s="29" customFormat="1" ht="14" x14ac:dyDescent="0.2">
      <c r="A82" s="24" t="s">
        <v>59</v>
      </c>
      <c r="B82" s="34"/>
      <c r="C82" s="13"/>
      <c r="D82" s="13"/>
      <c r="E82" s="13"/>
      <c r="F82" s="13"/>
      <c r="G82" s="13"/>
      <c r="H82" s="25"/>
      <c r="L82" s="45"/>
      <c r="M82" s="45"/>
    </row>
    <row r="83" spans="1:13" s="29" customFormat="1" ht="14" x14ac:dyDescent="0.2">
      <c r="A83" s="46" t="s">
        <v>29</v>
      </c>
      <c r="B83" s="46"/>
      <c r="C83" s="13">
        <v>747.21</v>
      </c>
      <c r="D83" s="13"/>
      <c r="E83" s="13">
        <v>1014.25</v>
      </c>
      <c r="F83" s="13"/>
      <c r="G83" s="13"/>
      <c r="H83" s="25" t="s">
        <v>1</v>
      </c>
    </row>
    <row r="84" spans="1:13" s="29" customFormat="1" ht="14" x14ac:dyDescent="0.2">
      <c r="A84" s="46" t="s">
        <v>54</v>
      </c>
      <c r="B84" s="46"/>
      <c r="C84" s="13">
        <v>200</v>
      </c>
      <c r="D84" s="13"/>
      <c r="E84" s="13">
        <v>100</v>
      </c>
      <c r="F84" s="13"/>
      <c r="G84" s="13"/>
      <c r="H84" s="25" t="s">
        <v>62</v>
      </c>
    </row>
    <row r="85" spans="1:13" s="29" customFormat="1" x14ac:dyDescent="0.2">
      <c r="A85" s="34"/>
      <c r="B85" s="34"/>
      <c r="C85" s="13"/>
      <c r="D85" s="13"/>
      <c r="E85" s="13"/>
      <c r="F85" s="13"/>
      <c r="G85" s="13"/>
      <c r="H85" s="25"/>
    </row>
    <row r="86" spans="1:13" s="29" customFormat="1" ht="14" x14ac:dyDescent="0.2">
      <c r="A86" s="38" t="s">
        <v>43</v>
      </c>
      <c r="B86" s="25"/>
      <c r="C86" s="13"/>
      <c r="D86" s="13"/>
      <c r="E86" s="13">
        <f>10.19+16.5+11.65+14.8</f>
        <v>53.14</v>
      </c>
      <c r="F86" s="13"/>
      <c r="G86" s="13"/>
      <c r="H86" s="25" t="s">
        <v>9</v>
      </c>
    </row>
    <row r="87" spans="1:13" s="29" customFormat="1" x14ac:dyDescent="0.2">
      <c r="A87" s="34"/>
      <c r="B87" s="34"/>
      <c r="C87" s="13"/>
      <c r="D87" s="13"/>
      <c r="E87" s="13"/>
      <c r="F87" s="13"/>
      <c r="G87" s="13"/>
      <c r="H87" s="25"/>
    </row>
    <row r="88" spans="1:13" s="29" customFormat="1" ht="14" x14ac:dyDescent="0.2">
      <c r="A88" s="36" t="s">
        <v>16</v>
      </c>
      <c r="B88" s="25"/>
      <c r="C88" s="14">
        <f>SUM(C90:C94)</f>
        <v>85</v>
      </c>
      <c r="D88" s="14"/>
      <c r="E88" s="14">
        <f>+E90+E92+E94+E97</f>
        <v>160.05000000000001</v>
      </c>
      <c r="F88" s="14"/>
      <c r="G88" s="14"/>
      <c r="H88" s="25"/>
    </row>
    <row r="89" spans="1:13" s="29" customFormat="1" x14ac:dyDescent="0.2">
      <c r="A89" s="36"/>
      <c r="B89" s="25"/>
      <c r="C89" s="13"/>
      <c r="D89" s="13"/>
      <c r="E89" s="13"/>
      <c r="F89" s="13"/>
      <c r="G89" s="13"/>
      <c r="H89" s="25"/>
    </row>
    <row r="90" spans="1:13" s="29" customFormat="1" ht="14" x14ac:dyDescent="0.2">
      <c r="A90" s="48" t="s">
        <v>55</v>
      </c>
      <c r="B90" s="48"/>
      <c r="C90" s="13">
        <v>25</v>
      </c>
      <c r="D90" s="13"/>
      <c r="E90" s="13">
        <f>11+20</f>
        <v>31</v>
      </c>
      <c r="F90" s="13"/>
      <c r="G90" s="13"/>
      <c r="H90" s="25" t="s">
        <v>15</v>
      </c>
    </row>
    <row r="91" spans="1:13" s="29" customFormat="1" x14ac:dyDescent="0.2">
      <c r="A91" s="36"/>
      <c r="B91" s="25"/>
      <c r="C91" s="13"/>
      <c r="D91" s="13"/>
      <c r="E91" s="13"/>
      <c r="F91" s="13"/>
      <c r="G91" s="13"/>
      <c r="H91" s="25"/>
    </row>
    <row r="92" spans="1:13" s="29" customFormat="1" ht="14" x14ac:dyDescent="0.2">
      <c r="A92" s="44" t="s">
        <v>56</v>
      </c>
      <c r="B92" s="44"/>
      <c r="C92" s="13">
        <v>50</v>
      </c>
      <c r="D92" s="13"/>
      <c r="E92" s="13">
        <v>62.3</v>
      </c>
      <c r="F92" s="13"/>
      <c r="G92" s="13"/>
      <c r="H92" s="25" t="s">
        <v>15</v>
      </c>
    </row>
    <row r="93" spans="1:13" s="29" customFormat="1" x14ac:dyDescent="0.2">
      <c r="A93" s="34"/>
      <c r="B93" s="34"/>
      <c r="C93" s="13"/>
      <c r="D93" s="13"/>
      <c r="E93" s="13"/>
      <c r="F93" s="13"/>
      <c r="G93" s="13"/>
      <c r="H93" s="25"/>
    </row>
    <row r="94" spans="1:13" s="29" customFormat="1" ht="14" x14ac:dyDescent="0.2">
      <c r="A94" s="35" t="s">
        <v>57</v>
      </c>
      <c r="B94" s="34"/>
      <c r="C94" s="13">
        <v>10</v>
      </c>
      <c r="D94" s="13"/>
      <c r="E94" s="13">
        <f>7.5+7.5</f>
        <v>15</v>
      </c>
      <c r="F94" s="13"/>
      <c r="G94" s="13"/>
      <c r="H94" s="25" t="s">
        <v>15</v>
      </c>
    </row>
    <row r="95" spans="1:13" s="29" customFormat="1" x14ac:dyDescent="0.2">
      <c r="A95" s="34"/>
      <c r="B95" s="34"/>
      <c r="C95" s="13"/>
      <c r="D95" s="13"/>
      <c r="E95" s="13"/>
      <c r="F95" s="13"/>
      <c r="G95" s="13"/>
      <c r="H95" s="25"/>
    </row>
    <row r="96" spans="1:13" s="29" customFormat="1" x14ac:dyDescent="0.2">
      <c r="A96" s="34"/>
      <c r="B96" s="34"/>
      <c r="C96" s="13"/>
      <c r="D96" s="13"/>
      <c r="E96" s="13"/>
      <c r="F96" s="13"/>
      <c r="G96" s="13"/>
      <c r="H96" s="25"/>
    </row>
    <row r="97" spans="1:8" s="29" customFormat="1" ht="12.75" customHeight="1" x14ac:dyDescent="0.2">
      <c r="A97" s="40" t="s">
        <v>43</v>
      </c>
      <c r="B97" s="25"/>
      <c r="C97" s="13"/>
      <c r="D97" s="13"/>
      <c r="E97" s="13">
        <f>17.5+17+17.25</f>
        <v>51.75</v>
      </c>
      <c r="F97" s="13"/>
      <c r="G97" s="13"/>
      <c r="H97" s="25" t="s">
        <v>9</v>
      </c>
    </row>
    <row r="98" spans="1:8" s="29" customFormat="1" x14ac:dyDescent="0.2">
      <c r="A98" s="34"/>
      <c r="B98" s="34"/>
      <c r="C98" s="13"/>
      <c r="D98" s="13"/>
      <c r="E98" s="13"/>
      <c r="F98" s="13"/>
      <c r="G98" s="13"/>
      <c r="H98" s="25"/>
    </row>
    <row r="99" spans="1:8" s="29" customFormat="1" x14ac:dyDescent="0.2">
      <c r="A99" s="42" t="s">
        <v>13</v>
      </c>
      <c r="B99" s="42"/>
      <c r="C99" s="13"/>
      <c r="D99" s="13"/>
      <c r="E99" s="14">
        <f>+E88+E59+E39+E28+E13</f>
        <v>6809.17</v>
      </c>
      <c r="F99" s="13"/>
      <c r="G99" s="13"/>
      <c r="H99" s="25"/>
    </row>
    <row r="100" spans="1:8" x14ac:dyDescent="0.2">
      <c r="A100" s="11"/>
      <c r="B100" s="10"/>
      <c r="C100" s="17"/>
      <c r="D100" s="17"/>
      <c r="E100" s="16"/>
      <c r="F100" s="16"/>
      <c r="G100" s="16"/>
      <c r="H100" s="18"/>
    </row>
    <row r="101" spans="1:8" ht="15.75" customHeight="1" x14ac:dyDescent="0.15">
      <c r="A101" s="51" t="s">
        <v>8</v>
      </c>
      <c r="B101" s="51"/>
      <c r="C101" s="51"/>
      <c r="D101" s="51"/>
      <c r="E101" s="51"/>
      <c r="F101" s="51"/>
      <c r="G101" s="51"/>
      <c r="H101" s="51"/>
    </row>
    <row r="102" spans="1:8" x14ac:dyDescent="0.15">
      <c r="A102" s="23" t="s">
        <v>10</v>
      </c>
      <c r="B102" s="20"/>
      <c r="C102" s="12"/>
      <c r="D102" s="12"/>
      <c r="E102" s="21"/>
      <c r="F102" s="21"/>
      <c r="G102" s="21"/>
      <c r="H102" s="22"/>
    </row>
    <row r="103" spans="1:8" x14ac:dyDescent="0.2">
      <c r="C103" s="9"/>
      <c r="D103" s="9"/>
      <c r="E103" s="9"/>
      <c r="F103" s="9"/>
      <c r="G103" s="9"/>
    </row>
    <row r="104" spans="1:8" x14ac:dyDescent="0.2">
      <c r="C104" s="9"/>
      <c r="D104" s="9"/>
      <c r="E104" s="9"/>
      <c r="F104" s="9"/>
      <c r="G104" s="9"/>
    </row>
    <row r="105" spans="1:8" x14ac:dyDescent="0.2">
      <c r="C105" s="9"/>
      <c r="D105" s="9"/>
      <c r="E105" s="9"/>
      <c r="F105" s="9"/>
      <c r="G105" s="9"/>
    </row>
    <row r="106" spans="1:8" x14ac:dyDescent="0.2">
      <c r="C106" s="9"/>
      <c r="D106" s="9"/>
      <c r="E106" s="9"/>
      <c r="F106" s="9"/>
      <c r="G106" s="9"/>
    </row>
    <row r="107" spans="1:8" x14ac:dyDescent="0.2">
      <c r="A107" s="7"/>
      <c r="B107" s="7"/>
      <c r="C107" s="9"/>
      <c r="D107" s="9"/>
      <c r="E107" s="9"/>
      <c r="F107" s="9"/>
      <c r="G107" s="9"/>
    </row>
    <row r="108" spans="1:8" x14ac:dyDescent="0.2">
      <c r="A108" s="7"/>
      <c r="B108" s="7"/>
      <c r="E108" s="9"/>
      <c r="F108" s="9"/>
      <c r="G108" s="9"/>
    </row>
    <row r="109" spans="1:8" x14ac:dyDescent="0.2">
      <c r="A109" s="7"/>
      <c r="B109" s="7"/>
    </row>
    <row r="110" spans="1:8" x14ac:dyDescent="0.2">
      <c r="A110" s="7"/>
      <c r="B110" s="7"/>
    </row>
    <row r="111" spans="1:8" x14ac:dyDescent="0.2">
      <c r="A111" s="7"/>
      <c r="B111" s="7"/>
    </row>
  </sheetData>
  <mergeCells count="28">
    <mergeCell ref="C11:D11"/>
    <mergeCell ref="E11:F11"/>
    <mergeCell ref="A101:H101"/>
    <mergeCell ref="A42:B42"/>
    <mergeCell ref="A71:B71"/>
    <mergeCell ref="A79:B79"/>
    <mergeCell ref="A84:B84"/>
    <mergeCell ref="A30:B30"/>
    <mergeCell ref="A75:B75"/>
    <mergeCell ref="A22:B22"/>
    <mergeCell ref="A25:B25"/>
    <mergeCell ref="A32:B32"/>
    <mergeCell ref="A46:B46"/>
    <mergeCell ref="A50:B50"/>
    <mergeCell ref="A53:B53"/>
    <mergeCell ref="A62:B62"/>
    <mergeCell ref="A99:B99"/>
    <mergeCell ref="L78:M78"/>
    <mergeCell ref="L82:M82"/>
    <mergeCell ref="J32:K32"/>
    <mergeCell ref="L79:M79"/>
    <mergeCell ref="A78:B78"/>
    <mergeCell ref="A80:B80"/>
    <mergeCell ref="A83:B83"/>
    <mergeCell ref="A90:B90"/>
    <mergeCell ref="A92:B92"/>
    <mergeCell ref="A63:B63"/>
    <mergeCell ref="A68:B68"/>
  </mergeCells>
  <phoneticPr fontId="7" type="noConversion"/>
  <pageMargins left="0.5" right="0.5" top="0.5" bottom="0.5" header="0.3" footer="0.3"/>
  <pageSetup scale="73" orientation="portrait" r:id="rId1"/>
  <headerFooter differentFirst="1">
    <oddHeader>&amp;L&amp;"Lucida Grande,Regular"&amp;7&amp;K000000CONTINUED&amp;R&amp;"Arial,Regular"&amp;7&amp;KFF0000Click here to view Excel file</oddHeader>
  </headerFooter>
  <drawing r:id="rId2"/>
  <extLst>
    <ext xmlns:mx="http://schemas.microsoft.com/office/mac/excel/2008/main" uri="{64002731-A6B0-56B0-2670-7721B7C09600}">
      <mx:PLV Mode="0" OnePage="0" WScale="7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0" sqref="B40"/>
    </sheetView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2018: Projects Involving Commercial Cofinancing, 2018</dc:title>
  <dc:subject>adb annual report, adb annual report 2018, adb ar2018, adb projects, commercial financing, cofinancing, private sector, nonsovereign projects, nonsovereign commitments, nonsovereign, adb, asian development bank</dc:subject>
  <dc:creator>Asian Development Bank</dc:creator>
  <cp:keywords>adb annual report, adb annual report 2018, adb ar2018, adb projects, commercial financing, cofinancing, private sector, nonsovereign projects, nonsovereign commitments, nonsovereign, adb, asian development bank</cp:keywords>
  <dc:description/>
  <cp:lastModifiedBy>Microsoft Office User</cp:lastModifiedBy>
  <cp:lastPrinted>2019-03-10T23:11:03Z</cp:lastPrinted>
  <dcterms:created xsi:type="dcterms:W3CDTF">2013-01-29T02:57:29Z</dcterms:created>
  <dcterms:modified xsi:type="dcterms:W3CDTF">2019-04-15T03:05:51Z</dcterms:modified>
  <cp:category/>
</cp:coreProperties>
</file>