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codeName="ThisWorkbook"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F5278770-A4D0-0A42-A326-4EA9DDFCB01E}" xr6:coauthVersionLast="43" xr6:coauthVersionMax="43" xr10:uidLastSave="{00000000-0000-0000-0000-000000000000}"/>
  <bookViews>
    <workbookView xWindow="10440" yWindow="2260" windowWidth="20320" windowHeight="15400"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Sov Commitments" sheetId="60" r:id="rId16"/>
  </sheets>
  <definedNames>
    <definedName name="a">#REF!</definedName>
    <definedName name="ad">#REF!</definedName>
    <definedName name="B">#REF!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 localSheetId="15">'Sov Commitments'!$A$1:$P$322</definedName>
    <definedName name="Print_Area_MI">#REF!</definedName>
    <definedName name="_xlnm.Print_Titles" localSheetId="12">'SE-Sov Approvals by Ctry'!$1:$5</definedName>
    <definedName name="_xlnm.Print_Titles" localSheetId="15">'Sov Commitments'!$8:$9</definedName>
    <definedName name="TITLE">#N/A</definedName>
    <definedName name="w">#REF!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P318" i="60" l="1"/>
  <c r="P317" i="60" s="1"/>
  <c r="P316" i="60" s="1"/>
  <c r="N317" i="60"/>
  <c r="N316" i="60" s="1"/>
  <c r="L317" i="60"/>
  <c r="L316" i="60" s="1"/>
  <c r="J317" i="60"/>
  <c r="J316" i="60" s="1"/>
  <c r="H317" i="60"/>
  <c r="H316" i="60" s="1"/>
  <c r="F317" i="60"/>
  <c r="F316" i="60" s="1"/>
  <c r="E317" i="60"/>
  <c r="E316" i="60" s="1"/>
  <c r="P315" i="60"/>
  <c r="P314" i="60" s="1"/>
  <c r="N314" i="60"/>
  <c r="L314" i="60"/>
  <c r="J314" i="60"/>
  <c r="H314" i="60"/>
  <c r="F314" i="60"/>
  <c r="E314" i="60"/>
  <c r="P313" i="60"/>
  <c r="P312" i="60" s="1"/>
  <c r="N312" i="60"/>
  <c r="L312" i="60"/>
  <c r="J312" i="60"/>
  <c r="H312" i="60"/>
  <c r="F312" i="60"/>
  <c r="E312" i="60"/>
  <c r="P311" i="60"/>
  <c r="P310" i="60"/>
  <c r="N309" i="60"/>
  <c r="L309" i="60"/>
  <c r="J309" i="60"/>
  <c r="H309" i="60"/>
  <c r="F309" i="60"/>
  <c r="E309" i="60"/>
  <c r="P307" i="60"/>
  <c r="P306" i="60" s="1"/>
  <c r="P305" i="60" s="1"/>
  <c r="N306" i="60"/>
  <c r="N305" i="60" s="1"/>
  <c r="L306" i="60"/>
  <c r="L305" i="60" s="1"/>
  <c r="J306" i="60"/>
  <c r="H306" i="60"/>
  <c r="F306" i="60"/>
  <c r="F305" i="60" s="1"/>
  <c r="E306" i="60"/>
  <c r="E305" i="60" s="1"/>
  <c r="J305" i="60"/>
  <c r="H305" i="60"/>
  <c r="P304" i="60"/>
  <c r="P303" i="60" s="1"/>
  <c r="N303" i="60"/>
  <c r="L303" i="60"/>
  <c r="J303" i="60"/>
  <c r="H303" i="60"/>
  <c r="F303" i="60"/>
  <c r="E303" i="60"/>
  <c r="P302" i="60"/>
  <c r="P301" i="60"/>
  <c r="P300" i="60"/>
  <c r="N299" i="60"/>
  <c r="L299" i="60"/>
  <c r="J299" i="60"/>
  <c r="H299" i="60"/>
  <c r="F299" i="60"/>
  <c r="E299" i="60"/>
  <c r="P298" i="60"/>
  <c r="P297" i="60" s="1"/>
  <c r="N297" i="60"/>
  <c r="L297" i="60"/>
  <c r="J297" i="60"/>
  <c r="H297" i="60"/>
  <c r="F297" i="60"/>
  <c r="E297" i="60"/>
  <c r="P295" i="60"/>
  <c r="P294" i="60" s="1"/>
  <c r="N294" i="60"/>
  <c r="L294" i="60"/>
  <c r="J294" i="60"/>
  <c r="H294" i="60"/>
  <c r="F294" i="60"/>
  <c r="E294" i="60"/>
  <c r="P293" i="60"/>
  <c r="P292" i="60" s="1"/>
  <c r="N292" i="60"/>
  <c r="L292" i="60"/>
  <c r="J292" i="60"/>
  <c r="H292" i="60"/>
  <c r="F292" i="60"/>
  <c r="E292" i="60"/>
  <c r="P291" i="60"/>
  <c r="P290" i="60" s="1"/>
  <c r="N290" i="60"/>
  <c r="L290" i="60"/>
  <c r="J290" i="60"/>
  <c r="H290" i="60"/>
  <c r="F290" i="60"/>
  <c r="E290" i="60"/>
  <c r="P289" i="60"/>
  <c r="P288" i="60" s="1"/>
  <c r="N288" i="60"/>
  <c r="L288" i="60"/>
  <c r="J288" i="60"/>
  <c r="H288" i="60"/>
  <c r="F288" i="60"/>
  <c r="E288" i="60"/>
  <c r="P286" i="60"/>
  <c r="P285" i="60"/>
  <c r="N284" i="60"/>
  <c r="L284" i="60"/>
  <c r="J284" i="60"/>
  <c r="H284" i="60"/>
  <c r="F284" i="60"/>
  <c r="E284" i="60"/>
  <c r="P283" i="60"/>
  <c r="P282" i="60" s="1"/>
  <c r="N282" i="60"/>
  <c r="L282" i="60"/>
  <c r="J282" i="60"/>
  <c r="H282" i="60"/>
  <c r="F282" i="60"/>
  <c r="E282" i="60"/>
  <c r="P281" i="60"/>
  <c r="P280" i="60" s="1"/>
  <c r="N280" i="60"/>
  <c r="L280" i="60"/>
  <c r="J280" i="60"/>
  <c r="H280" i="60"/>
  <c r="F280" i="60"/>
  <c r="E280" i="60"/>
  <c r="P279" i="60"/>
  <c r="P278" i="60" s="1"/>
  <c r="N278" i="60"/>
  <c r="L278" i="60"/>
  <c r="J278" i="60"/>
  <c r="H278" i="60"/>
  <c r="F278" i="60"/>
  <c r="E278" i="60"/>
  <c r="P276" i="60"/>
  <c r="P275" i="60"/>
  <c r="P274" i="60"/>
  <c r="N273" i="60"/>
  <c r="L273" i="60"/>
  <c r="J273" i="60"/>
  <c r="H273" i="60"/>
  <c r="F273" i="60"/>
  <c r="E273" i="60"/>
  <c r="P272" i="60"/>
  <c r="P271" i="60" s="1"/>
  <c r="N271" i="60"/>
  <c r="L271" i="60"/>
  <c r="J271" i="60"/>
  <c r="H271" i="60"/>
  <c r="F271" i="60"/>
  <c r="E271" i="60"/>
  <c r="P270" i="60"/>
  <c r="P269" i="60" s="1"/>
  <c r="N269" i="60"/>
  <c r="L269" i="60"/>
  <c r="J269" i="60"/>
  <c r="H269" i="60"/>
  <c r="F269" i="60"/>
  <c r="E269" i="60"/>
  <c r="P268" i="60"/>
  <c r="P267" i="60" s="1"/>
  <c r="N267" i="60"/>
  <c r="L267" i="60"/>
  <c r="J267" i="60"/>
  <c r="H267" i="60"/>
  <c r="F267" i="60"/>
  <c r="E267" i="60"/>
  <c r="P265" i="60"/>
  <c r="P264" i="60"/>
  <c r="P263" i="60"/>
  <c r="N262" i="60"/>
  <c r="L262" i="60"/>
  <c r="J262" i="60"/>
  <c r="H262" i="60"/>
  <c r="F262" i="60"/>
  <c r="E262" i="60"/>
  <c r="P261" i="60"/>
  <c r="P260" i="60"/>
  <c r="P259" i="60"/>
  <c r="N258" i="60"/>
  <c r="L258" i="60"/>
  <c r="J258" i="60"/>
  <c r="H258" i="60"/>
  <c r="F258" i="60"/>
  <c r="E258" i="60"/>
  <c r="P257" i="60"/>
  <c r="P256" i="60" s="1"/>
  <c r="N256" i="60"/>
  <c r="L256" i="60"/>
  <c r="J256" i="60"/>
  <c r="H256" i="60"/>
  <c r="F256" i="60"/>
  <c r="E256" i="60"/>
  <c r="P255" i="60"/>
  <c r="P254" i="60"/>
  <c r="N253" i="60"/>
  <c r="L253" i="60"/>
  <c r="J253" i="60"/>
  <c r="H253" i="60"/>
  <c r="F253" i="60"/>
  <c r="E253" i="60"/>
  <c r="P250" i="60"/>
  <c r="P249" i="60" s="1"/>
  <c r="N249" i="60"/>
  <c r="L249" i="60"/>
  <c r="J249" i="60"/>
  <c r="H249" i="60"/>
  <c r="F249" i="60"/>
  <c r="E249" i="60"/>
  <c r="P248" i="60"/>
  <c r="P247" i="60" s="1"/>
  <c r="N247" i="60"/>
  <c r="L247" i="60"/>
  <c r="J247" i="60"/>
  <c r="H247" i="60"/>
  <c r="F247" i="60"/>
  <c r="E247" i="60"/>
  <c r="P246" i="60"/>
  <c r="P245" i="60" s="1"/>
  <c r="N245" i="60"/>
  <c r="L245" i="60"/>
  <c r="J245" i="60"/>
  <c r="H245" i="60"/>
  <c r="F245" i="60"/>
  <c r="E245" i="60"/>
  <c r="P244" i="60"/>
  <c r="P243" i="60" s="1"/>
  <c r="N243" i="60"/>
  <c r="L243" i="60"/>
  <c r="J243" i="60"/>
  <c r="H243" i="60"/>
  <c r="F243" i="60"/>
  <c r="E243" i="60"/>
  <c r="P242" i="60"/>
  <c r="P241" i="60" s="1"/>
  <c r="N241" i="60"/>
  <c r="L241" i="60"/>
  <c r="J241" i="60"/>
  <c r="H241" i="60"/>
  <c r="F241" i="60"/>
  <c r="E241" i="60"/>
  <c r="P239" i="60"/>
  <c r="P238" i="60" s="1"/>
  <c r="N238" i="60"/>
  <c r="L238" i="60"/>
  <c r="J238" i="60"/>
  <c r="H238" i="60"/>
  <c r="F238" i="60"/>
  <c r="E238" i="60"/>
  <c r="P237" i="60"/>
  <c r="P236" i="60" s="1"/>
  <c r="N236" i="60"/>
  <c r="L236" i="60"/>
  <c r="J236" i="60"/>
  <c r="H236" i="60"/>
  <c r="F236" i="60"/>
  <c r="E236" i="60"/>
  <c r="P235" i="60"/>
  <c r="P234" i="60" s="1"/>
  <c r="N234" i="60"/>
  <c r="L234" i="60"/>
  <c r="J234" i="60"/>
  <c r="H234" i="60"/>
  <c r="F234" i="60"/>
  <c r="E234" i="60"/>
  <c r="P233" i="60"/>
  <c r="P232" i="60" s="1"/>
  <c r="N232" i="60"/>
  <c r="L232" i="60"/>
  <c r="J232" i="60"/>
  <c r="H232" i="60"/>
  <c r="F232" i="60"/>
  <c r="E232" i="60"/>
  <c r="P231" i="60"/>
  <c r="P230" i="60" s="1"/>
  <c r="N230" i="60"/>
  <c r="L230" i="60"/>
  <c r="J230" i="60"/>
  <c r="H230" i="60"/>
  <c r="F230" i="60"/>
  <c r="E230" i="60"/>
  <c r="P228" i="60"/>
  <c r="P227" i="60"/>
  <c r="N226" i="60"/>
  <c r="N225" i="60" s="1"/>
  <c r="L226" i="60"/>
  <c r="L225" i="60" s="1"/>
  <c r="J226" i="60"/>
  <c r="J225" i="60" s="1"/>
  <c r="H226" i="60"/>
  <c r="H225" i="60" s="1"/>
  <c r="F226" i="60"/>
  <c r="F225" i="60" s="1"/>
  <c r="E226" i="60"/>
  <c r="E225" i="60" s="1"/>
  <c r="P224" i="60"/>
  <c r="P223" i="60"/>
  <c r="P222" i="60"/>
  <c r="P221" i="60"/>
  <c r="P220" i="60"/>
  <c r="P219" i="60"/>
  <c r="N218" i="60"/>
  <c r="L218" i="60"/>
  <c r="J218" i="60"/>
  <c r="H218" i="60"/>
  <c r="F218" i="60"/>
  <c r="E218" i="60"/>
  <c r="P217" i="60"/>
  <c r="P216" i="60"/>
  <c r="P215" i="60"/>
  <c r="P214" i="60"/>
  <c r="P213" i="60"/>
  <c r="P212" i="60"/>
  <c r="P211" i="60"/>
  <c r="N210" i="60"/>
  <c r="L210" i="60"/>
  <c r="J210" i="60"/>
  <c r="H210" i="60"/>
  <c r="F210" i="60"/>
  <c r="E210" i="60"/>
  <c r="P209" i="60"/>
  <c r="P208" i="60" s="1"/>
  <c r="N208" i="60"/>
  <c r="L208" i="60"/>
  <c r="J208" i="60"/>
  <c r="H208" i="60"/>
  <c r="F208" i="60"/>
  <c r="E208" i="60"/>
  <c r="P207" i="60"/>
  <c r="P206" i="60"/>
  <c r="N205" i="60"/>
  <c r="L205" i="60"/>
  <c r="J205" i="60"/>
  <c r="H205" i="60"/>
  <c r="F205" i="60"/>
  <c r="E205" i="60"/>
  <c r="P204" i="60"/>
  <c r="P203" i="60"/>
  <c r="P202" i="60"/>
  <c r="N201" i="60"/>
  <c r="L201" i="60"/>
  <c r="J201" i="60"/>
  <c r="H201" i="60"/>
  <c r="F201" i="60"/>
  <c r="E201" i="60"/>
  <c r="P200" i="60"/>
  <c r="P199" i="60"/>
  <c r="P198" i="60"/>
  <c r="N197" i="60"/>
  <c r="L197" i="60"/>
  <c r="J197" i="60"/>
  <c r="H197" i="60"/>
  <c r="F197" i="60"/>
  <c r="E197" i="60"/>
  <c r="P195" i="60"/>
  <c r="P194" i="60" s="1"/>
  <c r="N194" i="60"/>
  <c r="L194" i="60"/>
  <c r="J194" i="60"/>
  <c r="H194" i="60"/>
  <c r="F194" i="60"/>
  <c r="E194" i="60"/>
  <c r="P193" i="60"/>
  <c r="P192" i="60" s="1"/>
  <c r="N192" i="60"/>
  <c r="L192" i="60"/>
  <c r="J192" i="60"/>
  <c r="H192" i="60"/>
  <c r="F192" i="60"/>
  <c r="E192" i="60"/>
  <c r="P191" i="60"/>
  <c r="P190" i="60" s="1"/>
  <c r="N190" i="60"/>
  <c r="L190" i="60"/>
  <c r="J190" i="60"/>
  <c r="H190" i="60"/>
  <c r="F190" i="60"/>
  <c r="E190" i="60"/>
  <c r="P189" i="60"/>
  <c r="P188" i="60" s="1"/>
  <c r="N188" i="60"/>
  <c r="L188" i="60"/>
  <c r="J188" i="60"/>
  <c r="H188" i="60"/>
  <c r="F188" i="60"/>
  <c r="E188" i="60"/>
  <c r="P186" i="60"/>
  <c r="P185" i="60"/>
  <c r="N184" i="60"/>
  <c r="L184" i="60"/>
  <c r="J184" i="60"/>
  <c r="H184" i="60"/>
  <c r="F184" i="60"/>
  <c r="E184" i="60"/>
  <c r="P183" i="60"/>
  <c r="P182" i="60" s="1"/>
  <c r="N182" i="60"/>
  <c r="L182" i="60"/>
  <c r="J182" i="60"/>
  <c r="H182" i="60"/>
  <c r="F182" i="60"/>
  <c r="E182" i="60"/>
  <c r="P181" i="60"/>
  <c r="P180" i="60" s="1"/>
  <c r="N180" i="60"/>
  <c r="L180" i="60"/>
  <c r="J180" i="60"/>
  <c r="H180" i="60"/>
  <c r="F180" i="60"/>
  <c r="E180" i="60"/>
  <c r="P179" i="60"/>
  <c r="P178" i="60"/>
  <c r="P177" i="60"/>
  <c r="N176" i="60"/>
  <c r="L176" i="60"/>
  <c r="J176" i="60"/>
  <c r="H176" i="60"/>
  <c r="F176" i="60"/>
  <c r="E176" i="60"/>
  <c r="P175" i="60"/>
  <c r="P174" i="60"/>
  <c r="P173" i="60"/>
  <c r="N172" i="60"/>
  <c r="L172" i="60"/>
  <c r="J172" i="60"/>
  <c r="H172" i="60"/>
  <c r="F172" i="60"/>
  <c r="E172" i="60"/>
  <c r="P169" i="60"/>
  <c r="P168" i="60" s="1"/>
  <c r="P167" i="60" s="1"/>
  <c r="N168" i="60"/>
  <c r="N167" i="60" s="1"/>
  <c r="L168" i="60"/>
  <c r="L167" i="60" s="1"/>
  <c r="J168" i="60"/>
  <c r="J167" i="60" s="1"/>
  <c r="H168" i="60"/>
  <c r="H167" i="60" s="1"/>
  <c r="F168" i="60"/>
  <c r="F167" i="60" s="1"/>
  <c r="E168" i="60"/>
  <c r="E167" i="60" s="1"/>
  <c r="P166" i="60"/>
  <c r="P165" i="60" s="1"/>
  <c r="N165" i="60"/>
  <c r="L165" i="60"/>
  <c r="J165" i="60"/>
  <c r="H165" i="60"/>
  <c r="F165" i="60"/>
  <c r="E165" i="60"/>
  <c r="P164" i="60"/>
  <c r="P163" i="60" s="1"/>
  <c r="N163" i="60"/>
  <c r="L163" i="60"/>
  <c r="J163" i="60"/>
  <c r="H163" i="60"/>
  <c r="F163" i="60"/>
  <c r="E163" i="60"/>
  <c r="P161" i="60"/>
  <c r="P160" i="60" s="1"/>
  <c r="N160" i="60"/>
  <c r="L160" i="60"/>
  <c r="J160" i="60"/>
  <c r="H160" i="60"/>
  <c r="F160" i="60"/>
  <c r="E160" i="60"/>
  <c r="P159" i="60"/>
  <c r="P158" i="60" s="1"/>
  <c r="N158" i="60"/>
  <c r="L158" i="60"/>
  <c r="J158" i="60"/>
  <c r="H158" i="60"/>
  <c r="F158" i="60"/>
  <c r="E158" i="60"/>
  <c r="P157" i="60"/>
  <c r="P156" i="60"/>
  <c r="N155" i="60"/>
  <c r="L155" i="60"/>
  <c r="J155" i="60"/>
  <c r="H155" i="60"/>
  <c r="F155" i="60"/>
  <c r="E155" i="60"/>
  <c r="P153" i="60"/>
  <c r="P152" i="60" s="1"/>
  <c r="P151" i="60" s="1"/>
  <c r="N152" i="60"/>
  <c r="N151" i="60" s="1"/>
  <c r="L152" i="60"/>
  <c r="L151" i="60" s="1"/>
  <c r="J152" i="60"/>
  <c r="J151" i="60" s="1"/>
  <c r="H152" i="60"/>
  <c r="H151" i="60" s="1"/>
  <c r="F152" i="60"/>
  <c r="F151" i="60" s="1"/>
  <c r="E152" i="60"/>
  <c r="E151" i="60" s="1"/>
  <c r="P150" i="60"/>
  <c r="P149" i="60" s="1"/>
  <c r="N149" i="60"/>
  <c r="L149" i="60"/>
  <c r="J149" i="60"/>
  <c r="H149" i="60"/>
  <c r="F149" i="60"/>
  <c r="E149" i="60"/>
  <c r="P148" i="60"/>
  <c r="P147" i="60" s="1"/>
  <c r="N147" i="60"/>
  <c r="L147" i="60"/>
  <c r="J147" i="60"/>
  <c r="H147" i="60"/>
  <c r="F147" i="60"/>
  <c r="E147" i="60"/>
  <c r="P145" i="60"/>
  <c r="P144" i="60" s="1"/>
  <c r="P143" i="60" s="1"/>
  <c r="N144" i="60"/>
  <c r="N143" i="60" s="1"/>
  <c r="L144" i="60"/>
  <c r="L143" i="60" s="1"/>
  <c r="J144" i="60"/>
  <c r="J143" i="60" s="1"/>
  <c r="H144" i="60"/>
  <c r="H143" i="60" s="1"/>
  <c r="F144" i="60"/>
  <c r="F143" i="60" s="1"/>
  <c r="E144" i="60"/>
  <c r="E143" i="60" s="1"/>
  <c r="P142" i="60"/>
  <c r="P141" i="60" s="1"/>
  <c r="N141" i="60"/>
  <c r="L141" i="60"/>
  <c r="J141" i="60"/>
  <c r="H141" i="60"/>
  <c r="F141" i="60"/>
  <c r="E141" i="60"/>
  <c r="P140" i="60"/>
  <c r="P139" i="60" s="1"/>
  <c r="N139" i="60"/>
  <c r="L139" i="60"/>
  <c r="J139" i="60"/>
  <c r="H139" i="60"/>
  <c r="F139" i="60"/>
  <c r="E139" i="60"/>
  <c r="P138" i="60"/>
  <c r="P137" i="60" s="1"/>
  <c r="N137" i="60"/>
  <c r="L137" i="60"/>
  <c r="J137" i="60"/>
  <c r="H137" i="60"/>
  <c r="F137" i="60"/>
  <c r="E137" i="60"/>
  <c r="P135" i="60"/>
  <c r="P134" i="60" s="1"/>
  <c r="P133" i="60" s="1"/>
  <c r="N134" i="60"/>
  <c r="N133" i="60" s="1"/>
  <c r="L134" i="60"/>
  <c r="L133" i="60" s="1"/>
  <c r="J134" i="60"/>
  <c r="J133" i="60" s="1"/>
  <c r="H134" i="60"/>
  <c r="H133" i="60" s="1"/>
  <c r="F134" i="60"/>
  <c r="F133" i="60" s="1"/>
  <c r="E134" i="60"/>
  <c r="E133" i="60" s="1"/>
  <c r="P132" i="60"/>
  <c r="P131" i="60" s="1"/>
  <c r="N131" i="60"/>
  <c r="L131" i="60"/>
  <c r="J131" i="60"/>
  <c r="H131" i="60"/>
  <c r="F131" i="60"/>
  <c r="E131" i="60"/>
  <c r="P130" i="60"/>
  <c r="P129" i="60" s="1"/>
  <c r="N129" i="60"/>
  <c r="L129" i="60"/>
  <c r="J129" i="60"/>
  <c r="H129" i="60"/>
  <c r="F129" i="60"/>
  <c r="E129" i="60"/>
  <c r="P127" i="60"/>
  <c r="P126" i="60" s="1"/>
  <c r="P125" i="60" s="1"/>
  <c r="N126" i="60"/>
  <c r="N125" i="60" s="1"/>
  <c r="L126" i="60"/>
  <c r="L125" i="60" s="1"/>
  <c r="J126" i="60"/>
  <c r="J125" i="60" s="1"/>
  <c r="H126" i="60"/>
  <c r="H125" i="60" s="1"/>
  <c r="F126" i="60"/>
  <c r="F125" i="60" s="1"/>
  <c r="E126" i="60"/>
  <c r="E125" i="60" s="1"/>
  <c r="P124" i="60"/>
  <c r="P123" i="60" s="1"/>
  <c r="N123" i="60"/>
  <c r="L123" i="60"/>
  <c r="J123" i="60"/>
  <c r="H123" i="60"/>
  <c r="F123" i="60"/>
  <c r="E123" i="60"/>
  <c r="P122" i="60"/>
  <c r="P121" i="60" s="1"/>
  <c r="N121" i="60"/>
  <c r="L121" i="60"/>
  <c r="J121" i="60"/>
  <c r="H121" i="60"/>
  <c r="F121" i="60"/>
  <c r="E121" i="60"/>
  <c r="P119" i="60"/>
  <c r="P118" i="60" s="1"/>
  <c r="P117" i="60" s="1"/>
  <c r="N118" i="60"/>
  <c r="N117" i="60" s="1"/>
  <c r="L118" i="60"/>
  <c r="L117" i="60" s="1"/>
  <c r="J118" i="60"/>
  <c r="J117" i="60" s="1"/>
  <c r="H118" i="60"/>
  <c r="H117" i="60" s="1"/>
  <c r="F118" i="60"/>
  <c r="F117" i="60" s="1"/>
  <c r="E118" i="60"/>
  <c r="E117" i="60" s="1"/>
  <c r="P116" i="60"/>
  <c r="P115" i="60" s="1"/>
  <c r="N115" i="60"/>
  <c r="L115" i="60"/>
  <c r="J115" i="60"/>
  <c r="H115" i="60"/>
  <c r="F115" i="60"/>
  <c r="E115" i="60"/>
  <c r="P114" i="60"/>
  <c r="P113" i="60" s="1"/>
  <c r="N113" i="60"/>
  <c r="L113" i="60"/>
  <c r="J113" i="60"/>
  <c r="H113" i="60"/>
  <c r="F113" i="60"/>
  <c r="E113" i="60"/>
  <c r="P110" i="60"/>
  <c r="P109" i="60"/>
  <c r="N108" i="60"/>
  <c r="L108" i="60"/>
  <c r="J108" i="60"/>
  <c r="H108" i="60"/>
  <c r="F108" i="60"/>
  <c r="E108" i="60"/>
  <c r="P107" i="60"/>
  <c r="P106" i="60" s="1"/>
  <c r="N106" i="60"/>
  <c r="L106" i="60"/>
  <c r="J106" i="60"/>
  <c r="H106" i="60"/>
  <c r="F106" i="60"/>
  <c r="E106" i="60"/>
  <c r="P105" i="60"/>
  <c r="P104" i="60"/>
  <c r="P103" i="60"/>
  <c r="N102" i="60"/>
  <c r="L102" i="60"/>
  <c r="J102" i="60"/>
  <c r="H102" i="60"/>
  <c r="F102" i="60"/>
  <c r="E102" i="60"/>
  <c r="P101" i="60"/>
  <c r="P100" i="60"/>
  <c r="N99" i="60"/>
  <c r="L99" i="60"/>
  <c r="J99" i="60"/>
  <c r="H99" i="60"/>
  <c r="F99" i="60"/>
  <c r="E99" i="60"/>
  <c r="P98" i="60"/>
  <c r="P97" i="60" s="1"/>
  <c r="N97" i="60"/>
  <c r="L97" i="60"/>
  <c r="J97" i="60"/>
  <c r="H97" i="60"/>
  <c r="F97" i="60"/>
  <c r="E97" i="60"/>
  <c r="P96" i="60"/>
  <c r="P95" i="60" s="1"/>
  <c r="N95" i="60"/>
  <c r="L95" i="60"/>
  <c r="J95" i="60"/>
  <c r="H95" i="60"/>
  <c r="F95" i="60"/>
  <c r="E95" i="60"/>
  <c r="P93" i="60"/>
  <c r="P92" i="60"/>
  <c r="N91" i="60"/>
  <c r="L91" i="60"/>
  <c r="J91" i="60"/>
  <c r="H91" i="60"/>
  <c r="F91" i="60"/>
  <c r="E91" i="60"/>
  <c r="P90" i="60"/>
  <c r="P89" i="60"/>
  <c r="N88" i="60"/>
  <c r="L88" i="60"/>
  <c r="J88" i="60"/>
  <c r="H88" i="60"/>
  <c r="F88" i="60"/>
  <c r="E88" i="60"/>
  <c r="P87" i="60"/>
  <c r="P86" i="60" s="1"/>
  <c r="N86" i="60"/>
  <c r="L86" i="60"/>
  <c r="J86" i="60"/>
  <c r="H86" i="60"/>
  <c r="F86" i="60"/>
  <c r="E86" i="60"/>
  <c r="P85" i="60"/>
  <c r="P84" i="60" s="1"/>
  <c r="N84" i="60"/>
  <c r="L84" i="60"/>
  <c r="J84" i="60"/>
  <c r="H84" i="60"/>
  <c r="F84" i="60"/>
  <c r="E84" i="60"/>
  <c r="P83" i="60"/>
  <c r="P82" i="60"/>
  <c r="N81" i="60"/>
  <c r="L81" i="60"/>
  <c r="J81" i="60"/>
  <c r="H81" i="60"/>
  <c r="F81" i="60"/>
  <c r="E81" i="60"/>
  <c r="P80" i="60"/>
  <c r="P79" i="60"/>
  <c r="N78" i="60"/>
  <c r="L78" i="60"/>
  <c r="J78" i="60"/>
  <c r="H78" i="60"/>
  <c r="F78" i="60"/>
  <c r="E78" i="60"/>
  <c r="P75" i="60"/>
  <c r="P74" i="60" s="1"/>
  <c r="N74" i="60"/>
  <c r="L74" i="60"/>
  <c r="J74" i="60"/>
  <c r="H74" i="60"/>
  <c r="F74" i="60"/>
  <c r="E74" i="60"/>
  <c r="P73" i="60"/>
  <c r="P72" i="60" s="1"/>
  <c r="N72" i="60"/>
  <c r="L72" i="60"/>
  <c r="J72" i="60"/>
  <c r="H72" i="60"/>
  <c r="F72" i="60"/>
  <c r="E72" i="60"/>
  <c r="P71" i="60"/>
  <c r="P70" i="60" s="1"/>
  <c r="N70" i="60"/>
  <c r="L70" i="60"/>
  <c r="J70" i="60"/>
  <c r="H70" i="60"/>
  <c r="F70" i="60"/>
  <c r="E70" i="60"/>
  <c r="P69" i="60"/>
  <c r="P68" i="60" s="1"/>
  <c r="N68" i="60"/>
  <c r="L68" i="60"/>
  <c r="J68" i="60"/>
  <c r="H68" i="60"/>
  <c r="F68" i="60"/>
  <c r="E68" i="60"/>
  <c r="P67" i="60"/>
  <c r="P66" i="60" s="1"/>
  <c r="N66" i="60"/>
  <c r="L66" i="60"/>
  <c r="J66" i="60"/>
  <c r="H66" i="60"/>
  <c r="F66" i="60"/>
  <c r="E66" i="60"/>
  <c r="P64" i="60"/>
  <c r="P63" i="60" s="1"/>
  <c r="P62" i="60" s="1"/>
  <c r="N63" i="60"/>
  <c r="N62" i="60" s="1"/>
  <c r="L63" i="60"/>
  <c r="L62" i="60" s="1"/>
  <c r="J63" i="60"/>
  <c r="J62" i="60" s="1"/>
  <c r="H63" i="60"/>
  <c r="H62" i="60" s="1"/>
  <c r="F63" i="60"/>
  <c r="F62" i="60" s="1"/>
  <c r="E63" i="60"/>
  <c r="E62" i="60" s="1"/>
  <c r="P61" i="60"/>
  <c r="P60" i="60" s="1"/>
  <c r="N60" i="60"/>
  <c r="L60" i="60"/>
  <c r="J60" i="60"/>
  <c r="H60" i="60"/>
  <c r="F60" i="60"/>
  <c r="E60" i="60"/>
  <c r="P59" i="60"/>
  <c r="P58" i="60" s="1"/>
  <c r="N58" i="60"/>
  <c r="L58" i="60"/>
  <c r="J58" i="60"/>
  <c r="H58" i="60"/>
  <c r="F58" i="60"/>
  <c r="E58" i="60"/>
  <c r="P57" i="60"/>
  <c r="P56" i="60" s="1"/>
  <c r="N56" i="60"/>
  <c r="L56" i="60"/>
  <c r="J56" i="60"/>
  <c r="H56" i="60"/>
  <c r="F56" i="60"/>
  <c r="E56" i="60"/>
  <c r="P55" i="60"/>
  <c r="P54" i="60" s="1"/>
  <c r="N54" i="60"/>
  <c r="L54" i="60"/>
  <c r="J54" i="60"/>
  <c r="H54" i="60"/>
  <c r="F54" i="60"/>
  <c r="E54" i="60"/>
  <c r="P53" i="60"/>
  <c r="P52" i="60"/>
  <c r="N51" i="60"/>
  <c r="L51" i="60"/>
  <c r="J51" i="60"/>
  <c r="H51" i="60"/>
  <c r="F51" i="60"/>
  <c r="E51" i="60"/>
  <c r="P49" i="60"/>
  <c r="P48" i="60" s="1"/>
  <c r="N48" i="60"/>
  <c r="L48" i="60"/>
  <c r="J48" i="60"/>
  <c r="H48" i="60"/>
  <c r="F48" i="60"/>
  <c r="E48" i="60"/>
  <c r="P47" i="60"/>
  <c r="P46" i="60" s="1"/>
  <c r="N46" i="60"/>
  <c r="L46" i="60"/>
  <c r="J46" i="60"/>
  <c r="H46" i="60"/>
  <c r="F46" i="60"/>
  <c r="E46" i="60"/>
  <c r="P45" i="60"/>
  <c r="P44" i="60"/>
  <c r="N43" i="60"/>
  <c r="L43" i="60"/>
  <c r="J43" i="60"/>
  <c r="H43" i="60"/>
  <c r="F43" i="60"/>
  <c r="E43" i="60"/>
  <c r="P42" i="60"/>
  <c r="P41" i="60" s="1"/>
  <c r="N41" i="60"/>
  <c r="L41" i="60"/>
  <c r="J41" i="60"/>
  <c r="H41" i="60"/>
  <c r="F41" i="60"/>
  <c r="E41" i="60"/>
  <c r="P39" i="60"/>
  <c r="P38" i="60" s="1"/>
  <c r="N38" i="60"/>
  <c r="L38" i="60"/>
  <c r="J38" i="60"/>
  <c r="H38" i="60"/>
  <c r="F38" i="60"/>
  <c r="E38" i="60"/>
  <c r="P37" i="60"/>
  <c r="P36" i="60" s="1"/>
  <c r="N36" i="60"/>
  <c r="L36" i="60"/>
  <c r="J36" i="60"/>
  <c r="H36" i="60"/>
  <c r="F36" i="60"/>
  <c r="E36" i="60"/>
  <c r="P35" i="60"/>
  <c r="P34" i="60" s="1"/>
  <c r="N34" i="60"/>
  <c r="L34" i="60"/>
  <c r="J34" i="60"/>
  <c r="H34" i="60"/>
  <c r="F34" i="60"/>
  <c r="E34" i="60"/>
  <c r="P32" i="60"/>
  <c r="P31" i="60" s="1"/>
  <c r="P30" i="60" s="1"/>
  <c r="N31" i="60"/>
  <c r="N30" i="60" s="1"/>
  <c r="L31" i="60"/>
  <c r="L30" i="60" s="1"/>
  <c r="J31" i="60"/>
  <c r="J30" i="60" s="1"/>
  <c r="H31" i="60"/>
  <c r="H30" i="60" s="1"/>
  <c r="F31" i="60"/>
  <c r="F30" i="60" s="1"/>
  <c r="E31" i="60"/>
  <c r="E30" i="60" s="1"/>
  <c r="P29" i="60"/>
  <c r="P28" i="60" s="1"/>
  <c r="N28" i="60"/>
  <c r="L28" i="60"/>
  <c r="J28" i="60"/>
  <c r="H28" i="60"/>
  <c r="F28" i="60"/>
  <c r="E28" i="60"/>
  <c r="P27" i="60"/>
  <c r="P26" i="60" s="1"/>
  <c r="N26" i="60"/>
  <c r="L26" i="60"/>
  <c r="J26" i="60"/>
  <c r="H26" i="60"/>
  <c r="F26" i="60"/>
  <c r="E26" i="60"/>
  <c r="P24" i="60"/>
  <c r="P23" i="60" s="1"/>
  <c r="P22" i="60" s="1"/>
  <c r="N23" i="60"/>
  <c r="N22" i="60" s="1"/>
  <c r="L23" i="60"/>
  <c r="L22" i="60" s="1"/>
  <c r="J23" i="60"/>
  <c r="J22" i="60" s="1"/>
  <c r="H23" i="60"/>
  <c r="H22" i="60" s="1"/>
  <c r="F23" i="60"/>
  <c r="F22" i="60" s="1"/>
  <c r="E23" i="60"/>
  <c r="E22" i="60" s="1"/>
  <c r="P21" i="60"/>
  <c r="P20" i="60"/>
  <c r="N19" i="60"/>
  <c r="L19" i="60"/>
  <c r="J19" i="60"/>
  <c r="H19" i="60"/>
  <c r="F19" i="60"/>
  <c r="E19" i="60"/>
  <c r="P18" i="60"/>
  <c r="P17" i="60"/>
  <c r="P16" i="60"/>
  <c r="N15" i="60"/>
  <c r="L15" i="60"/>
  <c r="J15" i="60"/>
  <c r="H15" i="60"/>
  <c r="F15" i="60"/>
  <c r="E15" i="60"/>
  <c r="P14" i="60"/>
  <c r="P13" i="60" s="1"/>
  <c r="N13" i="60"/>
  <c r="L13" i="60"/>
  <c r="J13" i="60"/>
  <c r="H13" i="60"/>
  <c r="F13" i="60"/>
  <c r="E13" i="60"/>
  <c r="P155" i="60" l="1"/>
  <c r="E112" i="60"/>
  <c r="L112" i="60"/>
  <c r="E154" i="60"/>
  <c r="P184" i="60"/>
  <c r="N12" i="60"/>
  <c r="F65" i="60"/>
  <c r="N65" i="60"/>
  <c r="P81" i="60"/>
  <c r="L94" i="60"/>
  <c r="E136" i="60"/>
  <c r="E146" i="60"/>
  <c r="F12" i="60"/>
  <c r="H154" i="60"/>
  <c r="H308" i="60"/>
  <c r="H12" i="60"/>
  <c r="J171" i="60"/>
  <c r="E196" i="60"/>
  <c r="L196" i="60"/>
  <c r="P205" i="60"/>
  <c r="L308" i="60"/>
  <c r="E25" i="60"/>
  <c r="J12" i="60"/>
  <c r="L128" i="60"/>
  <c r="J229" i="60"/>
  <c r="J252" i="60"/>
  <c r="L25" i="60"/>
  <c r="P218" i="60"/>
  <c r="L65" i="60"/>
  <c r="P99" i="60"/>
  <c r="P108" i="60"/>
  <c r="E229" i="60"/>
  <c r="J266" i="60"/>
  <c r="P284" i="60"/>
  <c r="H65" i="60"/>
  <c r="P88" i="60"/>
  <c r="J120" i="60"/>
  <c r="H229" i="60"/>
  <c r="P229" i="60"/>
  <c r="L252" i="60"/>
  <c r="E296" i="60"/>
  <c r="L296" i="60"/>
  <c r="J308" i="60"/>
  <c r="J50" i="60"/>
  <c r="J94" i="60"/>
  <c r="J76" i="60" s="1"/>
  <c r="J154" i="60"/>
  <c r="L266" i="60"/>
  <c r="J277" i="60"/>
  <c r="F229" i="60"/>
  <c r="L146" i="60"/>
  <c r="N229" i="60"/>
  <c r="J77" i="60"/>
  <c r="F40" i="60"/>
  <c r="N40" i="60"/>
  <c r="E65" i="60"/>
  <c r="P91" i="60"/>
  <c r="H120" i="60"/>
  <c r="H136" i="60"/>
  <c r="F154" i="60"/>
  <c r="N154" i="60"/>
  <c r="E162" i="60"/>
  <c r="P262" i="60"/>
  <c r="E277" i="60"/>
  <c r="E266" i="60"/>
  <c r="N33" i="60"/>
  <c r="P176" i="60"/>
  <c r="P172" i="60"/>
  <c r="F171" i="60"/>
  <c r="N171" i="60"/>
  <c r="J187" i="60"/>
  <c r="H266" i="60"/>
  <c r="F25" i="60"/>
  <c r="L50" i="60"/>
  <c r="H50" i="60"/>
  <c r="P19" i="60"/>
  <c r="E33" i="60"/>
  <c r="E40" i="60"/>
  <c r="L40" i="60"/>
  <c r="F50" i="60"/>
  <c r="H112" i="60"/>
  <c r="P112" i="60"/>
  <c r="F120" i="60"/>
  <c r="N120" i="60"/>
  <c r="F136" i="60"/>
  <c r="N136" i="60"/>
  <c r="J136" i="60"/>
  <c r="L154" i="60"/>
  <c r="H196" i="60"/>
  <c r="P226" i="60"/>
  <c r="P225" i="60" s="1"/>
  <c r="L229" i="60"/>
  <c r="E252" i="60"/>
  <c r="F266" i="60"/>
  <c r="N266" i="60"/>
  <c r="H40" i="60"/>
  <c r="P43" i="60"/>
  <c r="E94" i="60"/>
  <c r="H240" i="60"/>
  <c r="L162" i="60"/>
  <c r="F187" i="60"/>
  <c r="N187" i="60"/>
  <c r="F240" i="60"/>
  <c r="N25" i="60"/>
  <c r="H25" i="60"/>
  <c r="E50" i="60"/>
  <c r="J65" i="60"/>
  <c r="F112" i="60"/>
  <c r="N112" i="60"/>
  <c r="E120" i="60"/>
  <c r="L120" i="60"/>
  <c r="L136" i="60"/>
  <c r="H187" i="60"/>
  <c r="P253" i="60"/>
  <c r="P273" i="60"/>
  <c r="P266" i="60" s="1"/>
  <c r="H277" i="60"/>
  <c r="E287" i="60"/>
  <c r="H296" i="60"/>
  <c r="E308" i="60"/>
  <c r="E128" i="60"/>
  <c r="F33" i="60"/>
  <c r="H77" i="60"/>
  <c r="H162" i="60"/>
  <c r="P162" i="60"/>
  <c r="F128" i="60"/>
  <c r="N128" i="60"/>
  <c r="F146" i="60"/>
  <c r="N146" i="60"/>
  <c r="J162" i="60"/>
  <c r="F287" i="60"/>
  <c r="H287" i="60"/>
  <c r="N240" i="60"/>
  <c r="J287" i="60"/>
  <c r="H128" i="60"/>
  <c r="P128" i="60"/>
  <c r="E240" i="60"/>
  <c r="L287" i="60"/>
  <c r="J33" i="60"/>
  <c r="L33" i="60"/>
  <c r="H146" i="60"/>
  <c r="H33" i="60"/>
  <c r="P33" i="60"/>
  <c r="P65" i="60"/>
  <c r="P120" i="60"/>
  <c r="E12" i="60"/>
  <c r="L12" i="60"/>
  <c r="J25" i="60"/>
  <c r="J40" i="60"/>
  <c r="E77" i="60"/>
  <c r="L77" i="60"/>
  <c r="F94" i="60"/>
  <c r="N94" i="60"/>
  <c r="P102" i="60"/>
  <c r="H94" i="60"/>
  <c r="F162" i="60"/>
  <c r="N162" i="60"/>
  <c r="E187" i="60"/>
  <c r="L187" i="60"/>
  <c r="L240" i="60"/>
  <c r="H252" i="60"/>
  <c r="F296" i="60"/>
  <c r="N296" i="60"/>
  <c r="F308" i="60"/>
  <c r="N308" i="60"/>
  <c r="P197" i="60"/>
  <c r="P201" i="60"/>
  <c r="P210" i="60"/>
  <c r="F77" i="60"/>
  <c r="N77" i="60"/>
  <c r="H171" i="60"/>
  <c r="J196" i="60"/>
  <c r="L277" i="60"/>
  <c r="N287" i="60"/>
  <c r="P299" i="60"/>
  <c r="P296" i="60" s="1"/>
  <c r="P309" i="60"/>
  <c r="P308" i="60" s="1"/>
  <c r="P15" i="60"/>
  <c r="N50" i="60"/>
  <c r="P78" i="60"/>
  <c r="J112" i="60"/>
  <c r="J128" i="60"/>
  <c r="J146" i="60"/>
  <c r="E171" i="60"/>
  <c r="L171" i="60"/>
  <c r="F196" i="60"/>
  <c r="N196" i="60"/>
  <c r="J240" i="60"/>
  <c r="F252" i="60"/>
  <c r="N252" i="60"/>
  <c r="P258" i="60"/>
  <c r="F277" i="60"/>
  <c r="N277" i="60"/>
  <c r="J296" i="60"/>
  <c r="P40" i="60"/>
  <c r="P25" i="60"/>
  <c r="P51" i="60"/>
  <c r="P50" i="60" s="1"/>
  <c r="P277" i="60"/>
  <c r="P146" i="60"/>
  <c r="P187" i="60"/>
  <c r="P240" i="60"/>
  <c r="P136" i="60"/>
  <c r="P154" i="60"/>
  <c r="P287" i="60"/>
  <c r="J40" i="26"/>
  <c r="J33" i="26"/>
  <c r="J16" i="26"/>
  <c r="J17" i="26"/>
  <c r="J19" i="26"/>
  <c r="J20" i="26"/>
  <c r="J9" i="26"/>
  <c r="J10" i="26"/>
  <c r="J7" i="26" s="1"/>
  <c r="J12" i="26"/>
  <c r="J13" i="26"/>
  <c r="J38" i="26"/>
  <c r="J37" i="26"/>
  <c r="J31" i="26"/>
  <c r="J30" i="26"/>
  <c r="J24" i="26"/>
  <c r="J23" i="26"/>
  <c r="E35" i="20"/>
  <c r="F35" i="20"/>
  <c r="G35" i="20"/>
  <c r="H35" i="20"/>
  <c r="H43" i="20" s="1"/>
  <c r="I35" i="20"/>
  <c r="J37" i="20"/>
  <c r="J38" i="20"/>
  <c r="J40" i="20"/>
  <c r="J35" i="20" s="1"/>
  <c r="J41" i="20"/>
  <c r="J19" i="20"/>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48" i="16" s="1"/>
  <c r="I6" i="16"/>
  <c r="F22" i="12"/>
  <c r="F21" i="12"/>
  <c r="F23" i="12" s="1"/>
  <c r="F36" i="9"/>
  <c r="F35" i="9"/>
  <c r="F34" i="9"/>
  <c r="F33" i="9"/>
  <c r="F32" i="9"/>
  <c r="F37" i="9" s="1"/>
  <c r="F29" i="9"/>
  <c r="F27" i="9"/>
  <c r="H19" i="30"/>
  <c r="G19" i="30"/>
  <c r="F19" i="30"/>
  <c r="E19" i="30"/>
  <c r="D19" i="30"/>
  <c r="H16" i="30"/>
  <c r="G16" i="30"/>
  <c r="F16" i="30"/>
  <c r="E16" i="30"/>
  <c r="D16" i="30"/>
  <c r="D23" i="30" s="1"/>
  <c r="G42" i="26"/>
  <c r="H42" i="26"/>
  <c r="I42" i="26"/>
  <c r="F14" i="26"/>
  <c r="F49" i="26" s="1"/>
  <c r="G14" i="26"/>
  <c r="H14" i="26"/>
  <c r="I14" i="26"/>
  <c r="I21" i="26"/>
  <c r="H21" i="26"/>
  <c r="G21" i="26"/>
  <c r="H28" i="20"/>
  <c r="I28" i="20"/>
  <c r="G28" i="20"/>
  <c r="G21" i="20"/>
  <c r="H21" i="20"/>
  <c r="I21" i="20"/>
  <c r="I43" i="20" s="1"/>
  <c r="G14" i="20"/>
  <c r="H14" i="20"/>
  <c r="I14" i="20"/>
  <c r="G7" i="20"/>
  <c r="H7" i="20"/>
  <c r="I7" i="20"/>
  <c r="G42" i="16"/>
  <c r="H42" i="16"/>
  <c r="H48" i="16" s="1"/>
  <c r="I42" i="16"/>
  <c r="G36" i="16"/>
  <c r="H36" i="16"/>
  <c r="I36" i="16"/>
  <c r="G24" i="16"/>
  <c r="H24" i="16"/>
  <c r="I24" i="16"/>
  <c r="G6" i="16"/>
  <c r="H6" i="16"/>
  <c r="G18" i="16"/>
  <c r="H18" i="16"/>
  <c r="I18" i="16"/>
  <c r="G12" i="16"/>
  <c r="H12" i="16"/>
  <c r="I18" i="13"/>
  <c r="G18" i="13"/>
  <c r="G30" i="13" s="1"/>
  <c r="G7" i="13"/>
  <c r="I7" i="13"/>
  <c r="H7" i="13"/>
  <c r="I39" i="10"/>
  <c r="K39" i="10"/>
  <c r="K35" i="10"/>
  <c r="I35" i="10"/>
  <c r="K27" i="10"/>
  <c r="K31" i="10"/>
  <c r="I31" i="10"/>
  <c r="I27" i="10"/>
  <c r="K23" i="10"/>
  <c r="J23" i="10"/>
  <c r="I23" i="10"/>
  <c r="K19" i="10"/>
  <c r="K18" i="10" s="1"/>
  <c r="K15" i="10"/>
  <c r="K43" i="10" s="1"/>
  <c r="I19" i="10"/>
  <c r="I15" i="10"/>
  <c r="K11" i="10"/>
  <c r="I11" i="10"/>
  <c r="I43" i="10" s="1"/>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45" i="19" s="1"/>
  <c r="F36" i="19"/>
  <c r="F32" i="19"/>
  <c r="D23" i="12"/>
  <c r="E23" i="12"/>
  <c r="C23" i="12"/>
  <c r="D37" i="9"/>
  <c r="E37" i="9"/>
  <c r="C37" i="9"/>
  <c r="H18" i="13"/>
  <c r="F18" i="13"/>
  <c r="H27" i="10"/>
  <c r="G23" i="10"/>
  <c r="C15" i="25"/>
  <c r="C13" i="24"/>
  <c r="C9" i="12"/>
  <c r="C17" i="9"/>
  <c r="D17" i="9"/>
  <c r="H13" i="34"/>
  <c r="H12" i="34"/>
  <c r="H11" i="34" s="1"/>
  <c r="G11" i="34"/>
  <c r="F11" i="34"/>
  <c r="E11" i="34"/>
  <c r="D11" i="34"/>
  <c r="D8" i="34"/>
  <c r="C11" i="34"/>
  <c r="H9" i="34"/>
  <c r="H8" i="34" s="1"/>
  <c r="G8" i="34"/>
  <c r="F8" i="34"/>
  <c r="F15" i="34" s="1"/>
  <c r="E8" i="34"/>
  <c r="E15" i="34" s="1"/>
  <c r="C8" i="34"/>
  <c r="J45" i="26"/>
  <c r="J44" i="26"/>
  <c r="J42" i="26" s="1"/>
  <c r="F42" i="26"/>
  <c r="E42" i="26"/>
  <c r="J35" i="26"/>
  <c r="F28" i="26"/>
  <c r="E28" i="26"/>
  <c r="J26" i="26"/>
  <c r="J21" i="26" s="1"/>
  <c r="F21" i="26"/>
  <c r="E21" i="26"/>
  <c r="E49" i="26" s="1"/>
  <c r="E14" i="26"/>
  <c r="F7" i="26"/>
  <c r="E7" i="26"/>
  <c r="H9" i="33"/>
  <c r="H8" i="33" s="1"/>
  <c r="H11" i="33" s="1"/>
  <c r="G8" i="33"/>
  <c r="G11" i="33" s="1"/>
  <c r="F8" i="33"/>
  <c r="F11" i="33" s="1"/>
  <c r="E8" i="33"/>
  <c r="E11" i="33" s="1"/>
  <c r="D8" i="33"/>
  <c r="D11" i="33" s="1"/>
  <c r="C8" i="33"/>
  <c r="C11" i="33" s="1"/>
  <c r="J34" i="20"/>
  <c r="J33" i="20"/>
  <c r="J31" i="20"/>
  <c r="J30" i="20"/>
  <c r="F28" i="20"/>
  <c r="E28" i="20"/>
  <c r="J27" i="20"/>
  <c r="J26" i="20"/>
  <c r="J24" i="20"/>
  <c r="J21" i="20" s="1"/>
  <c r="J23" i="20"/>
  <c r="F21" i="20"/>
  <c r="E21" i="20"/>
  <c r="F14" i="20"/>
  <c r="E14" i="20"/>
  <c r="J13" i="20"/>
  <c r="J12" i="20"/>
  <c r="J11" i="20"/>
  <c r="J10" i="20"/>
  <c r="J9" i="20"/>
  <c r="F7" i="20"/>
  <c r="E7" i="20"/>
  <c r="C8" i="31"/>
  <c r="C17" i="31" s="1"/>
  <c r="D8" i="31"/>
  <c r="D17" i="31"/>
  <c r="E8" i="31"/>
  <c r="E17" i="31" s="1"/>
  <c r="F8" i="31"/>
  <c r="F17" i="31" s="1"/>
  <c r="G8" i="31"/>
  <c r="G17" i="31" s="1"/>
  <c r="H8" i="31"/>
  <c r="H17" i="31" s="1"/>
  <c r="H17" i="32"/>
  <c r="G17" i="32"/>
  <c r="F17" i="32"/>
  <c r="E17" i="32"/>
  <c r="D17" i="32"/>
  <c r="C17" i="32"/>
  <c r="J46" i="16"/>
  <c r="J42" i="16" s="1"/>
  <c r="F42" i="16"/>
  <c r="E42" i="16"/>
  <c r="J40" i="16"/>
  <c r="J36" i="16" s="1"/>
  <c r="F36" i="16"/>
  <c r="E36" i="16"/>
  <c r="E48" i="16" s="1"/>
  <c r="J34" i="16"/>
  <c r="J30" i="16" s="1"/>
  <c r="F30" i="16"/>
  <c r="E30" i="16"/>
  <c r="J29" i="16"/>
  <c r="J24" i="16" s="1"/>
  <c r="J28" i="16"/>
  <c r="F24" i="16"/>
  <c r="E24" i="16"/>
  <c r="J22" i="16"/>
  <c r="J18" i="16" s="1"/>
  <c r="F18" i="16"/>
  <c r="E18" i="16"/>
  <c r="J16" i="16"/>
  <c r="J14" i="16"/>
  <c r="F12" i="16"/>
  <c r="E12" i="16"/>
  <c r="J10" i="16"/>
  <c r="J6" i="16" s="1"/>
  <c r="F6" i="16"/>
  <c r="F48" i="16" s="1"/>
  <c r="E6" i="16"/>
  <c r="J28" i="13"/>
  <c r="J27" i="13"/>
  <c r="J26" i="13"/>
  <c r="J25" i="13"/>
  <c r="J24" i="13"/>
  <c r="J23" i="13"/>
  <c r="J21" i="13"/>
  <c r="J18" i="13" s="1"/>
  <c r="J20" i="13"/>
  <c r="E18" i="13"/>
  <c r="J16" i="13"/>
  <c r="J15" i="13"/>
  <c r="J14" i="13"/>
  <c r="J12" i="13"/>
  <c r="J11" i="13"/>
  <c r="J10" i="13"/>
  <c r="J9" i="13"/>
  <c r="F7" i="13"/>
  <c r="E7" i="13"/>
  <c r="I21" i="30"/>
  <c r="I20" i="30"/>
  <c r="I17" i="30"/>
  <c r="I16" i="30" s="1"/>
  <c r="I14" i="30"/>
  <c r="I13" i="30" s="1"/>
  <c r="H13" i="30"/>
  <c r="H23" i="30" s="1"/>
  <c r="G13" i="30"/>
  <c r="F13" i="30"/>
  <c r="E13" i="30"/>
  <c r="D13" i="30"/>
  <c r="I11" i="30"/>
  <c r="I10" i="30" s="1"/>
  <c r="H10" i="30"/>
  <c r="G10" i="30"/>
  <c r="F10" i="30"/>
  <c r="F23" i="30" s="1"/>
  <c r="E10" i="30"/>
  <c r="D10" i="30"/>
  <c r="I8" i="30"/>
  <c r="I7" i="30"/>
  <c r="H7" i="30"/>
  <c r="G7" i="30"/>
  <c r="F7" i="30"/>
  <c r="E7" i="30"/>
  <c r="E23" i="30" s="1"/>
  <c r="D7" i="30"/>
  <c r="L41" i="10"/>
  <c r="L40" i="10"/>
  <c r="L39" i="10" s="1"/>
  <c r="J39" i="10"/>
  <c r="H39" i="10"/>
  <c r="G39" i="10"/>
  <c r="L38" i="10"/>
  <c r="L37" i="10"/>
  <c r="L35" i="10" s="1"/>
  <c r="J35" i="10"/>
  <c r="H35" i="10"/>
  <c r="G35" i="10"/>
  <c r="L34" i="10"/>
  <c r="L33" i="10"/>
  <c r="J31" i="10"/>
  <c r="H31" i="10"/>
  <c r="G31" i="10"/>
  <c r="L30" i="10"/>
  <c r="L29" i="10"/>
  <c r="J27" i="10"/>
  <c r="G27" i="10"/>
  <c r="L25" i="10"/>
  <c r="L24" i="10"/>
  <c r="H23" i="10"/>
  <c r="L21" i="10"/>
  <c r="L19" i="10" s="1"/>
  <c r="L20" i="10"/>
  <c r="J19" i="10"/>
  <c r="H19" i="10"/>
  <c r="G19" i="10"/>
  <c r="L18" i="10"/>
  <c r="L17" i="10"/>
  <c r="L15" i="10"/>
  <c r="J15" i="10"/>
  <c r="H15" i="10"/>
  <c r="G15" i="10"/>
  <c r="L14" i="10"/>
  <c r="L13" i="10"/>
  <c r="L11" i="10" s="1"/>
  <c r="J11" i="10"/>
  <c r="H11" i="10"/>
  <c r="G11" i="10"/>
  <c r="L10" i="10"/>
  <c r="L7" i="10" s="1"/>
  <c r="L9" i="10"/>
  <c r="J7" i="10"/>
  <c r="H7" i="10"/>
  <c r="G7" i="10"/>
  <c r="G43" i="10" s="1"/>
  <c r="C15" i="34"/>
  <c r="G15" i="34"/>
  <c r="J28" i="26"/>
  <c r="J14" i="26"/>
  <c r="G49" i="26"/>
  <c r="I49" i="26"/>
  <c r="H49" i="26"/>
  <c r="J14" i="20"/>
  <c r="E43" i="20"/>
  <c r="G43" i="20"/>
  <c r="G48" i="16"/>
  <c r="H30" i="13"/>
  <c r="I30" i="13"/>
  <c r="F30" i="13"/>
  <c r="G23" i="30"/>
  <c r="L23" i="10"/>
  <c r="L27" i="10"/>
  <c r="L31" i="10"/>
  <c r="H43" i="10"/>
  <c r="J43" i="10"/>
  <c r="P77" i="60" l="1"/>
  <c r="F43" i="20"/>
  <c r="E30" i="13"/>
  <c r="L76" i="60"/>
  <c r="P252" i="60"/>
  <c r="P12" i="60"/>
  <c r="P11" i="60" s="1"/>
  <c r="E111" i="60"/>
  <c r="P94" i="60"/>
  <c r="P76" i="60" s="1"/>
  <c r="F170" i="60"/>
  <c r="E76" i="60"/>
  <c r="P171" i="60"/>
  <c r="N76" i="60"/>
  <c r="N11" i="60"/>
  <c r="F11" i="60"/>
  <c r="E11" i="60"/>
  <c r="H11" i="60"/>
  <c r="E251" i="60"/>
  <c r="L111" i="60"/>
  <c r="H251" i="60"/>
  <c r="N111" i="60"/>
  <c r="F251" i="60"/>
  <c r="N170" i="60"/>
  <c r="H170" i="60"/>
  <c r="N251" i="60"/>
  <c r="L11" i="60"/>
  <c r="J11" i="60"/>
  <c r="H76" i="60"/>
  <c r="F111" i="60"/>
  <c r="J251" i="60"/>
  <c r="L251" i="60"/>
  <c r="J170" i="60"/>
  <c r="E170" i="60"/>
  <c r="H111" i="60"/>
  <c r="L170" i="60"/>
  <c r="P111" i="60"/>
  <c r="J111" i="60"/>
  <c r="F76" i="60"/>
  <c r="P251" i="60"/>
  <c r="P196" i="60"/>
  <c r="J7" i="20"/>
  <c r="J28" i="20"/>
  <c r="H15" i="34"/>
  <c r="I19" i="30"/>
  <c r="J7" i="13"/>
  <c r="J30" i="13" s="1"/>
  <c r="J12" i="16"/>
  <c r="J48" i="16" s="1"/>
  <c r="D15" i="34"/>
  <c r="F29" i="24"/>
  <c r="F34" i="25"/>
  <c r="J49" i="26"/>
  <c r="L43" i="10"/>
  <c r="I23" i="30"/>
  <c r="P170" i="60" l="1"/>
  <c r="P319" i="60" s="1"/>
  <c r="N319" i="60"/>
  <c r="E319" i="60"/>
  <c r="H319" i="60"/>
  <c r="J319" i="60"/>
  <c r="L319" i="60"/>
  <c r="F319" i="60"/>
  <c r="J4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<sst xmlns="http://schemas.openxmlformats.org/spreadsheetml/2006/main" count="726" uniqueCount="295">
  <si>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</si>
  <si>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</si>
  <si>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</si>
  <si>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</si>
  <si>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</si>
  <si>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</si>
  <si>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</si>
  <si>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</si>
  <si>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</si>
  <si>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</si>
  <si>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</si>
  <si>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</si>
  <si>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</si>
  <si>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</si>
  <si>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</si>
  <si>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</si>
  <si>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</si>
  <si>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</si>
  <si>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</si>
  <si>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</si>
  <si>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</si>
  <si>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</si>
  <si>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</si>
  <si>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</si>
  <si>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</si>
  <si>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</si>
  <si>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</si>
  <si>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</si>
  <si>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</si>
  <si>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</si>
  <si>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</si>
  <si>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</si>
  <si>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</si>
  <si>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</si>
  <si>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</si>
  <si>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</si>
  <si>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</si>
  <si>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</si>
  <si>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</si>
  <si>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Viet Nam</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</si>
  <si>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</si>
  <si>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</si>
  <si>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</si>
  <si>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</si>
  <si>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</si>
  <si>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</si>
  <si>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</si>
  <si>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</si>
  <si>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</si>
  <si>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</si>
  <si>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</si>
  <si>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</si>
  <si>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</si>
  <si>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</si>
  <si>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</si>
  <si>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</si>
  <si>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</si>
  <si>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</si>
  <si>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</si>
  <si>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</si>
  <si>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</si>
  <si>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</si>
  <si>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</si>
  <si>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</si>
  <si>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</si>
  <si>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</si>
  <si>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</si>
  <si>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</si>
  <si>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</si>
  <si>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</si>
  <si>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</si>
  <si>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</si>
  <si>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</si>
  <si>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</si>
  <si>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</si>
  <si>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</si>
  <si>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</si>
  <si>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</si>
  <si>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</si>
  <si>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</si>
  <si>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</si>
  <si>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</si>
  <si>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</si>
  <si>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</si>
  <si>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</si>
  <si>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</si>
  <si>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</si>
  <si>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</si>
  <si>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</si>
  <si>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</si>
  <si>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</si>
  <si>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</si>
  <si>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</si>
  <si>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</si>
  <si>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</si>
  <si>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</si>
  <si>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</si>
  <si>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</si>
  <si>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</si>
  <si>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</si>
  <si>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</si>
  <si>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</si>
  <si>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</si>
  <si>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</si>
  <si>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</si>
  <si>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</si>
  <si>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</si>
  <si>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</si>
  <si>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</si>
  <si>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</si>
  <si>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</si>
  <si>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</si>
  <si>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Education</t>
  </si>
  <si>
    <t>Energy</t>
  </si>
  <si>
    <t>Finance</t>
  </si>
  <si>
    <t>Industry and Trade</t>
  </si>
  <si>
    <t>Public Sector Management</t>
  </si>
  <si>
    <t>Official Cofinancing</t>
  </si>
  <si>
    <t>Loan</t>
  </si>
  <si>
    <t>Grant</t>
  </si>
  <si>
    <t>Tajikistan</t>
  </si>
  <si>
    <t>Mongolia</t>
  </si>
  <si>
    <t>Solomon Islands</t>
  </si>
  <si>
    <t>OVERALL TOTAL</t>
  </si>
  <si>
    <t>CENTRAL AND WEST ASIA</t>
  </si>
  <si>
    <t>EAST ASIA</t>
  </si>
  <si>
    <t>PACIFIC</t>
  </si>
  <si>
    <t>SOUTH ASIA</t>
  </si>
  <si>
    <t>SOUTHEAST ASIA</t>
  </si>
  <si>
    <t>Transport</t>
  </si>
  <si>
    <t>Water and Other Urban Infrastructure and Services</t>
  </si>
  <si>
    <t>Health</t>
  </si>
  <si>
    <t>Total 
ADB Approvals</t>
  </si>
  <si>
    <t>Fiji</t>
  </si>
  <si>
    <t>Outer Island Renewable Energy – Additional Financing</t>
  </si>
  <si>
    <t>Skills for Employment Investment Program – Tranche 2</t>
  </si>
  <si>
    <t>Note: Numbers may not sum precisely because of rounding.</t>
  </si>
  <si>
    <t>Qaisar–Dari Bum Road</t>
  </si>
  <si>
    <t>Road Asset Management – Additional Financing</t>
  </si>
  <si>
    <t>Railway Sector Development Program</t>
  </si>
  <si>
    <t>COL</t>
  </si>
  <si>
    <t>Energy Supply Improvement Investment Program – 
   Tranche 3</t>
  </si>
  <si>
    <t>Energy Supply Improvement Investment Program – 
   Tranche 4</t>
  </si>
  <si>
    <t>Sovereign Commitments, 2018</t>
  </si>
  <si>
    <t>Horticulture Value Chain Development Sector</t>
  </si>
  <si>
    <t>Energy Supply Improvement Investment Program – 
   Tranche 5</t>
  </si>
  <si>
    <t>Improving Governance and Public Sector Efficiency 
   Program (Subprogram 1)</t>
  </si>
  <si>
    <t>Issyk-Kul Wastewater Management</t>
  </si>
  <si>
    <t>Jalalpur Irrigation</t>
  </si>
  <si>
    <t>Khyber Pakhtunkhwa Provincial Roads Improvement</t>
  </si>
  <si>
    <t>National Disaster Risk Management</t>
  </si>
  <si>
    <t>Reconnection to the Central Asian Power System</t>
  </si>
  <si>
    <t>Maternal and Child Health Integrated Care</t>
  </si>
  <si>
    <t>Dushanbe Water Supply and Sanitation</t>
  </si>
  <si>
    <t>Turkmenistan</t>
  </si>
  <si>
    <t>National Power Grid Strengthening</t>
  </si>
  <si>
    <t>Power Generation Efficiency Improvement</t>
  </si>
  <si>
    <t>Primary Health Care Improvement</t>
  </si>
  <si>
    <t>Western Uzbekistan Water Supply System Development</t>
  </si>
  <si>
    <t>Heilongjiang Green Urban and Economic Revitalization</t>
  </si>
  <si>
    <t>Mountain Railway Safety Enhancement</t>
  </si>
  <si>
    <t>Upscaling Renewable Energy Sector</t>
  </si>
  <si>
    <t>Ulaanbaatar Air Quality Improvement Program</t>
  </si>
  <si>
    <t>Regional Road Development and Maintenance</t>
  </si>
  <si>
    <t>Information and Communication Technology</t>
  </si>
  <si>
    <t>Improving Internet Connectivity for the South Pacific</t>
  </si>
  <si>
    <t>Improving Internet Connectivity for Micronesia</t>
  </si>
  <si>
    <t>Energy Security</t>
  </si>
  <si>
    <t>Sustainable and Climate-Resilient Connectivity</t>
  </si>
  <si>
    <t>Disaster Resilience Program</t>
  </si>
  <si>
    <t>Earthquake Emergency Response</t>
  </si>
  <si>
    <t>Port Development</t>
  </si>
  <si>
    <t>Improved Fiscal Sustainability Reform Program</t>
  </si>
  <si>
    <t>Transport Sector Project Development Facility</t>
  </si>
  <si>
    <t>Baucau to Viqueque Highway</t>
  </si>
  <si>
    <t>Cyclone Gita Recovery</t>
  </si>
  <si>
    <t>Tropical Cyclone Gita Emergency Response</t>
  </si>
  <si>
    <t>Second Manaro Volcano Disaster Response</t>
  </si>
  <si>
    <t>Rupsha 800-Megawatt Combined Cycle Power Plant</t>
  </si>
  <si>
    <t>Southwest Transmission Grid Expansion</t>
  </si>
  <si>
    <t>Railway Rolling Stock Operations Improvement</t>
  </si>
  <si>
    <t>Dhaka Water Supply Network Improvement</t>
  </si>
  <si>
    <t>Emergency Assistance</t>
  </si>
  <si>
    <t>Phuentsholing Township Development</t>
  </si>
  <si>
    <t>Skills Training and Education Pathways Upgradation</t>
  </si>
  <si>
    <t>Health Sector Development Program</t>
  </si>
  <si>
    <t>Secondary Towns Urban Development</t>
  </si>
  <si>
    <t>Madhya Pradesh Irrigation Efficiency Improvement</t>
  </si>
  <si>
    <t>West Bengal Drinking Water Sector Improvement</t>
  </si>
  <si>
    <t>Odisha Skills Development</t>
  </si>
  <si>
    <t>Madhya Pradesh Skills Development</t>
  </si>
  <si>
    <t>Himachal Pradesh Skills Development</t>
  </si>
  <si>
    <t>Railway Sector Investment Program – Tranche 3</t>
  </si>
  <si>
    <t>Karnataka State Highways Improvement III</t>
  </si>
  <si>
    <t>Bihar State Highways III</t>
  </si>
  <si>
    <t>Rural Connectivity Improvement</t>
  </si>
  <si>
    <t>Disaster Resilience of Schools</t>
  </si>
  <si>
    <t>Urban Water Supply and Sanitation (Sector)</t>
  </si>
  <si>
    <t>Mahaweli Water Security Investment Program – Tranche 2</t>
  </si>
  <si>
    <t>Rooftop Solar Power Generation</t>
  </si>
  <si>
    <t>Health System Enhancement</t>
  </si>
  <si>
    <t>Climate-Friendly Agribusiness Value Chains Sector</t>
  </si>
  <si>
    <t>Road Network Improvement</t>
  </si>
  <si>
    <t>Rural Roads Improvement III</t>
  </si>
  <si>
    <t>Provincial Water Supply and Sanitation</t>
  </si>
  <si>
    <t>Sulawesi Tsunami Emergency Response</t>
  </si>
  <si>
    <t>Health Sector Governance Program (Subprogram 2)</t>
  </si>
  <si>
    <t>Power Network Development</t>
  </si>
  <si>
    <t>Greater Mekong Subregion Highway Modernization</t>
  </si>
  <si>
    <t>Inclusive Finance Development Program (Subprogram 1)</t>
  </si>
  <si>
    <t>Restoring Livelihoods and Learning in Marawi</t>
  </si>
  <si>
    <t>Improving Growth Corridors in Mindanao Road Sector</t>
  </si>
  <si>
    <t>Greater Mekong Subregion Highway Expansion Phase 2</t>
  </si>
  <si>
    <t>Secondary Green Cities Development</t>
  </si>
  <si>
    <t>REGIONAL</t>
  </si>
  <si>
    <t>Public Efficiency and Financial Markets Program 
   (Subprogram 2)</t>
  </si>
  <si>
    <t>Climate Change and Disaster-Resilient Water Resources 
   Sector</t>
  </si>
  <si>
    <t>Second Power Transmission Enhancement Investment 
   Program – Tranche 2</t>
  </si>
  <si>
    <t>Second Power Transmission Enhancement Investment 
   Program – Tranche 3</t>
  </si>
  <si>
    <t>Water Resources Management in the Pyanj River Basin – 
   Additional Financing</t>
  </si>
  <si>
    <t>Horticulture Value Chain Development – Additional 
   Financing</t>
  </si>
  <si>
    <t>Economic Management Improvement Program 
   (Subprogram 1)</t>
  </si>
  <si>
    <t>Air Quality Improvement in the Greater Beijing–Tianjin–
   Hebei Region—China National Investment and Guaranty 
   Corporation’s Green Financing Platform – Additional 
   Financing</t>
  </si>
  <si>
    <t>Air Quality Improvement in the Greater Beijing–Tianjin–
   Hebei Region—Regional Emission-Reduction and 
   Pollution-Control Facility</t>
  </si>
  <si>
    <t>Guangxi Regional Cooperation and Integration Promotion 
   Investment Program – Tranche 2</t>
  </si>
  <si>
    <t>Shandong Spring City Green Modern Trolley Bus 
   Demonstration</t>
  </si>
  <si>
    <t>Hunan Xiangjiang River Watershed Existing Solid Waste 
   Comprehensive Treatment</t>
  </si>
  <si>
    <t>Xinjiang Changji Integrated Urban-Rural Infrastructure 
   Demonstration</t>
  </si>
  <si>
    <t>Sustaining Access to and Quality of Education During 
   Economic Difficulties</t>
  </si>
  <si>
    <t>Ensuring Inclusiveness and Service Delivery for Persons 
   with Disabilities</t>
  </si>
  <si>
    <t>Promoting Employment Opportunities for People with 
   Disabilities</t>
  </si>
  <si>
    <t>Strengthening Information and Communication Technology 
   Systems for Efficient and Transparent Public Investment 
   and Tax Administration</t>
  </si>
  <si>
    <t>Combating Domestic Violence Against Women and 
   Children</t>
  </si>
  <si>
    <t>Ulaanbaatar Green Affordable Housing and Resilient 
   Urban Renewal Sector</t>
  </si>
  <si>
    <t>Renewable Energy Sector – Additional Financing</t>
  </si>
  <si>
    <t>Sustained Private Sector-Led Growth Reform Program 
   (Subprogram 1)</t>
  </si>
  <si>
    <t>Strengthening Economic Management Reform Program 
   (Subprogram 2)</t>
  </si>
  <si>
    <t>Health Services Sector Development Program 
   (Subprogram 1)</t>
  </si>
  <si>
    <t>Building Resilience to Climate Change in Papua New 
   Guinea – Additional Financing</t>
  </si>
  <si>
    <t>Systems Strengthening for Effective Coverage of New 
   Vaccines in the Pacific</t>
  </si>
  <si>
    <t>Outer Island Maritime Infrastructure – Additional Financing</t>
  </si>
  <si>
    <t>Secondary Education Sector Investment Program – 
   Tranche 3</t>
  </si>
  <si>
    <t>Supporting Fourth Primary Education Development 
   Program</t>
  </si>
  <si>
    <t>Power System Efficiency Improvement (Off-grid Solar 
   Photovoltaic Pumping Systems Component) – 
   Additional Financing</t>
  </si>
  <si>
    <t>Urban Primary Health Care Services Delivery – 
   Additional Financing</t>
  </si>
  <si>
    <t>Assam Integrated Flood and Riverbank Erosion Risk 
   Management Investment Program – Tranche 2</t>
  </si>
  <si>
    <t>Demand-Side Energy Efficiency Sector – 
   Additional Financing</t>
  </si>
  <si>
    <t>Accelerating Infrastructure Investment Facility in India – 
   Tranche 3</t>
  </si>
  <si>
    <t>South Asia Subregional Economic Cooperation Road 
   Connectivity Investment Program – Tranche 2</t>
  </si>
  <si>
    <t>Second Rural Connectivity Investment Program – 
   Tranche 1</t>
  </si>
  <si>
    <t>Second Rural Connectivity Investment Program – 
   Tranche 2</t>
  </si>
  <si>
    <t>Rajasthan State Highway Investment Program – 
   Tranche 1</t>
  </si>
  <si>
    <t>Infrastructure Development Investment Program for 
   Tourism – Tranche 4</t>
  </si>
  <si>
    <t>Bihar Urban Development Investment Program – 
   Tranche 2</t>
  </si>
  <si>
    <t>Kolkata Environmental Improvement Investment Program – 
   Tranche 3</t>
  </si>
  <si>
    <t>Karnataka Integrated Urban Water Management 
   Investment Program – Tranche 2</t>
  </si>
  <si>
    <t>Tamil Nadu Urban Flagship Investment Program – 
   Tranche 1</t>
  </si>
  <si>
    <t>South Asia Subregional Economic Cooperation Power 
   System Expansion – Additional Financing</t>
  </si>
  <si>
    <t>South Asia Subregional Economic Cooperation Highway 
   Improvement</t>
  </si>
  <si>
    <t>Skills Sector Enhancement Program – Additional Financing</t>
  </si>
  <si>
    <t>Small and Medium-Sized Enterprises Line of Credit – 
   Additional Financing</t>
  </si>
  <si>
    <t>Second Upper Secondary Education Sector Development 
   Program</t>
  </si>
  <si>
    <t>Second Greater Mekong Subregion Tourism Infrastructure 
   for Inclusive Growth</t>
  </si>
  <si>
    <t>Stepping Up Investments for Growth Acceleration Program 
   (Subprogram 3)</t>
  </si>
  <si>
    <t>Fiscal and Public Expenditure Management Program 
   (Subprogram 2)</t>
  </si>
  <si>
    <t>Emergency Assistance for Recovery and Rehabilitation 
   from Recent Disasters</t>
  </si>
  <si>
    <t>Water Supply and Sanitation Sector – Additional Financing</t>
  </si>
  <si>
    <t>Expanding Private Participation in Infrastructure Program 
   (Subprogram 2)</t>
  </si>
  <si>
    <t>Emergency Assistance for Reconstruction and Recovery 
   of Marawi</t>
  </si>
  <si>
    <t>Water Efficiency Improvement in Drought-Affected 
   Provinces</t>
  </si>
  <si>
    <t>Basic Infrastructure for Inclusive Growth in the 
   Northeastern Provinces Sector</t>
  </si>
  <si>
    <t>Basic Infrastructure for Inclusive Growth in the 
   North Central Provinces Sector</t>
  </si>
  <si>
    <t>Central Asia Regional Economic Cooperation Corridors 1 
   and 3 Connector Road, Phase 2 – Additional Financing</t>
  </si>
  <si>
    <t>Enhancing Public–Private Partnerships in Punjab</t>
  </si>
  <si>
    <t>Chongqing Longxi River Basin Integrated Flood and 
   Environmental Risk Management</t>
  </si>
  <si>
    <t>Southeast Gobi Urban and Border Town Development – 
   Additional Financing</t>
  </si>
  <si>
    <t>Himachal Pradesh Clean Energy Transmission Investment 
   Program – Tranche 3</t>
  </si>
  <si>
    <t>Tonle Sap Poverty Reduction and Smallholder 
   Development - Additional Financing</t>
  </si>
  <si>
    <t>Sustainable Energy Access in Eastern Indonesia –
   Electricity Grid Development Program</t>
  </si>
  <si>
    <t>People’s Republic of China</t>
  </si>
  <si>
    <t>Lao People’s Democratic Republic</t>
  </si>
  <si>
    <t>Agriculture, Natural Resources, and Rural Development</t>
  </si>
  <si>
    <t>East–West Highway (Khevi–Ubisa Section) Improvement</t>
  </si>
  <si>
    <r>
      <t>Region / Country / Sector</t>
    </r>
    <r>
      <rPr>
        <vertAlign val="superscript"/>
        <sz val="9"/>
        <rFont val="Arial"/>
        <family val="2"/>
      </rPr>
      <t>a</t>
    </r>
    <r>
      <rPr>
        <b/>
        <sz val="9"/>
        <rFont val="Arial"/>
        <family val="2"/>
      </rPr>
      <t xml:space="preserve"> / Project Number</t>
    </r>
  </si>
  <si>
    <r>
      <rPr>
        <vertAlign val="superscript"/>
        <sz val="8"/>
        <rFont val="Arial"/>
        <family val="2"/>
      </rPr>
      <t>a</t>
    </r>
    <r>
      <rPr>
        <sz val="8"/>
        <rFont val="Arial"/>
        <family val="2"/>
      </rPr>
      <t xml:space="preserve"> Using primary sector.</t>
    </r>
  </si>
  <si>
    <t>Central Asia Regional Economic Cooperation Corridors 2, 
   5, and 6 (Dushanbe–Kurgonteppa) Road – Additional 
   Financing</t>
  </si>
  <si>
    <t>Public–Private Partnerships Demonstration Program 
   to Transform Delivery of Elderly Care Services 
   in Yichang, Hubei</t>
  </si>
  <si>
    <t>Solar Powered Sewage Treatment Plant 
   in Coimbatore, India</t>
  </si>
  <si>
    <t>Greater Malé Environmental Improvement 
   and Waste Management</t>
  </si>
  <si>
    <t>Improving Community-Based Solid Waste Management 
   in Small Outer Islands of Zone 3</t>
  </si>
  <si>
    <t>Second Urban Environmental Management 
   in the Tonle Sap Basin</t>
  </si>
  <si>
    <t>Advanced Knowledge and Skills for Sustainable 
   Growth Investment</t>
  </si>
  <si>
    <t>Fourth Greater Mekong Subregion Corridor 
   Towns Development</t>
  </si>
  <si>
    <t>Third Greater Mekong Subregion Corridor 
   Towns Development</t>
  </si>
  <si>
    <t>- = nil, ADB = Asian Development Bank, ADF = Asian Development Fund, COL = concessional ordinary capital resources, OCR = regular ordinary capital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</si>
</sst>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0_);_(* \(#,##0.0\);_(* &quot;-&quot;?_);_(@_)"/>
    <numFmt numFmtId="167" formatCode="0.00_)"/>
  </numFmts>
  <fonts count="42">
    <font>
      <sz val="11"/>
      <name val="Arial"/>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11"/>
      <name val="Calibri"/>
      <family val="2"/>
      <scheme val="minor"/>
    </font>
    <font>
      <sz val="11"/>
      <name val="Calibri"/>
      <family val="2"/>
      <scheme val="minor"/>
    </font>
    <font>
      <sz val="16"/>
      <name val="Calibri"/>
      <family val="2"/>
      <scheme val="minor"/>
    </font>
    <font>
      <b/>
      <sz val="9"/>
      <name val="Arial"/>
      <family val="2"/>
    </font>
    <font>
      <sz val="9"/>
      <name val="Arial"/>
      <family val="2"/>
    </font>
    <font>
      <b/>
      <sz val="11"/>
      <color rgb="FF007DB7"/>
      <name val="Arial"/>
      <family val="2"/>
    </font>
    <font>
      <sz val="11"/>
      <color rgb="FF007DB7"/>
      <name val="Arial"/>
      <family val="2"/>
    </font>
    <font>
      <u/>
      <sz val="11"/>
      <color theme="10"/>
      <name val="Arial"/>
      <family val="2"/>
    </font>
    <font>
      <u/>
      <sz val="11"/>
      <color theme="11"/>
      <name val="Arial"/>
      <family val="2"/>
    </font>
    <font>
      <vertAlign val="superscript"/>
      <sz val="9"/>
      <name val="Arial"/>
      <family val="2"/>
    </font>
    <font>
      <vertAlign val="superscript"/>
      <sz val="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auto="1"/>
      </bottom>
      <diagonal/>
    </border>
    <border>
      <left/>
      <right/>
      <top style="thin">
        <color indexed="64"/>
      </top>
      <bottom style="thin">
        <color indexed="64"/>
      </bottom>
      <diagonal/>
    </border>
    <border>
      <left/>
      <right/>
      <top style="thin">
        <color indexed="64"/>
      </top>
      <bottom style="thin">
        <color indexed="64"/>
      </bottom>
      <diagonal/>
    </border>
  </borders>
  <cellStyleXfs count="66">
    <xf numFmtId="0" fontId="0" fillId="0" borderId="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7" fillId="0" borderId="0"/>
    <xf numFmtId="0" fontId="26" fillId="0" borderId="0"/>
    <xf numFmtId="0" fontId="4" fillId="0" borderId="0"/>
    <xf numFmtId="0" fontId="26" fillId="0" borderId="0"/>
    <xf numFmtId="0" fontId="5" fillId="0" borderId="0"/>
    <xf numFmtId="0" fontId="26" fillId="0" borderId="0"/>
    <xf numFmtId="9"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38" fontId="6" fillId="6" borderId="0" applyNumberFormat="0" applyBorder="0" applyAlignment="0" applyProtection="0"/>
    <xf numFmtId="10" fontId="6" fillId="7" borderId="7" applyNumberFormat="0" applyBorder="0" applyAlignment="0" applyProtection="0"/>
    <xf numFmtId="167" fontId="28" fillId="0" borderId="0"/>
    <xf numFmtId="0" fontId="2" fillId="0" borderId="0"/>
    <xf numFmtId="0" fontId="4" fillId="0" borderId="0"/>
    <xf numFmtId="0" fontId="29" fillId="0" borderId="0"/>
    <xf numFmtId="0" fontId="2" fillId="0" borderId="0"/>
    <xf numFmtId="0" fontId="2" fillId="0" borderId="0"/>
    <xf numFmtId="0" fontId="5" fillId="0" borderId="0"/>
    <xf numFmtId="0" fontId="2" fillId="0" borderId="0"/>
    <xf numFmtId="0" fontId="5" fillId="0" borderId="0"/>
    <xf numFmtId="10" fontId="5" fillId="0" borderId="0" applyFont="0" applyFill="0" applyBorder="0" applyAlignment="0" applyProtection="0"/>
    <xf numFmtId="9" fontId="2" fillId="0" borderId="0" applyFont="0" applyFill="0" applyBorder="0" applyAlignment="0" applyProtection="0"/>
    <xf numFmtId="0" fontId="1" fillId="0" borderId="0"/>
    <xf numFmtId="0" fontId="30" fillId="0" borderId="0"/>
    <xf numFmtId="43" fontId="4"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cellStyleXfs>
  <cellXfs count="150">
    <xf numFmtId="0" fontId="0" fillId="0" borderId="0" xfId="0"/>
    <xf numFmtId="0" fontId="10" fillId="0" borderId="1" xfId="0" applyFont="1" applyBorder="1" applyAlignment="1">
      <alignment wrapText="1"/>
    </xf>
    <xf numFmtId="0" fontId="10" fillId="0" borderId="1" xfId="0" applyFont="1" applyBorder="1" applyAlignment="1">
      <alignment horizontal="center" wrapText="1"/>
    </xf>
    <xf numFmtId="0" fontId="13" fillId="2" borderId="0" xfId="0" applyFont="1" applyFill="1"/>
    <xf numFmtId="0" fontId="15" fillId="2" borderId="0" xfId="0" applyFont="1" applyFill="1"/>
    <xf numFmtId="165" fontId="15" fillId="2" borderId="0" xfId="2" applyNumberFormat="1" applyFont="1" applyFill="1"/>
    <xf numFmtId="0" fontId="13" fillId="2" borderId="2" xfId="0" applyFont="1" applyFill="1" applyBorder="1"/>
    <xf numFmtId="0" fontId="15" fillId="2" borderId="2" xfId="0" applyFont="1" applyFill="1" applyBorder="1"/>
    <xf numFmtId="165" fontId="13" fillId="2" borderId="0" xfId="2" applyNumberFormat="1" applyFont="1" applyFill="1" applyAlignment="1">
      <alignment horizontal="center"/>
    </xf>
    <xf numFmtId="165" fontId="13" fillId="2" borderId="0" xfId="2" applyNumberFormat="1" applyFont="1" applyFill="1"/>
    <xf numFmtId="0" fontId="15" fillId="2" borderId="0" xfId="0" applyFont="1" applyFill="1" applyAlignment="1">
      <alignment wrapText="1"/>
    </xf>
    <xf numFmtId="0" fontId="13" fillId="2" borderId="0" xfId="0" applyFont="1" applyFill="1" applyAlignment="1">
      <alignment wrapText="1"/>
    </xf>
    <xf numFmtId="0" fontId="16" fillId="2" borderId="0" xfId="0" applyFont="1" applyFill="1"/>
    <xf numFmtId="165" fontId="13" fillId="2" borderId="2" xfId="2" applyNumberFormat="1" applyFont="1" applyFill="1" applyBorder="1"/>
    <xf numFmtId="0" fontId="17" fillId="2" borderId="0" xfId="0" applyFont="1" applyFill="1"/>
    <xf numFmtId="0" fontId="15" fillId="2" borderId="1" xfId="0" applyFont="1" applyFill="1" applyBorder="1"/>
    <xf numFmtId="0" fontId="15" fillId="2" borderId="3" xfId="0" applyFont="1" applyFill="1" applyBorder="1"/>
    <xf numFmtId="0" fontId="13" fillId="2" borderId="1" xfId="0" applyFont="1" applyFill="1" applyBorder="1"/>
    <xf numFmtId="0" fontId="13" fillId="2" borderId="1" xfId="0" applyFont="1" applyFill="1" applyBorder="1" applyAlignment="1">
      <alignment horizontal="center"/>
    </xf>
    <xf numFmtId="0" fontId="13" fillId="2" borderId="1" xfId="0" applyFont="1" applyFill="1" applyBorder="1" applyAlignment="1">
      <alignment horizontal="center" wrapText="1"/>
    </xf>
    <xf numFmtId="0" fontId="13" fillId="2" borderId="0" xfId="0" applyFont="1" applyFill="1" applyAlignment="1">
      <alignment horizontal="center"/>
    </xf>
    <xf numFmtId="0" fontId="8" fillId="3" borderId="4" xfId="0" applyFont="1" applyFill="1" applyBorder="1"/>
    <xf numFmtId="165" fontId="8" fillId="3" borderId="4" xfId="2" applyNumberFormat="1" applyFont="1" applyFill="1" applyBorder="1"/>
    <xf numFmtId="0" fontId="8" fillId="4" borderId="5" xfId="0" applyFont="1" applyFill="1" applyBorder="1"/>
    <xf numFmtId="165" fontId="8" fillId="4" borderId="5" xfId="2" applyNumberFormat="1" applyFont="1" applyFill="1" applyBorder="1"/>
    <xf numFmtId="0" fontId="8" fillId="3" borderId="5" xfId="0" applyFont="1" applyFill="1" applyBorder="1"/>
    <xf numFmtId="165" fontId="8" fillId="3" borderId="5" xfId="2" applyNumberFormat="1" applyFont="1" applyFill="1" applyBorder="1"/>
    <xf numFmtId="0" fontId="8" fillId="4" borderId="6" xfId="0" applyFont="1" applyFill="1" applyBorder="1"/>
    <xf numFmtId="165" fontId="8" fillId="4" borderId="6" xfId="2" applyNumberFormat="1" applyFont="1" applyFill="1" applyBorder="1"/>
    <xf numFmtId="43" fontId="15" fillId="2" borderId="0" xfId="2" applyFont="1" applyFill="1"/>
    <xf numFmtId="166" fontId="13" fillId="2" borderId="2" xfId="0" applyNumberFormat="1" applyFont="1" applyFill="1" applyBorder="1"/>
    <xf numFmtId="43" fontId="9" fillId="2" borderId="0" xfId="0" applyNumberFormat="1" applyFont="1" applyFill="1"/>
    <xf numFmtId="43" fontId="15" fillId="2" borderId="0" xfId="0" applyNumberFormat="1" applyFont="1" applyFill="1"/>
    <xf numFmtId="43" fontId="9" fillId="2" borderId="0" xfId="2" applyFont="1" applyFill="1"/>
    <xf numFmtId="43" fontId="13" fillId="2" borderId="2" xfId="0" applyNumberFormat="1" applyFont="1" applyFill="1" applyBorder="1"/>
    <xf numFmtId="0" fontId="13" fillId="0" borderId="0" xfId="0" applyFont="1"/>
    <xf numFmtId="165" fontId="13" fillId="2" borderId="0" xfId="0" applyNumberFormat="1" applyFont="1" applyFill="1"/>
    <xf numFmtId="165" fontId="13" fillId="2" borderId="2" xfId="0" applyNumberFormat="1" applyFont="1" applyFill="1" applyBorder="1"/>
    <xf numFmtId="165" fontId="15" fillId="2" borderId="0" xfId="0" applyNumberFormat="1" applyFont="1" applyFill="1"/>
    <xf numFmtId="165" fontId="16" fillId="2" borderId="0" xfId="2" applyNumberFormat="1" applyFont="1" applyFill="1"/>
    <xf numFmtId="0" fontId="15" fillId="2" borderId="0" xfId="0" quotePrefix="1" applyFont="1" applyFill="1"/>
    <xf numFmtId="43" fontId="13" fillId="2" borderId="0" xfId="2" applyFont="1" applyFill="1"/>
    <xf numFmtId="43" fontId="13" fillId="2" borderId="0" xfId="2" applyFont="1" applyFill="1" applyAlignment="1">
      <alignment horizontal="center"/>
    </xf>
    <xf numFmtId="0" fontId="15" fillId="2" borderId="0" xfId="0" applyFont="1" applyFill="1" applyAlignment="1">
      <alignment horizontal="left" vertical="top" wrapText="1"/>
    </xf>
    <xf numFmtId="0" fontId="18" fillId="2" borderId="0" xfId="0" applyFont="1" applyFill="1"/>
    <xf numFmtId="0" fontId="19" fillId="2" borderId="0" xfId="0" applyFont="1" applyFill="1"/>
    <xf numFmtId="165" fontId="19" fillId="2" borderId="0" xfId="2" applyNumberFormat="1" applyFont="1" applyFill="1"/>
    <xf numFmtId="165" fontId="11" fillId="0" borderId="0" xfId="0" applyNumberFormat="1" applyFont="1"/>
    <xf numFmtId="43" fontId="19" fillId="2" borderId="0" xfId="0" applyNumberFormat="1" applyFont="1" applyFill="1"/>
    <xf numFmtId="0" fontId="15" fillId="0" borderId="0" xfId="0" applyFont="1"/>
    <xf numFmtId="0" fontId="15" fillId="0" borderId="2" xfId="0" applyFont="1" applyBorder="1"/>
    <xf numFmtId="0" fontId="15" fillId="0" borderId="1" xfId="0" applyFont="1" applyBorder="1"/>
    <xf numFmtId="0" fontId="13" fillId="0" borderId="2" xfId="0" applyFont="1" applyBorder="1"/>
    <xf numFmtId="0" fontId="13" fillId="0" borderId="2" xfId="0" applyFont="1" applyBorder="1" applyAlignment="1">
      <alignment horizontal="center"/>
    </xf>
    <xf numFmtId="0" fontId="17" fillId="0" borderId="0" xfId="0" applyFont="1"/>
    <xf numFmtId="0" fontId="15" fillId="0" borderId="1" xfId="0" applyFont="1" applyBorder="1" applyAlignment="1">
      <alignment wrapText="1"/>
    </xf>
    <xf numFmtId="0" fontId="15" fillId="0" borderId="0" xfId="0" applyFont="1" applyAlignment="1">
      <alignment wrapText="1"/>
    </xf>
    <xf numFmtId="43" fontId="15" fillId="0" borderId="0" xfId="1" applyFont="1"/>
    <xf numFmtId="43" fontId="13" fillId="0" borderId="2" xfId="0" applyNumberFormat="1" applyFont="1" applyBorder="1"/>
    <xf numFmtId="165" fontId="15" fillId="0" borderId="0" xfId="1" applyNumberFormat="1" applyFont="1"/>
    <xf numFmtId="165" fontId="15" fillId="0" borderId="0" xfId="0" applyNumberFormat="1" applyFont="1"/>
    <xf numFmtId="165" fontId="13" fillId="0" borderId="2" xfId="0" applyNumberFormat="1" applyFont="1" applyBorder="1"/>
    <xf numFmtId="43" fontId="13" fillId="0" borderId="2" xfId="1" applyFont="1" applyBorder="1"/>
    <xf numFmtId="165" fontId="13" fillId="0" borderId="2" xfId="1" applyNumberFormat="1" applyFont="1" applyBorder="1"/>
    <xf numFmtId="43" fontId="15" fillId="0" borderId="0" xfId="0" applyNumberFormat="1" applyFont="1"/>
    <xf numFmtId="164" fontId="15" fillId="0" borderId="0" xfId="0" applyNumberFormat="1" applyFont="1"/>
    <xf numFmtId="164" fontId="13" fillId="0" borderId="2" xfId="0" applyNumberFormat="1" applyFont="1" applyBorder="1"/>
    <xf numFmtId="0" fontId="13" fillId="0" borderId="3" xfId="0" applyFont="1" applyBorder="1"/>
    <xf numFmtId="165" fontId="23" fillId="2" borderId="0" xfId="2" applyNumberFormat="1" applyFont="1" applyFill="1"/>
    <xf numFmtId="165" fontId="24" fillId="2" borderId="2" xfId="2" applyNumberFormat="1" applyFont="1" applyFill="1" applyBorder="1"/>
    <xf numFmtId="165" fontId="13" fillId="2" borderId="2" xfId="2" applyNumberFormat="1" applyFont="1" applyFill="1" applyBorder="1" applyAlignment="1">
      <alignment horizontal="centerContinuous"/>
    </xf>
    <xf numFmtId="165" fontId="13" fillId="2" borderId="3" xfId="2" applyNumberFormat="1" applyFont="1" applyFill="1" applyBorder="1" applyAlignment="1">
      <alignment horizontal="centerContinuous"/>
    </xf>
    <xf numFmtId="165" fontId="13" fillId="2" borderId="1" xfId="2" applyNumberFormat="1" applyFont="1" applyFill="1" applyBorder="1" applyAlignment="1">
      <alignment horizontal="center"/>
    </xf>
    <xf numFmtId="165" fontId="15" fillId="2" borderId="3" xfId="2" applyNumberFormat="1" applyFont="1" applyFill="1" applyBorder="1"/>
    <xf numFmtId="165" fontId="15" fillId="2" borderId="3" xfId="2" applyNumberFormat="1" applyFont="1" applyFill="1" applyBorder="1" applyAlignment="1">
      <alignment horizontal="centerContinuous"/>
    </xf>
    <xf numFmtId="165" fontId="13" fillId="2" borderId="3" xfId="2" applyNumberFormat="1" applyFont="1" applyFill="1" applyBorder="1" applyAlignment="1">
      <alignment horizontal="center"/>
    </xf>
    <xf numFmtId="165" fontId="15" fillId="2" borderId="2" xfId="2" applyNumberFormat="1" applyFont="1" applyFill="1" applyBorder="1" applyAlignment="1">
      <alignment horizontal="centerContinuous"/>
    </xf>
    <xf numFmtId="0" fontId="24" fillId="2" borderId="0" xfId="0" applyFont="1" applyFill="1"/>
    <xf numFmtId="165" fontId="24" fillId="2" borderId="0" xfId="2" applyNumberFormat="1" applyFont="1" applyFill="1"/>
    <xf numFmtId="0" fontId="24" fillId="5" borderId="0" xfId="0" applyFont="1" applyFill="1"/>
    <xf numFmtId="165" fontId="24" fillId="5" borderId="0" xfId="2" applyNumberFormat="1" applyFont="1" applyFill="1"/>
    <xf numFmtId="0" fontId="25" fillId="0" borderId="0" xfId="0" applyFont="1"/>
    <xf numFmtId="165" fontId="15" fillId="0" borderId="0" xfId="1" applyNumberFormat="1" applyFont="1" applyAlignment="1">
      <alignment wrapText="1"/>
    </xf>
    <xf numFmtId="0" fontId="33" fillId="8" borderId="0" xfId="20" applyFont="1" applyFill="1" applyAlignment="1">
      <alignment vertical="center"/>
    </xf>
    <xf numFmtId="0" fontId="32" fillId="8" borderId="0" xfId="20" applyFont="1" applyFill="1" applyAlignment="1">
      <alignment horizontal="left" vertical="center"/>
    </xf>
    <xf numFmtId="0" fontId="32" fillId="8" borderId="0" xfId="20" applyFont="1" applyFill="1" applyAlignment="1">
      <alignment vertical="center"/>
    </xf>
    <xf numFmtId="0" fontId="36" fillId="8" borderId="0" xfId="20" applyFont="1" applyFill="1" applyAlignment="1">
      <alignment vertical="center"/>
    </xf>
    <xf numFmtId="0" fontId="37" fillId="8" borderId="0" xfId="20" applyFont="1" applyFill="1" applyAlignment="1">
      <alignment horizontal="left" vertical="center"/>
    </xf>
    <xf numFmtId="43" fontId="34" fillId="0" borderId="1" xfId="3" applyFont="1" applyBorder="1" applyAlignment="1">
      <alignment horizontal="center"/>
    </xf>
    <xf numFmtId="0" fontId="6" fillId="8" borderId="0" xfId="20" applyFont="1" applyFill="1" applyAlignment="1">
      <alignment horizontal="left"/>
    </xf>
    <xf numFmtId="0" fontId="35" fillId="8" borderId="0" xfId="20" applyFont="1" applyFill="1" applyAlignment="1">
      <alignment horizontal="left" vertical="top"/>
    </xf>
    <xf numFmtId="0" fontId="35" fillId="8" borderId="0" xfId="20" applyFont="1" applyFill="1" applyAlignment="1">
      <alignment vertical="top" wrapText="1"/>
    </xf>
    <xf numFmtId="0" fontId="34" fillId="8" borderId="0" xfId="20" applyFont="1" applyFill="1" applyAlignment="1">
      <alignment vertical="top"/>
    </xf>
    <xf numFmtId="0" fontId="34" fillId="8" borderId="0" xfId="20" applyFont="1" applyFill="1" applyAlignment="1">
      <alignment vertical="top" wrapText="1"/>
    </xf>
    <xf numFmtId="0" fontId="6" fillId="8" borderId="0" xfId="20" applyFont="1" applyFill="1" applyAlignment="1">
      <alignment vertical="center"/>
    </xf>
    <xf numFmtId="0" fontId="32" fillId="8" borderId="0" xfId="20" applyFont="1" applyFill="1" applyAlignment="1">
      <alignment vertical="top"/>
    </xf>
    <xf numFmtId="0" fontId="33" fillId="8" borderId="0" xfId="20" applyFont="1" applyFill="1" applyAlignment="1">
      <alignment vertical="top"/>
    </xf>
    <xf numFmtId="0" fontId="6" fillId="8" borderId="0" xfId="20" applyFont="1" applyFill="1" applyAlignment="1">
      <alignment vertical="top"/>
    </xf>
    <xf numFmtId="0" fontId="35" fillId="8" borderId="0" xfId="20" applyFont="1" applyFill="1" applyAlignment="1">
      <alignment vertical="top"/>
    </xf>
    <xf numFmtId="0" fontId="32" fillId="8" borderId="0" xfId="20" applyFont="1" applyFill="1" applyAlignment="1">
      <alignment vertical="top" wrapText="1"/>
    </xf>
    <xf numFmtId="0" fontId="33" fillId="8" borderId="0" xfId="20" applyFont="1" applyFill="1" applyAlignment="1">
      <alignment vertical="top" wrapText="1"/>
    </xf>
    <xf numFmtId="0" fontId="6" fillId="8" borderId="0" xfId="20" applyFont="1" applyFill="1" applyAlignment="1">
      <alignment vertical="top" wrapText="1"/>
    </xf>
    <xf numFmtId="43" fontId="32" fillId="8" borderId="0" xfId="3" applyFont="1" applyFill="1" applyAlignment="1">
      <alignment horizontal="center"/>
    </xf>
    <xf numFmtId="165" fontId="32" fillId="8" borderId="0" xfId="3" applyNumberFormat="1" applyFont="1" applyFill="1" applyAlignment="1">
      <alignment horizontal="center"/>
    </xf>
    <xf numFmtId="43" fontId="33" fillId="8" borderId="0" xfId="3" applyFont="1" applyFill="1" applyAlignment="1">
      <alignment horizontal="center"/>
    </xf>
    <xf numFmtId="165" fontId="33" fillId="8" borderId="0" xfId="3" applyNumberFormat="1" applyFont="1" applyFill="1" applyAlignment="1">
      <alignment horizontal="center"/>
    </xf>
    <xf numFmtId="43" fontId="31" fillId="8" borderId="0" xfId="3" applyFont="1" applyFill="1" applyAlignment="1">
      <alignment horizontal="center"/>
    </xf>
    <xf numFmtId="165" fontId="31" fillId="8" borderId="0" xfId="3" applyNumberFormat="1" applyFont="1" applyFill="1" applyAlignment="1">
      <alignment horizontal="center"/>
    </xf>
    <xf numFmtId="43" fontId="6" fillId="8" borderId="0" xfId="3" applyFont="1" applyFill="1" applyAlignment="1">
      <alignment horizontal="center"/>
    </xf>
    <xf numFmtId="165" fontId="6" fillId="8" borderId="0" xfId="3" applyNumberFormat="1" applyFont="1" applyFill="1" applyAlignment="1">
      <alignment horizontal="center"/>
    </xf>
    <xf numFmtId="0" fontId="6" fillId="8" borderId="0" xfId="20" applyFont="1" applyFill="1"/>
    <xf numFmtId="43" fontId="34" fillId="0" borderId="9" xfId="3" applyFont="1" applyBorder="1" applyAlignment="1">
      <alignment horizontal="center"/>
    </xf>
    <xf numFmtId="165" fontId="34" fillId="0" borderId="1" xfId="3" applyNumberFormat="1" applyFont="1" applyBorder="1" applyAlignment="1">
      <alignment horizontal="center"/>
    </xf>
    <xf numFmtId="0" fontId="34" fillId="8" borderId="0" xfId="20" applyFont="1" applyFill="1" applyAlignment="1">
      <alignment horizontal="left" vertical="top"/>
    </xf>
    <xf numFmtId="165" fontId="34" fillId="8" borderId="0" xfId="3" applyNumberFormat="1" applyFont="1" applyFill="1" applyAlignment="1">
      <alignment horizontal="center" vertical="top"/>
    </xf>
    <xf numFmtId="165" fontId="35" fillId="8" borderId="0" xfId="3" applyNumberFormat="1" applyFont="1" applyFill="1" applyAlignment="1">
      <alignment horizontal="center" vertical="top"/>
    </xf>
    <xf numFmtId="166" fontId="34" fillId="8" borderId="0" xfId="20" applyNumberFormat="1" applyFont="1" applyFill="1" applyAlignment="1">
      <alignment vertical="top"/>
    </xf>
    <xf numFmtId="0" fontId="34" fillId="8" borderId="12" xfId="20" applyFont="1" applyFill="1" applyBorder="1" applyAlignment="1">
      <alignment horizontal="left" vertical="top"/>
    </xf>
    <xf numFmtId="0" fontId="34" fillId="8" borderId="12" xfId="20" applyFont="1" applyFill="1" applyBorder="1" applyAlignment="1">
      <alignment vertical="top"/>
    </xf>
    <xf numFmtId="0" fontId="34" fillId="8" borderId="12" xfId="20" applyFont="1" applyFill="1" applyBorder="1" applyAlignment="1">
      <alignment vertical="top" wrapText="1"/>
    </xf>
    <xf numFmtId="165" fontId="34" fillId="8" borderId="12" xfId="3" applyNumberFormat="1" applyFont="1" applyFill="1" applyBorder="1" applyAlignment="1">
      <alignment horizontal="center" vertical="top"/>
    </xf>
    <xf numFmtId="165" fontId="34" fillId="0" borderId="1" xfId="3" applyNumberFormat="1" applyFont="1" applyBorder="1" applyAlignment="1">
      <alignment horizontal="center" wrapText="1"/>
    </xf>
    <xf numFmtId="43" fontId="34" fillId="0" borderId="1" xfId="3" applyFont="1" applyBorder="1" applyAlignment="1">
      <alignment horizontal="center" wrapText="1"/>
    </xf>
    <xf numFmtId="43" fontId="34" fillId="0" borderId="1" xfId="3" applyFont="1" applyBorder="1" applyAlignment="1">
      <alignment wrapText="1"/>
    </xf>
    <xf numFmtId="0" fontId="0" fillId="0" borderId="9" xfId="0" applyBorder="1"/>
    <xf numFmtId="0" fontId="13" fillId="2" borderId="3" xfId="0" applyFont="1" applyFill="1" applyBorder="1" applyAlignment="1">
      <alignment horizontal="center"/>
    </xf>
    <xf numFmtId="0" fontId="13" fillId="2" borderId="3" xfId="0" applyFont="1" applyFill="1" applyBorder="1" applyAlignment="1">
      <alignment horizontal="center" wrapText="1"/>
    </xf>
    <xf numFmtId="0" fontId="12" fillId="0" borderId="3" xfId="0" applyFont="1" applyBorder="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center"/>
    </xf>
    <xf numFmtId="0" fontId="13" fillId="0" borderId="0" xfId="0" applyFont="1" applyAlignment="1">
      <alignment horizontal="center"/>
    </xf>
    <xf numFmtId="43" fontId="13" fillId="0" borderId="3" xfId="1" applyFont="1" applyBorder="1" applyAlignment="1">
      <alignment horizontal="center" vertical="center"/>
    </xf>
    <xf numFmtId="43" fontId="13" fillId="0" borderId="0" xfId="1" applyFont="1" applyAlignment="1">
      <alignment horizontal="center" vertical="center"/>
    </xf>
    <xf numFmtId="43" fontId="13" fillId="0" borderId="1" xfId="1" applyFont="1" applyBorder="1" applyAlignment="1">
      <alignment horizontal="center" vertical="center"/>
    </xf>
    <xf numFmtId="165" fontId="13" fillId="0" borderId="3" xfId="1" applyNumberFormat="1" applyFont="1" applyBorder="1" applyAlignment="1">
      <alignment horizontal="center" vertical="center"/>
    </xf>
    <xf numFmtId="165" fontId="13" fillId="0" borderId="0" xfId="1" applyNumberFormat="1" applyFont="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6" fillId="8" borderId="0" xfId="20" quotePrefix="1" applyFont="1" applyFill="1" applyAlignment="1">
      <alignment wrapText="1"/>
    </xf>
    <xf numFmtId="0" fontId="0" fillId="0" borderId="0" xfId="0"/>
    <xf numFmtId="165" fontId="34" fillId="0" borderId="11" xfId="3" applyNumberFormat="1" applyFont="1" applyBorder="1" applyAlignment="1">
      <alignment horizontal="center"/>
    </xf>
    <xf numFmtId="165" fontId="34" fillId="0" borderId="9" xfId="3" applyNumberFormat="1" applyFont="1" applyBorder="1" applyAlignment="1">
      <alignment horizontal="center" wrapText="1"/>
    </xf>
    <xf numFmtId="165" fontId="34" fillId="0" borderId="1" xfId="3" applyNumberFormat="1" applyFont="1" applyBorder="1" applyAlignment="1">
      <alignment horizontal="center" wrapText="1"/>
    </xf>
    <xf numFmtId="43" fontId="31" fillId="8" borderId="0" xfId="3" applyFont="1" applyFill="1" applyAlignment="1">
      <alignment horizontal="center"/>
    </xf>
    <xf numFmtId="165" fontId="31" fillId="8" borderId="0" xfId="3" applyNumberFormat="1" applyFont="1" applyFill="1" applyAlignment="1">
      <alignment horizontal="center"/>
    </xf>
    <xf numFmtId="0" fontId="34" fillId="0" borderId="9" xfId="20" applyFont="1" applyBorder="1" applyAlignment="1">
      <alignment horizontal="left"/>
    </xf>
    <xf numFmtId="0" fontId="34" fillId="0" borderId="1" xfId="20" applyFont="1" applyBorder="1" applyAlignment="1">
      <alignment horizontal="left"/>
    </xf>
    <xf numFmtId="43" fontId="34" fillId="0" borderId="8" xfId="3" applyFont="1" applyBorder="1" applyAlignment="1">
      <alignment horizontal="center"/>
    </xf>
    <xf numFmtId="43" fontId="34" fillId="0" borderId="1" xfId="3" applyFont="1" applyBorder="1" applyAlignment="1">
      <alignment horizontal="center"/>
    </xf>
    <xf numFmtId="165" fontId="34" fillId="0" borderId="10" xfId="3" applyNumberFormat="1" applyFont="1" applyBorder="1" applyAlignment="1">
      <alignment horizontal="center"/>
    </xf>
  </cellXfs>
  <cellStyles count="66">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Grey" xfId="16" xr:uid="{00000000-0005-0000-0000-00001A000000}"/>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Input [yellow]" xfId="17" xr:uid="{00000000-0005-0000-0000-00002C000000}"/>
    <cellStyle name="Normal" xfId="0" builtinId="0"/>
    <cellStyle name="Normal - Style1" xfId="18" xr:uid="{00000000-0005-0000-0000-00002E000000}"/>
    <cellStyle name="Normal 2" xfId="5" xr:uid="{00000000-0005-0000-0000-00002F000000}"/>
    <cellStyle name="Normal 2 2" xfId="6" xr:uid="{00000000-0005-0000-0000-000030000000}"/>
    <cellStyle name="Normal 2 2 2" xfId="19" xr:uid="{00000000-0005-0000-0000-000031000000}"/>
    <cellStyle name="Normal 2 3" xfId="20" xr:uid="{00000000-0005-0000-0000-000032000000}"/>
    <cellStyle name="Normal 3" xfId="7" xr:uid="{00000000-0005-0000-0000-000033000000}"/>
    <cellStyle name="Normal 4" xfId="8" xr:uid="{00000000-0005-0000-0000-000034000000}"/>
    <cellStyle name="Normal 4 2" xfId="21" xr:uid="{00000000-0005-0000-0000-000035000000}"/>
    <cellStyle name="Normal 4 3" xfId="22" xr:uid="{00000000-0005-0000-0000-000036000000}"/>
    <cellStyle name="Normal 5" xfId="9" xr:uid="{00000000-0005-0000-0000-000037000000}"/>
    <cellStyle name="Normal 6" xfId="10" xr:uid="{00000000-0005-0000-0000-000038000000}"/>
    <cellStyle name="Normal 6 2" xfId="23" xr:uid="{00000000-0005-0000-0000-000039000000}"/>
    <cellStyle name="Normal 6 3" xfId="29" xr:uid="{00000000-0005-0000-0000-00003A000000}"/>
    <cellStyle name="Normal 7" xfId="24" xr:uid="{00000000-0005-0000-0000-00003B000000}"/>
    <cellStyle name="Normal 7 2" xfId="25" xr:uid="{00000000-0005-0000-0000-00003C000000}"/>
    <cellStyle name="Normal 8" xfId="26" xr:uid="{00000000-0005-0000-0000-00003D000000}"/>
    <cellStyle name="Normal 9" xfId="30" xr:uid="{00000000-0005-0000-0000-00003E000000}"/>
    <cellStyle name="Percent [2]" xfId="27" xr:uid="{00000000-0005-0000-0000-00003F000000}"/>
    <cellStyle name="Percent 2" xfId="11" xr:uid="{00000000-0005-0000-0000-000040000000}"/>
    <cellStyle name="Percent 2 2" xfId="28" xr:uid="{00000000-0005-0000-0000-00004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203200</xdr:colOff>
      <xdr:row>0</xdr:row>
      <xdr:rowOff>0</xdr:rowOff>
    </xdr:from>
    <xdr:to>
      <xdr:col>3</xdr:col>
      <xdr:colOff>1686560</xdr:colOff>
      <xdr:row>3</xdr:row>
      <xdr:rowOff>58420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28320" y="0"/>
          <a:ext cx="2052320" cy="60706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Arial" pitchFamily="34" charset="0"/>
              <a:cs typeface="Arial" pitchFamily="34" charset="0"/>
            </a:rPr>
            <a:t>www.adb.org/ar2018</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sovereign, commitments, loans, public sector</a:t>
          </a:r>
        </a:p>
      </xdr:txBody>
    </xdr:sp>
    <xdr:clientData/>
  </xdr:twoCellAnchor>
  <xdr:twoCellAnchor editAs="oneCell">
    <xdr:from>
      <xdr:col>0</xdr:col>
      <xdr:colOff>43442</xdr:colOff>
      <xdr:row>0</xdr:row>
      <xdr:rowOff>49698</xdr:rowOff>
    </xdr:from>
    <xdr:to>
      <xdr:col>2</xdr:col>
      <xdr:colOff>146399</xdr:colOff>
      <xdr:row>2</xdr:row>
      <xdr:rowOff>171618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43442" y="49698"/>
          <a:ext cx="391593" cy="506768"/>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baseColWidth="10" defaultColWidth="9" defaultRowHeight="15"/>
  <cols>
    <col min="1" max="4" width="8.6640625" style="4" customWidth="1"/>
    <col min="5" max="5" width="3.6640625" style="4" customWidth="1"/>
    <col min="6" max="6" width="66.1640625" style="4" customWidth="1"/>
    <col min="7" max="8" width="9.1640625" style="5" bestFit="1" customWidth="1"/>
    <col min="9" max="9" width="11.1640625" style="5" customWidth="1"/>
    <col min="10" max="10" width="11.83203125" style="5" bestFit="1" customWidth="1"/>
    <col min="11" max="11" width="11.83203125" style="5" customWidth="1"/>
    <col min="12" max="12" width="9.1640625" style="5" bestFit="1" customWidth="1"/>
    <col min="13" max="16384" width="9" style="4"/>
  </cols>
  <sheetData>
    <row r="1" spans="1:12" ht="17">
      <c r="A1" s="3" t="s">
        <v>89</v>
      </c>
      <c r="B1" s="3"/>
      <c r="C1" s="3"/>
      <c r="D1" s="3"/>
      <c r="E1" s="3"/>
    </row>
    <row r="2" spans="1:12">
      <c r="A2" s="4" t="s">
        <v>8</v>
      </c>
    </row>
    <row r="4" spans="1:12">
      <c r="A4" s="16"/>
      <c r="B4" s="16"/>
      <c r="C4" s="16"/>
      <c r="D4" s="16"/>
      <c r="E4" s="16"/>
      <c r="F4" s="16"/>
      <c r="G4" s="73"/>
      <c r="H4" s="73"/>
      <c r="I4" s="75" t="s">
        <v>65</v>
      </c>
      <c r="J4" s="70" t="s">
        <v>3</v>
      </c>
      <c r="K4" s="76"/>
      <c r="L4" s="73"/>
    </row>
    <row r="5" spans="1:12">
      <c r="A5" s="17" t="s">
        <v>10</v>
      </c>
      <c r="B5" s="17"/>
      <c r="C5" s="17"/>
      <c r="D5" s="17"/>
      <c r="E5" s="17"/>
      <c r="F5" s="15"/>
      <c r="G5" s="72" t="s">
        <v>4</v>
      </c>
      <c r="H5" s="72" t="s">
        <v>5</v>
      </c>
      <c r="I5" s="18" t="s">
        <v>66</v>
      </c>
      <c r="J5" s="72" t="s">
        <v>67</v>
      </c>
      <c r="K5" s="72" t="s">
        <v>45</v>
      </c>
      <c r="L5" s="72" t="s">
        <v>7</v>
      </c>
    </row>
    <row r="6" spans="1:12">
      <c r="A6" s="3" t="s">
        <v>108</v>
      </c>
      <c r="B6" s="3"/>
      <c r="C6" s="3"/>
      <c r="D6" s="3"/>
      <c r="E6" s="3"/>
      <c r="G6" s="8"/>
      <c r="H6" s="8"/>
      <c r="I6" s="20"/>
      <c r="J6" s="8"/>
      <c r="K6" s="8"/>
      <c r="L6" s="8"/>
    </row>
    <row r="7" spans="1:12" s="3" customFormat="1">
      <c r="A7" s="4"/>
      <c r="B7" s="4" t="s">
        <v>109</v>
      </c>
      <c r="C7" s="4"/>
      <c r="D7" s="3" t="s">
        <v>76</v>
      </c>
      <c r="G7" s="9">
        <f t="shared" ref="G7:L7" si="0">SUM(G8:G10)</f>
        <v>0</v>
      </c>
      <c r="H7" s="9">
        <f t="shared" si="0"/>
        <v>0</v>
      </c>
      <c r="I7" s="9">
        <f t="shared" si="0"/>
        <v>0</v>
      </c>
      <c r="J7" s="9">
        <f t="shared" si="0"/>
        <v>0</v>
      </c>
      <c r="K7" s="9">
        <f t="shared" si="0"/>
        <v>0</v>
      </c>
      <c r="L7" s="9">
        <f t="shared" si="0"/>
        <v>0</v>
      </c>
    </row>
    <row r="8" spans="1:12" s="3" customFormat="1">
      <c r="A8" s="4"/>
      <c r="B8" s="4"/>
      <c r="C8" s="4" t="s">
        <v>110</v>
      </c>
      <c r="D8" s="4"/>
      <c r="E8" s="4"/>
      <c r="F8" s="4"/>
      <c r="G8" s="5"/>
      <c r="H8" s="5"/>
      <c r="I8" s="5"/>
      <c r="J8" s="5"/>
      <c r="K8" s="5"/>
      <c r="L8" s="5"/>
    </row>
    <row r="9" spans="1:12">
      <c r="D9" s="4" t="s">
        <v>111</v>
      </c>
      <c r="F9" s="10"/>
      <c r="L9" s="5">
        <f>SUM(G9:J9)</f>
        <v>0</v>
      </c>
    </row>
    <row r="10" spans="1:12">
      <c r="F10" s="10"/>
      <c r="L10" s="5">
        <f t="shared" ref="L10:L25" si="1">SUM(G10:J10)</f>
        <v>0</v>
      </c>
    </row>
    <row r="11" spans="1:12" s="3" customFormat="1">
      <c r="D11" s="3" t="s">
        <v>77</v>
      </c>
      <c r="F11" s="11"/>
      <c r="G11" s="9">
        <f t="shared" ref="G11:L11" si="2">SUM(G12:G13)</f>
        <v>0</v>
      </c>
      <c r="H11" s="9">
        <f t="shared" si="2"/>
        <v>0</v>
      </c>
      <c r="I11" s="9">
        <f t="shared" si="2"/>
        <v>0</v>
      </c>
      <c r="J11" s="9">
        <f t="shared" si="2"/>
        <v>0</v>
      </c>
      <c r="K11" s="9">
        <f t="shared" si="2"/>
        <v>0</v>
      </c>
      <c r="L11" s="9">
        <f t="shared" si="2"/>
        <v>0</v>
      </c>
    </row>
    <row r="12" spans="1:12">
      <c r="F12" s="10"/>
    </row>
    <row r="13" spans="1:12">
      <c r="F13" s="10"/>
      <c r="L13" s="5">
        <f t="shared" si="1"/>
        <v>0</v>
      </c>
    </row>
    <row r="14" spans="1:12">
      <c r="F14" s="10"/>
      <c r="L14" s="5">
        <f t="shared" si="1"/>
        <v>0</v>
      </c>
    </row>
    <row r="15" spans="1:12" s="3" customFormat="1">
      <c r="D15" s="3" t="s">
        <v>78</v>
      </c>
      <c r="F15" s="11"/>
      <c r="G15" s="9">
        <f t="shared" ref="G15:L15" si="3">SUM(G16:G17)</f>
        <v>0</v>
      </c>
      <c r="H15" s="9">
        <f t="shared" si="3"/>
        <v>0</v>
      </c>
      <c r="I15" s="9">
        <f t="shared" si="3"/>
        <v>0</v>
      </c>
      <c r="J15" s="9">
        <f t="shared" si="3"/>
        <v>0</v>
      </c>
      <c r="K15" s="9">
        <f t="shared" si="3"/>
        <v>0</v>
      </c>
      <c r="L15" s="9">
        <f t="shared" si="3"/>
        <v>0</v>
      </c>
    </row>
    <row r="16" spans="1:12">
      <c r="F16" s="10"/>
    </row>
    <row r="17" spans="4:12">
      <c r="F17" s="10"/>
      <c r="K17" s="9"/>
      <c r="L17" s="5">
        <f t="shared" si="1"/>
        <v>0</v>
      </c>
    </row>
    <row r="18" spans="4:12">
      <c r="F18" s="10"/>
      <c r="K18" s="9">
        <f>SUM(K19:K20)</f>
        <v>0</v>
      </c>
      <c r="L18" s="5">
        <f t="shared" si="1"/>
        <v>0</v>
      </c>
    </row>
    <row r="19" spans="4:12" s="3" customFormat="1">
      <c r="D19" s="3" t="s">
        <v>79</v>
      </c>
      <c r="F19" s="11"/>
      <c r="G19" s="9">
        <f>SUM(G20:G21)</f>
        <v>0</v>
      </c>
      <c r="H19" s="9">
        <f>SUM(H20:H21)</f>
        <v>0</v>
      </c>
      <c r="I19" s="9">
        <f>SUM(I20:I21)</f>
        <v>0</v>
      </c>
      <c r="J19" s="9">
        <f>SUM(J20:J21)</f>
        <v>0</v>
      </c>
      <c r="K19" s="9">
        <f>SUM(K20:K21)</f>
        <v>0</v>
      </c>
      <c r="L19" s="9">
        <f>SUM(L20:L21)</f>
        <v>0</v>
      </c>
    </row>
    <row r="20" spans="4:12">
      <c r="F20" s="10"/>
      <c r="L20" s="5">
        <f t="shared" si="1"/>
        <v>0</v>
      </c>
    </row>
    <row r="21" spans="4:12">
      <c r="F21" s="10"/>
      <c r="L21" s="5">
        <f t="shared" si="1"/>
        <v>0</v>
      </c>
    </row>
    <row r="22" spans="4:12">
      <c r="F22" s="10"/>
    </row>
    <row r="23" spans="4:12" s="3" customFormat="1">
      <c r="D23" s="3" t="s">
        <v>80</v>
      </c>
      <c r="F23" s="11"/>
      <c r="G23" s="9">
        <f t="shared" ref="G23:L23" si="4">SUM(G24:G25)</f>
        <v>0</v>
      </c>
      <c r="H23" s="9">
        <f t="shared" si="4"/>
        <v>0</v>
      </c>
      <c r="I23" s="9">
        <f t="shared" si="4"/>
        <v>0</v>
      </c>
      <c r="J23" s="9">
        <f t="shared" si="4"/>
        <v>0</v>
      </c>
      <c r="K23" s="9">
        <f t="shared" si="4"/>
        <v>0</v>
      </c>
      <c r="L23" s="9">
        <f t="shared" si="4"/>
        <v>0</v>
      </c>
    </row>
    <row r="24" spans="4:12">
      <c r="F24" s="10"/>
      <c r="L24" s="5">
        <f t="shared" si="1"/>
        <v>0</v>
      </c>
    </row>
    <row r="25" spans="4:12">
      <c r="F25" s="10"/>
      <c r="L25" s="5">
        <f t="shared" si="1"/>
        <v>0</v>
      </c>
    </row>
    <row r="26" spans="4:12">
      <c r="F26" s="10"/>
    </row>
    <row r="27" spans="4:12" s="3" customFormat="1">
      <c r="D27" s="3" t="s">
        <v>81</v>
      </c>
      <c r="F27" s="11"/>
      <c r="G27" s="9">
        <f t="shared" ref="G27:L27" si="5">SUM(G28:G30)</f>
        <v>0</v>
      </c>
      <c r="H27" s="9">
        <f t="shared" si="5"/>
        <v>0</v>
      </c>
      <c r="I27" s="9">
        <f t="shared" si="5"/>
        <v>0</v>
      </c>
      <c r="J27" s="9">
        <f t="shared" si="5"/>
        <v>0</v>
      </c>
      <c r="K27" s="9">
        <f t="shared" si="5"/>
        <v>0</v>
      </c>
      <c r="L27" s="9">
        <f t="shared" si="5"/>
        <v>0</v>
      </c>
    </row>
    <row r="28" spans="4:12">
      <c r="F28" s="10"/>
    </row>
    <row r="29" spans="4:12">
      <c r="F29" s="10"/>
      <c r="L29" s="5">
        <f>SUM(G29:J29)</f>
        <v>0</v>
      </c>
    </row>
    <row r="30" spans="4:12">
      <c r="F30" s="10"/>
      <c r="L30" s="5">
        <f>SUM(G30:J30)</f>
        <v>0</v>
      </c>
    </row>
    <row r="31" spans="4:12" s="3" customFormat="1">
      <c r="D31" s="3" t="s">
        <v>82</v>
      </c>
      <c r="F31" s="11"/>
      <c r="G31" s="9">
        <f t="shared" ref="G31:L31" si="6">SUM(G32:G33)</f>
        <v>0</v>
      </c>
      <c r="H31" s="9">
        <f t="shared" si="6"/>
        <v>0</v>
      </c>
      <c r="I31" s="9">
        <f t="shared" si="6"/>
        <v>0</v>
      </c>
      <c r="J31" s="9">
        <f t="shared" si="6"/>
        <v>0</v>
      </c>
      <c r="K31" s="9">
        <f t="shared" si="6"/>
        <v>0</v>
      </c>
      <c r="L31" s="9">
        <f t="shared" si="6"/>
        <v>0</v>
      </c>
    </row>
    <row r="32" spans="4:12">
      <c r="F32" s="10"/>
    </row>
    <row r="33" spans="1:13">
      <c r="F33" s="10"/>
      <c r="L33" s="5">
        <f>SUM(G33:J33)</f>
        <v>0</v>
      </c>
    </row>
    <row r="34" spans="1:13">
      <c r="F34" s="10"/>
      <c r="L34" s="5">
        <f>SUM(G34:J34)</f>
        <v>0</v>
      </c>
    </row>
    <row r="35" spans="1:13" s="3" customFormat="1">
      <c r="D35" s="3" t="s">
        <v>83</v>
      </c>
      <c r="F35" s="11"/>
      <c r="G35" s="9">
        <f t="shared" ref="G35:L35" si="7">SUM(G36:G37)</f>
        <v>0</v>
      </c>
      <c r="H35" s="9">
        <f t="shared" si="7"/>
        <v>0</v>
      </c>
      <c r="I35" s="9">
        <f t="shared" si="7"/>
        <v>0</v>
      </c>
      <c r="J35" s="9">
        <f t="shared" si="7"/>
        <v>0</v>
      </c>
      <c r="K35" s="9">
        <f t="shared" si="7"/>
        <v>0</v>
      </c>
      <c r="L35" s="9">
        <f t="shared" si="7"/>
        <v>0</v>
      </c>
    </row>
    <row r="36" spans="1:13">
      <c r="F36" s="10"/>
    </row>
    <row r="37" spans="1:13">
      <c r="F37" s="10"/>
      <c r="L37" s="5">
        <f>SUM(G37:J37)</f>
        <v>0</v>
      </c>
    </row>
    <row r="38" spans="1:13">
      <c r="F38" s="10"/>
      <c r="L38" s="5">
        <f>SUM(G38:J38)</f>
        <v>0</v>
      </c>
    </row>
    <row r="39" spans="1:13" s="3" customFormat="1">
      <c r="D39" s="3" t="s">
        <v>84</v>
      </c>
      <c r="F39" s="11"/>
      <c r="G39" s="9">
        <f t="shared" ref="G39:L39" si="8">SUM(G40:G41)</f>
        <v>0</v>
      </c>
      <c r="H39" s="9">
        <f t="shared" si="8"/>
        <v>0</v>
      </c>
      <c r="I39" s="9">
        <f t="shared" si="8"/>
        <v>0</v>
      </c>
      <c r="J39" s="9">
        <f t="shared" si="8"/>
        <v>0</v>
      </c>
      <c r="K39" s="9">
        <f t="shared" si="8"/>
        <v>0</v>
      </c>
      <c r="L39" s="9">
        <f t="shared" si="8"/>
        <v>0</v>
      </c>
    </row>
    <row r="40" spans="1:13">
      <c r="F40" s="10"/>
      <c r="L40" s="5">
        <f>SUM(G40:J40)</f>
        <v>0</v>
      </c>
    </row>
    <row r="41" spans="1:13">
      <c r="F41" s="10"/>
      <c r="L41" s="5">
        <f>SUM(G41:J41)</f>
        <v>0</v>
      </c>
    </row>
    <row r="43" spans="1:13" s="3" customFormat="1">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c r="A44" s="14" t="s">
        <v>43</v>
      </c>
      <c r="B44" s="14"/>
      <c r="C44" s="14"/>
    </row>
    <row r="46" spans="1:13">
      <c r="A46" s="79" t="s">
        <v>72</v>
      </c>
      <c r="B46" s="79"/>
      <c r="C46" s="79"/>
      <c r="D46" s="79"/>
      <c r="E46" s="79"/>
      <c r="F46" s="79"/>
      <c r="G46" s="80"/>
      <c r="H46" s="80"/>
      <c r="I46" s="80"/>
      <c r="J46" s="80"/>
      <c r="K46" s="80"/>
      <c r="L46" s="80"/>
      <c r="M46" s="77"/>
    </row>
    <row r="47" spans="1:13">
      <c r="A47" s="79"/>
      <c r="B47" s="79"/>
      <c r="C47" s="79"/>
      <c r="D47" s="79"/>
      <c r="E47" s="79" t="s">
        <v>73</v>
      </c>
      <c r="F47" s="79"/>
      <c r="G47" s="80"/>
      <c r="H47" s="80"/>
      <c r="I47" s="80"/>
      <c r="J47" s="80"/>
      <c r="K47" s="80"/>
      <c r="L47" s="80"/>
      <c r="M47" s="77"/>
    </row>
    <row r="48" spans="1:13">
      <c r="A48" s="79"/>
      <c r="B48" s="79"/>
      <c r="C48" s="79"/>
      <c r="D48" s="79"/>
      <c r="E48" s="79" t="s">
        <v>71</v>
      </c>
      <c r="F48" s="79"/>
      <c r="G48" s="80"/>
      <c r="H48" s="80"/>
      <c r="I48" s="80"/>
      <c r="J48" s="80"/>
      <c r="K48" s="80"/>
      <c r="L48" s="80"/>
      <c r="M48" s="77"/>
    </row>
    <row r="49" spans="1:13">
      <c r="A49" s="79"/>
      <c r="B49" s="79"/>
      <c r="C49" s="79"/>
      <c r="D49" s="79" t="s">
        <v>74</v>
      </c>
      <c r="E49" s="79"/>
      <c r="F49" s="79"/>
      <c r="G49" s="80"/>
      <c r="H49" s="80"/>
      <c r="I49" s="80"/>
      <c r="J49" s="80"/>
      <c r="K49" s="80"/>
      <c r="L49" s="80"/>
      <c r="M49" s="77"/>
    </row>
    <row r="50" spans="1:13">
      <c r="A50" s="79"/>
      <c r="B50" s="79"/>
      <c r="C50" s="79"/>
      <c r="D50" s="79"/>
      <c r="E50" s="79" t="s">
        <v>75</v>
      </c>
      <c r="F50" s="79"/>
      <c r="G50" s="80"/>
      <c r="H50" s="80"/>
      <c r="I50" s="80"/>
      <c r="J50" s="80"/>
      <c r="K50" s="80"/>
      <c r="L50" s="80"/>
      <c r="M50" s="77"/>
    </row>
    <row r="51" spans="1:13">
      <c r="A51" s="77"/>
      <c r="B51" s="77"/>
      <c r="C51" s="77"/>
      <c r="D51" s="77"/>
      <c r="E51" s="77"/>
      <c r="F51" s="77"/>
      <c r="G51" s="78"/>
      <c r="H51" s="78"/>
      <c r="I51" s="78"/>
      <c r="J51" s="78"/>
      <c r="K51" s="78"/>
      <c r="L51" s="78"/>
      <c r="M51" s="77"/>
    </row>
  </sheetData>
  <phoneticPr fontId="6"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1" style="4" customWidth="1"/>
    <col min="8" max="8" width="10.83203125" style="4" customWidth="1"/>
    <col min="9" max="9" width="12.1640625" style="4" customWidth="1"/>
    <col min="10" max="10" width="9" style="4" customWidth="1"/>
    <col min="11" max="16384" width="9" style="4"/>
  </cols>
  <sheetData>
    <row r="1" spans="1:10" ht="17">
      <c r="A1" s="3" t="s">
        <v>100</v>
      </c>
      <c r="B1" s="3"/>
      <c r="C1" s="3"/>
    </row>
    <row r="2" spans="1:10">
      <c r="A2" s="4" t="s">
        <v>8</v>
      </c>
    </row>
    <row r="4" spans="1:10">
      <c r="A4" s="16"/>
      <c r="B4" s="16"/>
      <c r="C4" s="16"/>
      <c r="D4" s="16"/>
      <c r="E4" s="16"/>
      <c r="F4" s="16"/>
      <c r="G4" s="75" t="s">
        <v>65</v>
      </c>
      <c r="H4" s="71" t="s">
        <v>3</v>
      </c>
      <c r="I4" s="74"/>
      <c r="J4" s="16"/>
    </row>
    <row r="5" spans="1:10">
      <c r="A5" s="17" t="s">
        <v>10</v>
      </c>
      <c r="B5" s="17"/>
      <c r="C5" s="17"/>
      <c r="D5" s="15"/>
      <c r="E5" s="18" t="s">
        <v>4</v>
      </c>
      <c r="F5" s="18" t="s">
        <v>5</v>
      </c>
      <c r="G5" s="18" t="s">
        <v>66</v>
      </c>
      <c r="H5" s="72" t="s">
        <v>67</v>
      </c>
      <c r="I5" s="72" t="s">
        <v>45</v>
      </c>
      <c r="J5" s="18" t="s">
        <v>7</v>
      </c>
    </row>
    <row r="6" spans="1:10" ht="9.75" customHeight="1">
      <c r="A6" s="3"/>
      <c r="B6" s="3"/>
      <c r="C6" s="3"/>
      <c r="E6" s="20"/>
      <c r="F6" s="20"/>
      <c r="J6" s="20"/>
    </row>
    <row r="7" spans="1:10" s="3" customFormat="1">
      <c r="B7" s="3" t="s">
        <v>76</v>
      </c>
      <c r="E7" s="9">
        <f t="shared" ref="E7:J7" si="0">SUM(E8:E13)</f>
        <v>0</v>
      </c>
      <c r="F7" s="9">
        <f t="shared" si="0"/>
        <v>0</v>
      </c>
      <c r="G7" s="9">
        <f t="shared" si="0"/>
        <v>0</v>
      </c>
      <c r="H7" s="9">
        <f t="shared" si="0"/>
        <v>0</v>
      </c>
      <c r="I7" s="9">
        <f t="shared" si="0"/>
        <v>0</v>
      </c>
      <c r="J7" s="9">
        <f t="shared" si="0"/>
        <v>0</v>
      </c>
    </row>
    <row r="8" spans="1:10" s="3" customFormat="1">
      <c r="C8" s="4" t="s">
        <v>0</v>
      </c>
      <c r="D8" s="11"/>
      <c r="E8" s="41"/>
      <c r="F8" s="41"/>
      <c r="G8" s="41"/>
      <c r="H8" s="41"/>
      <c r="I8" s="41"/>
      <c r="J8" s="41"/>
    </row>
    <row r="9" spans="1:10">
      <c r="D9" s="10"/>
      <c r="E9" s="29"/>
      <c r="F9" s="5"/>
      <c r="G9" s="29"/>
      <c r="H9" s="29"/>
      <c r="I9" s="29"/>
      <c r="J9" s="5">
        <f t="shared" ref="J9:J13" si="1">SUM(E9:I9)</f>
        <v>0</v>
      </c>
    </row>
    <row r="10" spans="1:10">
      <c r="D10" s="10"/>
      <c r="E10" s="29"/>
      <c r="F10" s="5"/>
      <c r="G10" s="29"/>
      <c r="H10" s="29"/>
      <c r="I10" s="29"/>
      <c r="J10" s="5">
        <f t="shared" si="1"/>
        <v>0</v>
      </c>
    </row>
    <row r="11" spans="1:10">
      <c r="C11" s="4" t="s">
        <v>1</v>
      </c>
      <c r="D11" s="10"/>
      <c r="E11" s="5"/>
      <c r="F11" s="5"/>
      <c r="G11" s="29"/>
      <c r="H11" s="5"/>
      <c r="I11" s="29"/>
      <c r="J11" s="5">
        <f t="shared" si="1"/>
        <v>0</v>
      </c>
    </row>
    <row r="12" spans="1:10">
      <c r="D12" s="10"/>
      <c r="E12" s="5"/>
      <c r="F12" s="5"/>
      <c r="G12" s="29"/>
      <c r="H12" s="5"/>
      <c r="I12" s="29"/>
      <c r="J12" s="5">
        <f t="shared" si="1"/>
        <v>0</v>
      </c>
    </row>
    <row r="13" spans="1:10">
      <c r="D13" s="10"/>
      <c r="E13" s="29"/>
      <c r="F13" s="5"/>
      <c r="G13" s="29"/>
      <c r="H13" s="29"/>
      <c r="I13" s="29"/>
      <c r="J13" s="5">
        <f t="shared" si="1"/>
        <v>0</v>
      </c>
    </row>
    <row r="14" spans="1:10" s="3" customFormat="1">
      <c r="B14" s="3" t="s">
        <v>77</v>
      </c>
      <c r="D14" s="11"/>
      <c r="E14" s="41">
        <f t="shared" ref="E14:J14" si="2">SUM(E19:E19)</f>
        <v>0</v>
      </c>
      <c r="F14" s="9">
        <f t="shared" si="2"/>
        <v>0</v>
      </c>
      <c r="G14" s="9">
        <f t="shared" si="2"/>
        <v>0</v>
      </c>
      <c r="H14" s="9">
        <f t="shared" si="2"/>
        <v>0</v>
      </c>
      <c r="I14" s="9">
        <f t="shared" si="2"/>
        <v>0</v>
      </c>
      <c r="J14" s="9">
        <f t="shared" si="2"/>
        <v>0</v>
      </c>
    </row>
    <row r="15" spans="1:10" s="3" customFormat="1">
      <c r="C15" s="4" t="s">
        <v>0</v>
      </c>
      <c r="D15" s="11"/>
      <c r="E15" s="41"/>
      <c r="F15" s="41"/>
      <c r="G15" s="41"/>
      <c r="H15" s="41"/>
      <c r="I15" s="41"/>
      <c r="J15" s="41"/>
    </row>
    <row r="16" spans="1:10">
      <c r="D16" s="10"/>
      <c r="E16" s="29"/>
      <c r="F16" s="5"/>
      <c r="G16" s="29"/>
      <c r="H16" s="29"/>
      <c r="I16" s="29"/>
      <c r="J16" s="5">
        <f t="shared" ref="J16:J18" si="3">SUM(E16:I16)</f>
        <v>0</v>
      </c>
    </row>
    <row r="17" spans="1:10">
      <c r="D17" s="10"/>
      <c r="E17" s="29"/>
      <c r="F17" s="5"/>
      <c r="G17" s="29"/>
      <c r="H17" s="29"/>
      <c r="I17" s="29"/>
      <c r="J17" s="5">
        <f t="shared" si="3"/>
        <v>0</v>
      </c>
    </row>
    <row r="18" spans="1:10">
      <c r="C18" s="4" t="s">
        <v>1</v>
      </c>
      <c r="D18" s="10"/>
      <c r="E18" s="5"/>
      <c r="F18" s="5"/>
      <c r="G18" s="29"/>
      <c r="H18" s="5"/>
      <c r="I18" s="29"/>
      <c r="J18" s="5">
        <f t="shared" si="3"/>
        <v>0</v>
      </c>
    </row>
    <row r="19" spans="1:10">
      <c r="D19" s="10"/>
      <c r="E19" s="29"/>
      <c r="F19" s="29"/>
      <c r="G19" s="29"/>
      <c r="H19" s="5"/>
      <c r="I19" s="29"/>
      <c r="J19" s="5">
        <f>SUM(E19:I19)</f>
        <v>0</v>
      </c>
    </row>
    <row r="20" spans="1:10">
      <c r="A20" s="3"/>
      <c r="B20" s="3"/>
      <c r="C20" s="3"/>
      <c r="D20" s="10"/>
      <c r="E20" s="42"/>
      <c r="F20" s="42"/>
      <c r="G20" s="42"/>
      <c r="H20" s="42"/>
      <c r="I20" s="42"/>
      <c r="J20" s="42"/>
    </row>
    <row r="21" spans="1:10" s="3" customFormat="1">
      <c r="B21" s="3" t="s">
        <v>78</v>
      </c>
      <c r="D21" s="11"/>
      <c r="E21" s="9">
        <f t="shared" ref="E21:J21" si="4">SUM(E22:E27)</f>
        <v>0</v>
      </c>
      <c r="F21" s="41">
        <f t="shared" si="4"/>
        <v>0</v>
      </c>
      <c r="G21" s="41">
        <f t="shared" si="4"/>
        <v>0</v>
      </c>
      <c r="H21" s="9">
        <f t="shared" si="4"/>
        <v>0</v>
      </c>
      <c r="I21" s="41">
        <f t="shared" si="4"/>
        <v>0</v>
      </c>
      <c r="J21" s="9">
        <f t="shared" si="4"/>
        <v>0</v>
      </c>
    </row>
    <row r="22" spans="1:10" s="3" customFormat="1">
      <c r="C22" s="4" t="s">
        <v>0</v>
      </c>
      <c r="D22" s="11"/>
      <c r="E22" s="41"/>
      <c r="F22" s="41"/>
      <c r="G22" s="41"/>
      <c r="H22" s="41"/>
      <c r="I22" s="41"/>
      <c r="J22" s="41"/>
    </row>
    <row r="23" spans="1:10">
      <c r="D23" s="10"/>
      <c r="E23" s="5"/>
      <c r="F23" s="29"/>
      <c r="G23" s="29"/>
      <c r="H23" s="29"/>
      <c r="I23" s="29"/>
      <c r="J23" s="5">
        <f t="shared" ref="J23:J24" si="5">SUM(E23:I23)</f>
        <v>0</v>
      </c>
    </row>
    <row r="24" spans="1:10">
      <c r="D24" s="10"/>
      <c r="E24" s="5"/>
      <c r="F24" s="29"/>
      <c r="G24" s="29"/>
      <c r="H24" s="29"/>
      <c r="I24" s="29"/>
      <c r="J24" s="5">
        <f t="shared" si="5"/>
        <v>0</v>
      </c>
    </row>
    <row r="25" spans="1:10">
      <c r="C25" s="4" t="s">
        <v>1</v>
      </c>
      <c r="D25" s="10"/>
      <c r="E25" s="29"/>
      <c r="F25" s="29"/>
      <c r="G25" s="29"/>
      <c r="H25" s="29"/>
      <c r="I25" s="29"/>
      <c r="J25" s="29"/>
    </row>
    <row r="26" spans="1:10">
      <c r="D26" s="10"/>
      <c r="E26" s="29"/>
      <c r="F26" s="29"/>
      <c r="G26" s="29"/>
      <c r="H26" s="5"/>
      <c r="I26" s="29"/>
      <c r="J26" s="5">
        <f>SUM(E26:I26)</f>
        <v>0</v>
      </c>
    </row>
    <row r="27" spans="1:10">
      <c r="D27" s="10"/>
      <c r="E27" s="29"/>
      <c r="F27" s="29"/>
      <c r="G27" s="29"/>
      <c r="H27" s="5"/>
      <c r="I27" s="29"/>
      <c r="J27" s="5">
        <f>SUM(E27:I27)</f>
        <v>0</v>
      </c>
    </row>
    <row r="28" spans="1:10" s="3" customFormat="1">
      <c r="B28" s="3" t="s">
        <v>79</v>
      </c>
      <c r="D28" s="11"/>
      <c r="E28" s="41">
        <f t="shared" ref="E28:J28" si="6">SUM(E29:E34)</f>
        <v>0</v>
      </c>
      <c r="F28" s="9">
        <f t="shared" si="6"/>
        <v>0</v>
      </c>
      <c r="G28" s="41">
        <f t="shared" si="6"/>
        <v>0</v>
      </c>
      <c r="H28" s="41">
        <f t="shared" si="6"/>
        <v>0</v>
      </c>
      <c r="I28" s="41">
        <f t="shared" si="6"/>
        <v>0</v>
      </c>
      <c r="J28" s="9">
        <f t="shared" si="6"/>
        <v>0</v>
      </c>
    </row>
    <row r="29" spans="1:10" s="3" customFormat="1">
      <c r="C29" s="4" t="s">
        <v>0</v>
      </c>
      <c r="D29" s="11"/>
      <c r="E29" s="41"/>
      <c r="F29" s="41"/>
      <c r="G29" s="41"/>
      <c r="I29" s="41"/>
      <c r="J29" s="41"/>
    </row>
    <row r="30" spans="1:10">
      <c r="D30" s="10"/>
      <c r="E30" s="29">
        <v>0</v>
      </c>
      <c r="F30" s="5"/>
      <c r="G30" s="29"/>
      <c r="H30" s="29"/>
      <c r="I30" s="29"/>
      <c r="J30" s="5">
        <f>SUM(E30:I30)</f>
        <v>0</v>
      </c>
    </row>
    <row r="31" spans="1:10">
      <c r="D31" s="10"/>
      <c r="E31" s="29">
        <v>0</v>
      </c>
      <c r="F31" s="5"/>
      <c r="G31" s="29"/>
      <c r="H31" s="29"/>
      <c r="I31" s="29"/>
      <c r="J31" s="5">
        <f>SUM(E31:I31)</f>
        <v>0</v>
      </c>
    </row>
    <row r="32" spans="1:10">
      <c r="C32" s="4" t="s">
        <v>1</v>
      </c>
      <c r="D32" s="10"/>
      <c r="E32" s="29"/>
      <c r="F32" s="5"/>
      <c r="G32" s="29"/>
      <c r="H32" s="29"/>
      <c r="I32" s="29"/>
      <c r="J32" s="5"/>
    </row>
    <row r="33" spans="1:12">
      <c r="D33" s="10"/>
      <c r="E33" s="29">
        <v>0</v>
      </c>
      <c r="F33" s="5"/>
      <c r="G33" s="29"/>
      <c r="H33" s="29"/>
      <c r="I33" s="29"/>
      <c r="J33" s="5">
        <f t="shared" ref="J33:J34" si="7">SUM(E33:I33)</f>
        <v>0</v>
      </c>
    </row>
    <row r="34" spans="1:12">
      <c r="D34" s="10"/>
      <c r="E34" s="29">
        <v>0</v>
      </c>
      <c r="F34" s="5"/>
      <c r="G34" s="29"/>
      <c r="H34" s="29"/>
      <c r="I34" s="29"/>
      <c r="J34" s="5">
        <f t="shared" si="7"/>
        <v>0</v>
      </c>
    </row>
    <row r="35" spans="1:12" s="3" customFormat="1">
      <c r="B35" s="3" t="s">
        <v>80</v>
      </c>
      <c r="D35" s="11"/>
      <c r="E35" s="9">
        <f t="shared" ref="E35:J35" si="8">SUM(E36:E41)</f>
        <v>0</v>
      </c>
      <c r="F35" s="9">
        <f t="shared" si="8"/>
        <v>0</v>
      </c>
      <c r="G35" s="9">
        <f t="shared" si="8"/>
        <v>0</v>
      </c>
      <c r="H35" s="9">
        <f t="shared" si="8"/>
        <v>0</v>
      </c>
      <c r="I35" s="9">
        <f t="shared" si="8"/>
        <v>0</v>
      </c>
      <c r="J35" s="9">
        <f t="shared" si="8"/>
        <v>0</v>
      </c>
    </row>
    <row r="36" spans="1:12" s="3" customFormat="1">
      <c r="C36" s="4" t="s">
        <v>0</v>
      </c>
      <c r="D36" s="11"/>
      <c r="E36" s="41"/>
      <c r="F36" s="41"/>
      <c r="G36" s="41"/>
      <c r="H36" s="41"/>
      <c r="I36" s="41"/>
      <c r="J36" s="41"/>
    </row>
    <row r="37" spans="1:12">
      <c r="D37" s="43"/>
      <c r="E37" s="29"/>
      <c r="F37" s="5"/>
      <c r="G37" s="29"/>
      <c r="H37" s="29"/>
      <c r="I37" s="29"/>
      <c r="J37" s="5">
        <f>SUM(E37:I37)</f>
        <v>0</v>
      </c>
    </row>
    <row r="38" spans="1:12">
      <c r="D38" s="10"/>
      <c r="E38" s="5"/>
      <c r="F38" s="5"/>
      <c r="G38" s="29"/>
      <c r="H38" s="29"/>
      <c r="I38" s="29"/>
      <c r="J38" s="5">
        <f>SUM(E38:I38)</f>
        <v>0</v>
      </c>
    </row>
    <row r="39" spans="1:12">
      <c r="C39" s="4" t="s">
        <v>1</v>
      </c>
      <c r="D39" s="10"/>
      <c r="E39" s="29"/>
      <c r="F39" s="29"/>
      <c r="G39" s="29"/>
      <c r="H39" s="29"/>
      <c r="I39" s="29"/>
      <c r="J39" s="29"/>
    </row>
    <row r="40" spans="1:12">
      <c r="A40" s="3"/>
      <c r="D40" s="10"/>
      <c r="E40" s="29"/>
      <c r="F40" s="29"/>
      <c r="G40" s="29"/>
      <c r="H40" s="5"/>
      <c r="I40" s="29"/>
      <c r="J40" s="5">
        <f>SUM(E40:I40)</f>
        <v>0</v>
      </c>
    </row>
    <row r="41" spans="1:12">
      <c r="A41" s="3"/>
      <c r="D41" s="10"/>
      <c r="E41" s="29"/>
      <c r="F41" s="29"/>
      <c r="G41" s="29"/>
      <c r="H41" s="5"/>
      <c r="I41" s="29"/>
      <c r="J41" s="5">
        <f>SUM(E41:I41)</f>
        <v>0</v>
      </c>
    </row>
    <row r="42" spans="1:12">
      <c r="E42" s="29"/>
      <c r="F42" s="29"/>
      <c r="G42" s="29"/>
      <c r="H42" s="29"/>
      <c r="I42" s="29"/>
      <c r="J42" s="29"/>
    </row>
    <row r="43" spans="1:12">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3">
      <c r="A44" s="44" t="s">
        <v>48</v>
      </c>
      <c r="E44" s="46"/>
      <c r="F44" s="46"/>
      <c r="G44" s="46"/>
      <c r="H44" s="46"/>
      <c r="I44" s="46"/>
      <c r="J44" s="46"/>
      <c r="L44" s="48"/>
    </row>
  </sheetData>
  <phoneticPr fontId="6"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101</v>
      </c>
      <c r="B1" s="3"/>
    </row>
    <row r="2" spans="1:8">
      <c r="A2" s="4" t="s">
        <v>8</v>
      </c>
    </row>
    <row r="4" spans="1:8">
      <c r="A4" s="15"/>
      <c r="B4" s="15"/>
      <c r="C4" s="15"/>
      <c r="D4" s="15"/>
      <c r="E4" s="15"/>
      <c r="F4" s="15"/>
    </row>
    <row r="5" spans="1:8">
      <c r="A5" s="16"/>
      <c r="B5" s="16"/>
      <c r="C5" s="125" t="s">
        <v>4</v>
      </c>
      <c r="D5" s="125"/>
      <c r="E5" s="125"/>
      <c r="F5" s="126" t="s">
        <v>3</v>
      </c>
      <c r="G5" s="126"/>
      <c r="H5" s="16"/>
    </row>
    <row r="6" spans="1:8" ht="32">
      <c r="A6" s="17" t="s">
        <v>10</v>
      </c>
      <c r="B6" s="15"/>
      <c r="C6" s="18" t="s">
        <v>0</v>
      </c>
      <c r="D6" s="18" t="s">
        <v>2</v>
      </c>
      <c r="E6" s="19" t="s">
        <v>44</v>
      </c>
      <c r="F6" s="18" t="s">
        <v>6</v>
      </c>
      <c r="G6" s="18" t="s">
        <v>45</v>
      </c>
      <c r="H6" s="18" t="s">
        <v>7</v>
      </c>
    </row>
    <row r="7" spans="1:8">
      <c r="A7" s="3"/>
      <c r="C7" s="20"/>
      <c r="D7" s="20"/>
      <c r="E7" s="20"/>
      <c r="F7" s="20"/>
    </row>
    <row r="8" spans="1:8">
      <c r="A8" s="35"/>
      <c r="C8" s="36">
        <f t="shared" ref="C8:H8" si="0">SUM(C9:C10)</f>
        <v>0</v>
      </c>
      <c r="D8" s="36">
        <f t="shared" si="0"/>
        <v>0</v>
      </c>
      <c r="E8" s="36">
        <f t="shared" si="0"/>
        <v>0</v>
      </c>
      <c r="F8" s="36">
        <f t="shared" si="0"/>
        <v>0</v>
      </c>
      <c r="G8" s="36">
        <f t="shared" si="0"/>
        <v>0</v>
      </c>
      <c r="H8" s="36">
        <f t="shared" si="0"/>
        <v>0</v>
      </c>
    </row>
    <row r="9" spans="1:8">
      <c r="B9" s="10"/>
      <c r="C9" s="5"/>
      <c r="D9" s="5"/>
      <c r="E9" s="5"/>
      <c r="F9" s="5"/>
      <c r="G9" s="5"/>
      <c r="H9" s="5">
        <f>SUM(C9:G9)</f>
        <v>0</v>
      </c>
    </row>
    <row r="10" spans="1:8">
      <c r="C10" s="5"/>
      <c r="D10" s="5"/>
      <c r="E10" s="5"/>
      <c r="F10" s="5"/>
      <c r="G10" s="5"/>
      <c r="H10" s="5"/>
    </row>
    <row r="11" spans="1:8">
      <c r="A11" s="6" t="s">
        <v>7</v>
      </c>
      <c r="B11" s="6"/>
      <c r="C11" s="37">
        <f t="shared" ref="C11:H11" si="1">+C8</f>
        <v>0</v>
      </c>
      <c r="D11" s="37">
        <f t="shared" si="1"/>
        <v>0</v>
      </c>
      <c r="E11" s="37">
        <f t="shared" si="1"/>
        <v>0</v>
      </c>
      <c r="F11" s="37">
        <f t="shared" si="1"/>
        <v>0</v>
      </c>
      <c r="G11" s="37">
        <f t="shared" si="1"/>
        <v>0</v>
      </c>
      <c r="H11" s="37">
        <f t="shared" si="1"/>
        <v>0</v>
      </c>
    </row>
    <row r="12" spans="1:8" s="45" customFormat="1" ht="13">
      <c r="A12" s="44" t="s">
        <v>49</v>
      </c>
    </row>
  </sheetData>
  <mergeCells count="2">
    <mergeCell ref="C5:E5"/>
    <mergeCell ref="F5:G5"/>
  </mergeCells>
  <phoneticPr fontId="6"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baseColWidth="10" defaultColWidth="9" defaultRowHeight="15"/>
  <cols>
    <col min="1" max="1" width="23.33203125" style="49" customWidth="1"/>
    <col min="2" max="2" width="2.33203125" style="49" customWidth="1"/>
    <col min="3" max="3" width="10.6640625" style="49" customWidth="1"/>
    <col min="4" max="4" width="15.1640625" style="49" customWidth="1"/>
    <col min="5" max="5" width="11.1640625" style="49" customWidth="1"/>
    <col min="6" max="16384" width="9" style="49"/>
  </cols>
  <sheetData>
    <row r="1" spans="1:14">
      <c r="A1" s="35" t="s">
        <v>102</v>
      </c>
    </row>
    <row r="2" spans="1:14" ht="17">
      <c r="A2" s="35" t="s">
        <v>88</v>
      </c>
    </row>
    <row r="3" spans="1:14">
      <c r="A3" s="49" t="s">
        <v>8</v>
      </c>
    </row>
    <row r="5" spans="1:14">
      <c r="A5" s="52" t="s">
        <v>10</v>
      </c>
      <c r="B5" s="50"/>
      <c r="C5" s="53" t="s">
        <v>19</v>
      </c>
      <c r="D5" s="53" t="s">
        <v>9</v>
      </c>
    </row>
    <row r="6" spans="1:14">
      <c r="A6" s="49" t="s">
        <v>29</v>
      </c>
      <c r="C6" s="59"/>
      <c r="D6" s="134" t="s">
        <v>64</v>
      </c>
      <c r="N6" s="60"/>
    </row>
    <row r="7" spans="1:14">
      <c r="A7" s="49" t="s">
        <v>30</v>
      </c>
      <c r="C7" s="59"/>
      <c r="D7" s="135"/>
      <c r="N7" s="60"/>
    </row>
    <row r="8" spans="1:14">
      <c r="A8" s="49" t="s">
        <v>31</v>
      </c>
      <c r="C8" s="59"/>
      <c r="D8" s="135"/>
      <c r="N8" s="60"/>
    </row>
    <row r="9" spans="1:14">
      <c r="A9" s="49" t="s">
        <v>32</v>
      </c>
      <c r="C9" s="59"/>
      <c r="D9" s="135"/>
      <c r="N9" s="60"/>
    </row>
    <row r="10" spans="1:14">
      <c r="A10" s="49" t="s">
        <v>33</v>
      </c>
      <c r="C10" s="59"/>
      <c r="D10" s="135"/>
      <c r="N10" s="60"/>
    </row>
    <row r="11" spans="1:14">
      <c r="A11" s="49" t="s">
        <v>34</v>
      </c>
      <c r="C11" s="59"/>
      <c r="D11" s="135"/>
      <c r="N11" s="60"/>
    </row>
    <row r="12" spans="1:14">
      <c r="C12" s="59"/>
      <c r="D12" s="59"/>
    </row>
    <row r="13" spans="1:14">
      <c r="A13" s="52" t="s">
        <v>7</v>
      </c>
      <c r="B13" s="52"/>
      <c r="C13" s="63">
        <f>SUM(C6:C12)</f>
        <v>0</v>
      </c>
      <c r="D13" s="63"/>
    </row>
    <row r="14" spans="1:14">
      <c r="A14" s="54" t="s">
        <v>52</v>
      </c>
    </row>
    <row r="15" spans="1:14">
      <c r="A15" s="54" t="s">
        <v>53</v>
      </c>
    </row>
    <row r="18" spans="1:6">
      <c r="A18" s="35" t="s">
        <v>103</v>
      </c>
    </row>
    <row r="19" spans="1:6">
      <c r="A19" s="35" t="s">
        <v>86</v>
      </c>
    </row>
    <row r="20" spans="1:6">
      <c r="A20" s="49" t="s">
        <v>8</v>
      </c>
    </row>
    <row r="21" spans="1:6">
      <c r="A21" s="51"/>
      <c r="B21" s="51"/>
      <c r="C21" s="51"/>
      <c r="D21" s="51"/>
      <c r="E21" s="51"/>
      <c r="F21" s="51"/>
    </row>
    <row r="22" spans="1:6" ht="17">
      <c r="A22" s="1" t="s">
        <v>10</v>
      </c>
      <c r="B22" s="55"/>
      <c r="C22" s="2" t="s">
        <v>5</v>
      </c>
      <c r="D22" s="2" t="s">
        <v>40</v>
      </c>
      <c r="E22" s="2" t="s">
        <v>68</v>
      </c>
      <c r="F22" s="2" t="s">
        <v>7</v>
      </c>
    </row>
    <row r="23" spans="1:6" s="56" customFormat="1">
      <c r="A23" s="49" t="s">
        <v>29</v>
      </c>
      <c r="B23" s="49"/>
      <c r="C23" s="59"/>
      <c r="D23" s="59"/>
      <c r="E23" s="59"/>
      <c r="F23" s="59">
        <f t="shared" ref="F23:F28" si="0">+C23+D23+E23</f>
        <v>0</v>
      </c>
    </row>
    <row r="24" spans="1:6">
      <c r="A24" s="49" t="s">
        <v>30</v>
      </c>
      <c r="C24" s="59"/>
      <c r="D24" s="59"/>
      <c r="E24" s="59"/>
      <c r="F24" s="59">
        <f t="shared" si="0"/>
        <v>0</v>
      </c>
    </row>
    <row r="25" spans="1:6">
      <c r="A25" s="49" t="s">
        <v>31</v>
      </c>
      <c r="C25" s="59"/>
      <c r="D25" s="59"/>
      <c r="E25" s="59"/>
      <c r="F25" s="59">
        <f t="shared" si="0"/>
        <v>0</v>
      </c>
    </row>
    <row r="26" spans="1:6">
      <c r="A26" s="49" t="s">
        <v>32</v>
      </c>
      <c r="C26" s="59"/>
      <c r="D26" s="59"/>
      <c r="E26" s="59"/>
      <c r="F26" s="59">
        <f t="shared" si="0"/>
        <v>0</v>
      </c>
    </row>
    <row r="27" spans="1:6">
      <c r="A27" s="49" t="s">
        <v>33</v>
      </c>
      <c r="C27" s="59"/>
      <c r="D27" s="59"/>
      <c r="E27" s="59"/>
      <c r="F27" s="59">
        <f t="shared" si="0"/>
        <v>0</v>
      </c>
    </row>
    <row r="28" spans="1:6">
      <c r="A28" s="49" t="s">
        <v>34</v>
      </c>
      <c r="C28" s="59"/>
      <c r="D28" s="59"/>
      <c r="E28" s="59"/>
      <c r="F28" s="59">
        <f t="shared" si="0"/>
        <v>0</v>
      </c>
    </row>
    <row r="29" spans="1:6">
      <c r="A29" s="52" t="s">
        <v>7</v>
      </c>
      <c r="B29" s="52"/>
      <c r="C29" s="63">
        <f>SUM(C23:C28)</f>
        <v>0</v>
      </c>
      <c r="D29" s="63">
        <f>SUM(D23:D28)</f>
        <v>0</v>
      </c>
      <c r="E29" s="63">
        <f>SUM(E23:E28)</f>
        <v>0</v>
      </c>
      <c r="F29" s="63">
        <f>SUM(F23:F28)</f>
        <v>0</v>
      </c>
    </row>
    <row r="30" spans="1:6" ht="17">
      <c r="A30" s="81" t="s">
        <v>70</v>
      </c>
    </row>
  </sheetData>
  <mergeCells count="1">
    <mergeCell ref="D6:D11"/>
  </mergeCells>
  <phoneticPr fontId="6"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baseColWidth="10" defaultColWidth="9" defaultRowHeight="15"/>
  <cols>
    <col min="1" max="1" width="3.33203125" style="4" customWidth="1"/>
    <col min="2" max="2" width="2.1640625" style="4" customWidth="1"/>
    <col min="3" max="3" width="3" style="4" customWidth="1"/>
    <col min="4" max="4" width="42.83203125" style="4" customWidth="1"/>
    <col min="5" max="5" width="7.33203125" style="5" bestFit="1" customWidth="1"/>
    <col min="6" max="6" width="7" style="5" bestFit="1" customWidth="1"/>
    <col min="7" max="7" width="11" style="4" customWidth="1"/>
    <col min="8" max="8" width="10.83203125" style="4" customWidth="1"/>
    <col min="9" max="9" width="12.1640625" style="4" customWidth="1"/>
    <col min="10" max="10" width="8.33203125" style="5" bestFit="1" customWidth="1"/>
    <col min="11" max="16384" width="9" style="4"/>
  </cols>
  <sheetData>
    <row r="1" spans="1:10" ht="17">
      <c r="A1" s="3" t="s">
        <v>104</v>
      </c>
      <c r="B1" s="3"/>
      <c r="C1" s="3"/>
    </row>
    <row r="2" spans="1:10">
      <c r="A2" s="4" t="s">
        <v>8</v>
      </c>
    </row>
    <row r="4" spans="1:10">
      <c r="A4" s="16"/>
      <c r="B4" s="16"/>
      <c r="C4" s="16"/>
      <c r="D4" s="16"/>
      <c r="E4" s="73"/>
      <c r="F4" s="73"/>
      <c r="G4" s="75" t="s">
        <v>65</v>
      </c>
      <c r="H4" s="71" t="s">
        <v>3</v>
      </c>
      <c r="I4" s="74"/>
      <c r="J4" s="73"/>
    </row>
    <row r="5" spans="1:10">
      <c r="A5" s="17" t="s">
        <v>10</v>
      </c>
      <c r="B5" s="17"/>
      <c r="C5" s="17"/>
      <c r="D5" s="15"/>
      <c r="E5" s="72" t="s">
        <v>4</v>
      </c>
      <c r="F5" s="72" t="s">
        <v>5</v>
      </c>
      <c r="G5" s="18" t="s">
        <v>66</v>
      </c>
      <c r="H5" s="72" t="s">
        <v>67</v>
      </c>
      <c r="I5" s="72" t="s">
        <v>45</v>
      </c>
      <c r="J5" s="72" t="s">
        <v>7</v>
      </c>
    </row>
    <row r="6" spans="1:10">
      <c r="A6" s="3"/>
      <c r="B6" s="3"/>
      <c r="C6" s="3"/>
      <c r="E6" s="8"/>
      <c r="F6" s="8"/>
      <c r="G6" s="20"/>
      <c r="H6" s="8"/>
      <c r="I6" s="8"/>
      <c r="J6" s="8"/>
    </row>
    <row r="7" spans="1:10" s="3" customFormat="1">
      <c r="B7" s="3" t="s">
        <v>76</v>
      </c>
      <c r="E7" s="9">
        <f>SUM(E8:E13)</f>
        <v>0</v>
      </c>
      <c r="F7" s="9">
        <f>SUM(F8:F13)</f>
        <v>0</v>
      </c>
      <c r="G7" s="9">
        <f>SUM(G9:G13)</f>
        <v>0</v>
      </c>
      <c r="H7" s="9">
        <f>SUM(H9:H13)</f>
        <v>0</v>
      </c>
      <c r="I7" s="9">
        <f>SUM(I9:I13)</f>
        <v>0</v>
      </c>
      <c r="J7" s="9">
        <f>SUM(J8:J13)</f>
        <v>0</v>
      </c>
    </row>
    <row r="8" spans="1:10" s="3" customFormat="1">
      <c r="C8" s="4" t="s">
        <v>0</v>
      </c>
      <c r="D8" s="11"/>
      <c r="E8" s="9"/>
      <c r="F8" s="9"/>
      <c r="J8" s="9"/>
    </row>
    <row r="9" spans="1:10">
      <c r="G9" s="29"/>
      <c r="H9" s="29"/>
      <c r="I9" s="29"/>
      <c r="J9" s="5">
        <f>SUM(E9:I9)</f>
        <v>0</v>
      </c>
    </row>
    <row r="10" spans="1:10">
      <c r="D10" s="10"/>
      <c r="G10" s="29"/>
      <c r="H10" s="29"/>
      <c r="I10" s="29"/>
      <c r="J10" s="5">
        <f>SUM(E10:I10)</f>
        <v>0</v>
      </c>
    </row>
    <row r="11" spans="1:10">
      <c r="C11" s="4" t="s">
        <v>1</v>
      </c>
      <c r="D11" s="10"/>
      <c r="G11" s="29"/>
      <c r="H11" s="29"/>
      <c r="I11" s="29"/>
    </row>
    <row r="12" spans="1:10">
      <c r="G12" s="29"/>
      <c r="H12" s="29"/>
      <c r="I12" s="29"/>
      <c r="J12" s="5">
        <f>SUM(E12:I12)</f>
        <v>0</v>
      </c>
    </row>
    <row r="13" spans="1:10">
      <c r="D13" s="10"/>
      <c r="G13" s="29"/>
      <c r="H13" s="29"/>
      <c r="I13" s="29"/>
      <c r="J13" s="5">
        <f>SUM(E13:I13)</f>
        <v>0</v>
      </c>
    </row>
    <row r="14" spans="1:10" s="3" customFormat="1">
      <c r="B14" s="3" t="s">
        <v>77</v>
      </c>
      <c r="D14" s="11"/>
      <c r="E14" s="9">
        <f t="shared" ref="E14:J14" si="0">SUM(E15:E20)</f>
        <v>0</v>
      </c>
      <c r="F14" s="9">
        <f t="shared" si="0"/>
        <v>0</v>
      </c>
      <c r="G14" s="9">
        <f t="shared" si="0"/>
        <v>0</v>
      </c>
      <c r="H14" s="9">
        <f t="shared" si="0"/>
        <v>0</v>
      </c>
      <c r="I14" s="9">
        <f t="shared" si="0"/>
        <v>0</v>
      </c>
      <c r="J14" s="9">
        <f t="shared" si="0"/>
        <v>0</v>
      </c>
    </row>
    <row r="15" spans="1:10" s="3" customFormat="1">
      <c r="C15" s="4" t="s">
        <v>0</v>
      </c>
      <c r="D15" s="11"/>
      <c r="E15" s="9"/>
      <c r="F15" s="9"/>
      <c r="G15" s="29"/>
      <c r="H15" s="29"/>
      <c r="I15" s="29"/>
      <c r="J15" s="9"/>
    </row>
    <row r="16" spans="1:10">
      <c r="D16" s="10"/>
      <c r="G16" s="29"/>
      <c r="H16" s="29"/>
      <c r="I16" s="29"/>
      <c r="J16" s="5">
        <f>SUM(E16:I16)</f>
        <v>0</v>
      </c>
    </row>
    <row r="17" spans="1:10">
      <c r="D17" s="10"/>
      <c r="G17" s="29"/>
      <c r="H17" s="29"/>
      <c r="I17" s="29"/>
      <c r="J17" s="5">
        <f>SUM(E17:I17)</f>
        <v>0</v>
      </c>
    </row>
    <row r="18" spans="1:10">
      <c r="C18" s="4" t="s">
        <v>1</v>
      </c>
      <c r="D18" s="10"/>
      <c r="G18" s="29"/>
      <c r="H18" s="29"/>
      <c r="I18" s="29"/>
    </row>
    <row r="19" spans="1:10">
      <c r="D19" s="10"/>
      <c r="G19" s="29"/>
      <c r="H19" s="5"/>
      <c r="I19" s="29"/>
      <c r="J19" s="5">
        <f>SUM(E19:I19)</f>
        <v>0</v>
      </c>
    </row>
    <row r="20" spans="1:10">
      <c r="D20" s="10"/>
      <c r="G20" s="5"/>
      <c r="H20" s="29"/>
      <c r="I20" s="29"/>
      <c r="J20" s="5">
        <f>SUM(E20:I20)</f>
        <v>0</v>
      </c>
    </row>
    <row r="21" spans="1:10" s="3" customFormat="1">
      <c r="B21" s="3" t="s">
        <v>78</v>
      </c>
      <c r="D21" s="11"/>
      <c r="E21" s="9">
        <f t="shared" ref="E21:J21" si="1">SUM(E26:E26)</f>
        <v>0</v>
      </c>
      <c r="F21" s="9">
        <f t="shared" si="1"/>
        <v>0</v>
      </c>
      <c r="G21" s="9">
        <f t="shared" si="1"/>
        <v>0</v>
      </c>
      <c r="H21" s="9">
        <f t="shared" si="1"/>
        <v>0</v>
      </c>
      <c r="I21" s="9">
        <f t="shared" si="1"/>
        <v>0</v>
      </c>
      <c r="J21" s="9">
        <f t="shared" si="1"/>
        <v>0</v>
      </c>
    </row>
    <row r="22" spans="1:10" s="3" customFormat="1">
      <c r="C22" s="4" t="s">
        <v>0</v>
      </c>
      <c r="D22" s="11"/>
      <c r="E22" s="9"/>
      <c r="F22" s="9"/>
      <c r="G22" s="9"/>
      <c r="H22" s="9"/>
      <c r="I22" s="9"/>
      <c r="J22" s="9"/>
    </row>
    <row r="23" spans="1:10">
      <c r="D23" s="10"/>
      <c r="G23" s="29"/>
      <c r="H23" s="29"/>
      <c r="I23" s="29"/>
      <c r="J23" s="5">
        <f>SUM(E23:I23)</f>
        <v>0</v>
      </c>
    </row>
    <row r="24" spans="1:10">
      <c r="D24" s="10"/>
      <c r="G24" s="29"/>
      <c r="H24" s="29"/>
      <c r="I24" s="29"/>
      <c r="J24" s="5">
        <f>SUM(E24:I24)</f>
        <v>0</v>
      </c>
    </row>
    <row r="25" spans="1:10">
      <c r="C25" s="4" t="s">
        <v>1</v>
      </c>
      <c r="D25" s="10"/>
      <c r="G25" s="46"/>
      <c r="H25" s="46"/>
      <c r="I25" s="5"/>
    </row>
    <row r="26" spans="1:10">
      <c r="D26" s="10"/>
      <c r="G26" s="29"/>
      <c r="H26" s="29"/>
      <c r="I26" s="29"/>
      <c r="J26" s="5">
        <f t="shared" ref="J26" si="2">SUM(E26:I26)</f>
        <v>0</v>
      </c>
    </row>
    <row r="27" spans="1:10">
      <c r="A27" s="3"/>
      <c r="B27" s="3"/>
      <c r="C27" s="3"/>
      <c r="D27" s="10"/>
      <c r="E27" s="8"/>
      <c r="F27" s="8"/>
      <c r="G27" s="29"/>
      <c r="H27" s="29"/>
      <c r="I27" s="29"/>
      <c r="J27" s="8"/>
    </row>
    <row r="28" spans="1:10" s="3" customFormat="1">
      <c r="B28" s="3" t="s">
        <v>79</v>
      </c>
      <c r="D28" s="11"/>
      <c r="E28" s="9">
        <f t="shared" ref="E28:J28" si="3">SUM(E33:E33)</f>
        <v>0</v>
      </c>
      <c r="F28" s="9">
        <f t="shared" si="3"/>
        <v>0</v>
      </c>
      <c r="G28" s="9">
        <f t="shared" si="3"/>
        <v>0</v>
      </c>
      <c r="H28" s="9">
        <f t="shared" si="3"/>
        <v>0</v>
      </c>
      <c r="I28" s="9">
        <f t="shared" si="3"/>
        <v>0</v>
      </c>
      <c r="J28" s="9">
        <f t="shared" si="3"/>
        <v>0</v>
      </c>
    </row>
    <row r="29" spans="1:10" s="3" customFormat="1">
      <c r="C29" s="4" t="s">
        <v>0</v>
      </c>
      <c r="D29" s="11"/>
      <c r="E29" s="9"/>
      <c r="F29" s="9"/>
      <c r="G29" s="9"/>
      <c r="H29" s="9"/>
      <c r="I29" s="9"/>
      <c r="J29" s="9"/>
    </row>
    <row r="30" spans="1:10">
      <c r="D30" s="10"/>
      <c r="G30" s="29"/>
      <c r="H30" s="29"/>
      <c r="I30" s="29"/>
      <c r="J30" s="5">
        <f>SUM(E30:I30)</f>
        <v>0</v>
      </c>
    </row>
    <row r="31" spans="1:10">
      <c r="D31" s="10"/>
      <c r="G31" s="29"/>
      <c r="H31" s="29"/>
      <c r="I31" s="29"/>
      <c r="J31" s="5">
        <f>SUM(E31:I31)</f>
        <v>0</v>
      </c>
    </row>
    <row r="32" spans="1:10">
      <c r="C32" s="4" t="s">
        <v>1</v>
      </c>
      <c r="D32" s="10"/>
      <c r="G32" s="46"/>
      <c r="H32" s="46"/>
      <c r="I32" s="5"/>
    </row>
    <row r="33" spans="1:10">
      <c r="D33" s="10"/>
      <c r="G33" s="29"/>
      <c r="H33" s="29"/>
      <c r="I33" s="29"/>
      <c r="J33" s="5">
        <f>SUM(E33:I33)</f>
        <v>0</v>
      </c>
    </row>
    <row r="34" spans="1:10">
      <c r="A34" s="3"/>
      <c r="B34" s="3"/>
      <c r="C34" s="3"/>
      <c r="D34" s="10"/>
      <c r="E34" s="8"/>
      <c r="F34" s="8"/>
      <c r="G34" s="29"/>
      <c r="H34" s="29"/>
      <c r="I34" s="29"/>
      <c r="J34" s="8"/>
    </row>
    <row r="35" spans="1:10" s="3" customFormat="1">
      <c r="B35" s="3" t="s">
        <v>80</v>
      </c>
      <c r="D35" s="11"/>
      <c r="E35" s="9">
        <f t="shared" ref="E35:J35" si="4">SUM(E40:E40)</f>
        <v>0</v>
      </c>
      <c r="F35" s="9">
        <f t="shared" si="4"/>
        <v>0</v>
      </c>
      <c r="G35" s="9">
        <f t="shared" si="4"/>
        <v>0</v>
      </c>
      <c r="H35" s="9">
        <f t="shared" si="4"/>
        <v>0</v>
      </c>
      <c r="I35" s="9">
        <f t="shared" si="4"/>
        <v>0</v>
      </c>
      <c r="J35" s="9">
        <f t="shared" si="4"/>
        <v>0</v>
      </c>
    </row>
    <row r="36" spans="1:10" s="3" customFormat="1">
      <c r="C36" s="4" t="s">
        <v>0</v>
      </c>
      <c r="D36" s="11"/>
      <c r="E36" s="9"/>
      <c r="F36" s="9"/>
      <c r="G36" s="9"/>
      <c r="H36" s="9"/>
      <c r="I36" s="9"/>
      <c r="J36" s="9"/>
    </row>
    <row r="37" spans="1:10">
      <c r="D37" s="10"/>
      <c r="G37" s="29"/>
      <c r="H37" s="29"/>
      <c r="I37" s="29"/>
      <c r="J37" s="5">
        <f>SUM(E37:I37)</f>
        <v>0</v>
      </c>
    </row>
    <row r="38" spans="1:10">
      <c r="D38" s="10"/>
      <c r="G38" s="29"/>
      <c r="H38" s="29"/>
      <c r="I38" s="29"/>
      <c r="J38" s="5">
        <f>SUM(E38:I38)</f>
        <v>0</v>
      </c>
    </row>
    <row r="39" spans="1:10">
      <c r="C39" s="4" t="s">
        <v>1</v>
      </c>
      <c r="D39" s="10"/>
      <c r="G39" s="46"/>
      <c r="H39" s="46"/>
      <c r="I39" s="5"/>
    </row>
    <row r="40" spans="1:10">
      <c r="D40" s="10"/>
      <c r="G40" s="29"/>
      <c r="H40" s="29"/>
      <c r="I40" s="29"/>
      <c r="J40" s="5">
        <f>SUM(E40:I40)</f>
        <v>0</v>
      </c>
    </row>
    <row r="41" spans="1:10">
      <c r="D41" s="10"/>
      <c r="G41" s="29"/>
      <c r="H41" s="29"/>
      <c r="I41" s="29"/>
    </row>
    <row r="42" spans="1:10" s="3" customFormat="1">
      <c r="B42" s="3" t="s">
        <v>81</v>
      </c>
      <c r="D42" s="11"/>
      <c r="E42" s="9">
        <f t="shared" ref="E42:J42" si="5">SUM(E43:E47)</f>
        <v>0</v>
      </c>
      <c r="F42" s="9">
        <f t="shared" si="5"/>
        <v>0</v>
      </c>
      <c r="G42" s="9">
        <f t="shared" si="5"/>
        <v>0</v>
      </c>
      <c r="H42" s="9">
        <f t="shared" si="5"/>
        <v>0</v>
      </c>
      <c r="I42" s="9">
        <f t="shared" si="5"/>
        <v>0</v>
      </c>
      <c r="J42" s="9">
        <f t="shared" si="5"/>
        <v>0</v>
      </c>
    </row>
    <row r="43" spans="1:10" s="3" customFormat="1">
      <c r="C43" s="4" t="s">
        <v>0</v>
      </c>
      <c r="D43" s="11"/>
      <c r="E43" s="9"/>
      <c r="F43" s="9"/>
      <c r="G43" s="9"/>
      <c r="H43" s="9"/>
      <c r="I43" s="9"/>
      <c r="J43" s="9"/>
    </row>
    <row r="44" spans="1:10">
      <c r="D44" s="10"/>
      <c r="G44" s="29"/>
      <c r="H44" s="29"/>
      <c r="I44" s="29"/>
      <c r="J44" s="5">
        <f>SUM(E44:I44)</f>
        <v>0</v>
      </c>
    </row>
    <row r="45" spans="1:10">
      <c r="D45" s="10"/>
      <c r="G45" s="29"/>
      <c r="H45" s="29"/>
      <c r="I45" s="29"/>
      <c r="J45" s="5">
        <f>SUM(E45:I45)</f>
        <v>0</v>
      </c>
    </row>
    <row r="46" spans="1:10">
      <c r="C46" s="4" t="s">
        <v>1</v>
      </c>
      <c r="D46" s="10"/>
      <c r="G46" s="46"/>
      <c r="H46" s="46"/>
      <c r="I46" s="5"/>
    </row>
    <row r="47" spans="1:10">
      <c r="A47" s="3"/>
      <c r="G47" s="5"/>
      <c r="H47" s="5"/>
      <c r="I47" s="5"/>
      <c r="J47" s="68">
        <f>SUM(E47:I47)</f>
        <v>0</v>
      </c>
    </row>
    <row r="49" spans="1:10">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c r="A50" s="44" t="s">
        <v>48</v>
      </c>
      <c r="E50" s="46"/>
      <c r="F50" s="46"/>
      <c r="G50" s="4"/>
      <c r="H50" s="4"/>
      <c r="I50" s="4"/>
      <c r="J50" s="46"/>
    </row>
    <row r="51" spans="1:10">
      <c r="H51" s="38"/>
    </row>
    <row r="54" spans="1:10">
      <c r="H54" s="38"/>
    </row>
  </sheetData>
  <phoneticPr fontId="6"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105</v>
      </c>
      <c r="B1" s="3"/>
    </row>
    <row r="2" spans="1:8">
      <c r="A2" s="4" t="s">
        <v>8</v>
      </c>
    </row>
    <row r="4" spans="1:8">
      <c r="A4" s="15"/>
      <c r="B4" s="15"/>
      <c r="C4" s="15"/>
      <c r="D4" s="15"/>
      <c r="E4" s="15"/>
      <c r="F4" s="15"/>
    </row>
    <row r="5" spans="1:8">
      <c r="A5" s="16"/>
      <c r="B5" s="16"/>
      <c r="C5" s="125" t="s">
        <v>4</v>
      </c>
      <c r="D5" s="125"/>
      <c r="E5" s="125"/>
      <c r="F5" s="126" t="s">
        <v>3</v>
      </c>
      <c r="G5" s="126"/>
      <c r="H5" s="16"/>
    </row>
    <row r="6" spans="1:8" ht="32">
      <c r="A6" s="17" t="s">
        <v>10</v>
      </c>
      <c r="B6" s="15"/>
      <c r="C6" s="18" t="s">
        <v>0</v>
      </c>
      <c r="D6" s="18" t="s">
        <v>2</v>
      </c>
      <c r="E6" s="19" t="s">
        <v>44</v>
      </c>
      <c r="F6" s="18" t="s">
        <v>50</v>
      </c>
      <c r="G6" s="18" t="s">
        <v>45</v>
      </c>
      <c r="H6" s="18" t="s">
        <v>7</v>
      </c>
    </row>
    <row r="7" spans="1:8">
      <c r="A7" s="3"/>
      <c r="C7" s="20"/>
      <c r="D7" s="20"/>
      <c r="E7" s="20"/>
      <c r="F7" s="20"/>
    </row>
    <row r="8" spans="1:8">
      <c r="A8" s="35" t="s">
        <v>76</v>
      </c>
      <c r="C8" s="36">
        <f t="shared" ref="C8:H8" si="0">SUM(C9)</f>
        <v>0</v>
      </c>
      <c r="D8" s="36">
        <f t="shared" si="0"/>
        <v>0</v>
      </c>
      <c r="E8" s="36">
        <f t="shared" si="0"/>
        <v>0</v>
      </c>
      <c r="F8" s="36">
        <f t="shared" si="0"/>
        <v>0</v>
      </c>
      <c r="G8" s="36">
        <f t="shared" si="0"/>
        <v>0</v>
      </c>
      <c r="H8" s="36">
        <f t="shared" si="0"/>
        <v>0</v>
      </c>
    </row>
    <row r="9" spans="1:8">
      <c r="C9" s="5"/>
      <c r="D9" s="5"/>
      <c r="E9" s="5"/>
      <c r="F9" s="5"/>
      <c r="G9" s="5"/>
      <c r="H9" s="5">
        <f>SUM(C9:G9)</f>
        <v>0</v>
      </c>
    </row>
    <row r="10" spans="1:8">
      <c r="C10" s="5"/>
      <c r="D10" s="5"/>
      <c r="E10" s="5"/>
      <c r="F10" s="5"/>
      <c r="G10" s="5"/>
      <c r="H10" s="5"/>
    </row>
    <row r="11" spans="1:8">
      <c r="A11" s="35" t="s">
        <v>77</v>
      </c>
      <c r="C11" s="36">
        <f t="shared" ref="C11:H11" si="1">SUM(C12:C13)</f>
        <v>0</v>
      </c>
      <c r="D11" s="36">
        <f t="shared" si="1"/>
        <v>0</v>
      </c>
      <c r="E11" s="36">
        <f t="shared" si="1"/>
        <v>0</v>
      </c>
      <c r="F11" s="36">
        <f t="shared" si="1"/>
        <v>0</v>
      </c>
      <c r="G11" s="36">
        <f t="shared" si="1"/>
        <v>0</v>
      </c>
      <c r="H11" s="36">
        <f t="shared" si="1"/>
        <v>0</v>
      </c>
    </row>
    <row r="12" spans="1:8">
      <c r="C12" s="5"/>
      <c r="D12" s="5"/>
      <c r="E12" s="5"/>
      <c r="F12" s="5"/>
      <c r="G12" s="5"/>
      <c r="H12" s="5">
        <f>SUM(C12:G12)</f>
        <v>0</v>
      </c>
    </row>
    <row r="13" spans="1:8">
      <c r="C13" s="5"/>
      <c r="D13" s="5"/>
      <c r="E13" s="5"/>
      <c r="F13" s="5"/>
      <c r="G13" s="5"/>
      <c r="H13" s="5">
        <f>SUM(C13:G13)</f>
        <v>0</v>
      </c>
    </row>
    <row r="14" spans="1:8">
      <c r="C14" s="5"/>
      <c r="D14" s="5"/>
      <c r="E14" s="5"/>
      <c r="F14" s="5"/>
      <c r="G14" s="5"/>
      <c r="H14" s="5"/>
    </row>
    <row r="15" spans="1:8">
      <c r="A15" s="6" t="s">
        <v>7</v>
      </c>
      <c r="B15" s="6"/>
      <c r="C15" s="37">
        <f t="shared" ref="C15:H15" si="2">+C11+C8</f>
        <v>0</v>
      </c>
      <c r="D15" s="37">
        <f t="shared" si="2"/>
        <v>0</v>
      </c>
      <c r="E15" s="37">
        <f t="shared" si="2"/>
        <v>0</v>
      </c>
      <c r="F15" s="37">
        <f t="shared" si="2"/>
        <v>0</v>
      </c>
      <c r="G15" s="37">
        <f t="shared" si="2"/>
        <v>0</v>
      </c>
      <c r="H15" s="37">
        <f t="shared" si="2"/>
        <v>0</v>
      </c>
    </row>
    <row r="16" spans="1:8" s="45" customFormat="1" ht="13">
      <c r="A16" s="44" t="s">
        <v>49</v>
      </c>
    </row>
    <row r="17" spans="1:1" s="45" customFormat="1" ht="13">
      <c r="A17" s="45" t="s">
        <v>51</v>
      </c>
    </row>
  </sheetData>
  <mergeCells count="2">
    <mergeCell ref="C5:E5"/>
    <mergeCell ref="F5:G5"/>
  </mergeCells>
  <phoneticPr fontId="6"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baseColWidth="10" defaultColWidth="9" defaultRowHeight="15"/>
  <cols>
    <col min="1" max="1" width="25" style="49" customWidth="1"/>
    <col min="2" max="2" width="2.33203125" style="49" customWidth="1"/>
    <col min="3" max="3" width="10.6640625" style="49" customWidth="1"/>
    <col min="4" max="4" width="15.1640625" style="49" customWidth="1"/>
    <col min="5" max="5" width="12.83203125" style="49" customWidth="1"/>
    <col min="6" max="16384" width="9" style="49"/>
  </cols>
  <sheetData>
    <row r="1" spans="1:16">
      <c r="A1" s="35" t="s">
        <v>106</v>
      </c>
    </row>
    <row r="2" spans="1:16" ht="17">
      <c r="A2" s="35" t="s">
        <v>85</v>
      </c>
    </row>
    <row r="3" spans="1:16">
      <c r="A3" s="49" t="s">
        <v>8</v>
      </c>
    </row>
    <row r="5" spans="1:16">
      <c r="A5" s="52" t="s">
        <v>10</v>
      </c>
      <c r="B5" s="50"/>
      <c r="C5" s="53" t="s">
        <v>19</v>
      </c>
      <c r="D5" s="53" t="s">
        <v>9</v>
      </c>
    </row>
    <row r="6" spans="1:16">
      <c r="A6" s="49" t="s">
        <v>35</v>
      </c>
      <c r="C6" s="57"/>
      <c r="D6" s="136" t="s">
        <v>64</v>
      </c>
      <c r="P6" s="64"/>
    </row>
    <row r="7" spans="1:16">
      <c r="A7" s="49" t="s">
        <v>59</v>
      </c>
      <c r="C7" s="57"/>
      <c r="D7" s="137"/>
      <c r="P7" s="64"/>
    </row>
    <row r="8" spans="1:16">
      <c r="A8" s="49" t="s">
        <v>60</v>
      </c>
      <c r="C8" s="57"/>
      <c r="D8" s="137"/>
      <c r="P8" s="64"/>
    </row>
    <row r="9" spans="1:16">
      <c r="A9" s="49" t="s">
        <v>61</v>
      </c>
      <c r="C9" s="57"/>
      <c r="D9" s="137"/>
      <c r="P9" s="64"/>
    </row>
    <row r="10" spans="1:16">
      <c r="A10" s="49" t="s">
        <v>62</v>
      </c>
      <c r="C10" s="57"/>
      <c r="D10" s="137"/>
      <c r="P10" s="64"/>
    </row>
    <row r="11" spans="1:16">
      <c r="A11" s="49" t="s">
        <v>37</v>
      </c>
      <c r="C11" s="57"/>
      <c r="D11" s="137"/>
      <c r="P11" s="64"/>
    </row>
    <row r="12" spans="1:16">
      <c r="A12" s="49" t="s">
        <v>38</v>
      </c>
      <c r="C12" s="57"/>
      <c r="D12" s="137"/>
      <c r="P12" s="64"/>
    </row>
    <row r="13" spans="1:16">
      <c r="A13" s="49" t="s">
        <v>41</v>
      </c>
      <c r="C13" s="57"/>
      <c r="D13" s="137"/>
      <c r="P13" s="64"/>
    </row>
    <row r="14" spans="1:16">
      <c r="C14" s="57"/>
      <c r="D14" s="51"/>
      <c r="P14" s="64"/>
    </row>
    <row r="15" spans="1:16">
      <c r="A15" s="52" t="s">
        <v>7</v>
      </c>
      <c r="B15" s="52"/>
      <c r="C15" s="62">
        <f>SUM(C6:C14)</f>
        <v>0</v>
      </c>
      <c r="P15" s="64"/>
    </row>
    <row r="16" spans="1:16">
      <c r="A16" s="54" t="s">
        <v>52</v>
      </c>
      <c r="D16" s="67"/>
      <c r="P16" s="64"/>
    </row>
    <row r="17" spans="1:14">
      <c r="A17" s="54" t="s">
        <v>53</v>
      </c>
    </row>
    <row r="20" spans="1:14">
      <c r="A20" s="35" t="s">
        <v>107</v>
      </c>
    </row>
    <row r="21" spans="1:14">
      <c r="A21" s="35" t="s">
        <v>86</v>
      </c>
    </row>
    <row r="22" spans="1:14">
      <c r="A22" s="49" t="s">
        <v>8</v>
      </c>
    </row>
    <row r="23" spans="1:14">
      <c r="A23" s="51"/>
      <c r="B23" s="51"/>
      <c r="C23" s="51"/>
      <c r="D23" s="51"/>
      <c r="E23" s="51"/>
      <c r="F23" s="51"/>
    </row>
    <row r="24" spans="1:14" ht="17">
      <c r="A24" s="1" t="s">
        <v>10</v>
      </c>
      <c r="B24" s="55"/>
      <c r="C24" s="2" t="s">
        <v>5</v>
      </c>
      <c r="D24" s="2" t="s">
        <v>40</v>
      </c>
      <c r="E24" s="2" t="s">
        <v>68</v>
      </c>
      <c r="F24" s="2" t="s">
        <v>7</v>
      </c>
    </row>
    <row r="25" spans="1:14">
      <c r="A25" s="49" t="s">
        <v>35</v>
      </c>
      <c r="C25" s="59"/>
      <c r="D25" s="59"/>
      <c r="E25" s="59"/>
      <c r="F25" s="59">
        <f>+C25+D25+E25</f>
        <v>0</v>
      </c>
      <c r="G25" s="59"/>
      <c r="I25" s="56"/>
      <c r="J25" s="56"/>
      <c r="K25" s="56"/>
      <c r="L25" s="56"/>
      <c r="M25" s="56"/>
      <c r="N25" s="56"/>
    </row>
    <row r="26" spans="1:14" s="56" customFormat="1">
      <c r="A26" s="49" t="s">
        <v>36</v>
      </c>
      <c r="B26" s="49"/>
      <c r="C26" s="59"/>
      <c r="D26" s="59"/>
      <c r="E26" s="59"/>
      <c r="F26" s="59">
        <f t="shared" ref="F26:F33" si="0">+C26+D26+E26</f>
        <v>0</v>
      </c>
      <c r="G26" s="82"/>
      <c r="I26" s="49"/>
      <c r="J26" s="49"/>
      <c r="K26" s="49"/>
      <c r="L26" s="49"/>
      <c r="M26" s="49"/>
      <c r="N26" s="49"/>
    </row>
    <row r="27" spans="1:14">
      <c r="A27" s="49" t="s">
        <v>60</v>
      </c>
      <c r="C27" s="59"/>
      <c r="D27" s="59"/>
      <c r="E27" s="59"/>
      <c r="F27" s="59">
        <f t="shared" si="0"/>
        <v>0</v>
      </c>
      <c r="G27" s="59"/>
    </row>
    <row r="28" spans="1:14">
      <c r="A28" s="49" t="s">
        <v>61</v>
      </c>
      <c r="C28" s="59"/>
      <c r="D28" s="59"/>
      <c r="E28" s="59"/>
      <c r="F28" s="59"/>
      <c r="G28" s="59"/>
    </row>
    <row r="29" spans="1:14">
      <c r="A29" s="49" t="s">
        <v>62</v>
      </c>
      <c r="C29" s="59"/>
      <c r="D29" s="59"/>
      <c r="E29" s="59"/>
      <c r="F29" s="59"/>
      <c r="G29" s="59"/>
    </row>
    <row r="30" spans="1:14">
      <c r="A30" s="49" t="s">
        <v>37</v>
      </c>
      <c r="C30" s="59"/>
      <c r="D30" s="59"/>
      <c r="E30" s="59"/>
      <c r="F30" s="59">
        <f t="shared" si="0"/>
        <v>0</v>
      </c>
      <c r="G30" s="59"/>
    </row>
    <row r="31" spans="1:14">
      <c r="A31" s="49" t="s">
        <v>38</v>
      </c>
      <c r="C31" s="59"/>
      <c r="D31" s="59"/>
      <c r="E31" s="59"/>
      <c r="F31" s="59">
        <f t="shared" si="0"/>
        <v>0</v>
      </c>
      <c r="G31" s="59"/>
    </row>
    <row r="32" spans="1:14">
      <c r="A32" s="49" t="s">
        <v>41</v>
      </c>
      <c r="C32" s="59"/>
      <c r="D32" s="59"/>
      <c r="E32" s="59"/>
      <c r="F32" s="59">
        <f t="shared" si="0"/>
        <v>0</v>
      </c>
      <c r="G32" s="59"/>
    </row>
    <row r="33" spans="1:7">
      <c r="A33" s="49" t="s">
        <v>28</v>
      </c>
      <c r="C33" s="59"/>
      <c r="D33" s="59"/>
      <c r="E33" s="59"/>
      <c r="F33" s="59">
        <f t="shared" si="0"/>
        <v>0</v>
      </c>
      <c r="G33" s="59"/>
    </row>
    <row r="34" spans="1:7">
      <c r="A34" s="52" t="s">
        <v>7</v>
      </c>
      <c r="B34" s="52"/>
      <c r="C34" s="63">
        <f>SUM(C25:C33)</f>
        <v>0</v>
      </c>
      <c r="D34" s="63">
        <f>SUM(D25:D33)</f>
        <v>0</v>
      </c>
      <c r="E34" s="63">
        <f>SUM(E25:E33)</f>
        <v>0</v>
      </c>
      <c r="F34" s="63">
        <f>SUM(F25:F33)</f>
        <v>0</v>
      </c>
      <c r="G34" s="59"/>
    </row>
    <row r="35" spans="1:7" ht="17">
      <c r="A35" s="81" t="s">
        <v>70</v>
      </c>
    </row>
  </sheetData>
  <mergeCells count="1">
    <mergeCell ref="D6:D13"/>
  </mergeCells>
  <phoneticPr fontId="6"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4:P322"/>
  <sheetViews>
    <sheetView tabSelected="1" zoomScale="99" zoomScaleNormal="99" zoomScalePageLayoutView="125" workbookViewId="0">
      <selection activeCell="J5" sqref="J5"/>
    </sheetView>
  </sheetViews>
  <sheetFormatPr baseColWidth="10" defaultColWidth="9" defaultRowHeight="15"/>
  <cols>
    <col min="1" max="1" width="1.83203125" style="84" customWidth="1"/>
    <col min="2" max="2" width="1.83203125" style="85" customWidth="1"/>
    <col min="3" max="3" width="6.33203125" style="95" customWidth="1"/>
    <col min="4" max="4" width="41.33203125" style="99" customWidth="1"/>
    <col min="5" max="6" width="9.6640625" style="102" customWidth="1"/>
    <col min="7" max="7" width="0.83203125" style="102" customWidth="1"/>
    <col min="8" max="8" width="9.6640625" style="102" customWidth="1"/>
    <col min="9" max="9" width="0.83203125" style="102" customWidth="1"/>
    <col min="10" max="10" width="9.6640625" style="102" customWidth="1"/>
    <col min="11" max="11" width="0.83203125" style="102" customWidth="1"/>
    <col min="12" max="12" width="9.6640625" style="103" customWidth="1"/>
    <col min="13" max="13" width="0.83203125" style="103" customWidth="1"/>
    <col min="14" max="14" width="9.6640625" style="103" customWidth="1"/>
    <col min="15" max="15" width="0.83203125" style="103" customWidth="1"/>
    <col min="16" max="16" width="9.6640625" style="103" customWidth="1"/>
    <col min="17" max="16384" width="9" style="85"/>
  </cols>
  <sheetData>
    <row r="4" spans="1:16" ht="18" customHeight="1"/>
    <row r="5" spans="1:16" s="83" customFormat="1" ht="15" customHeight="1">
      <c r="A5" s="86" t="s">
        <v>143</v>
      </c>
      <c r="C5" s="96"/>
      <c r="D5" s="100"/>
      <c r="E5" s="104"/>
      <c r="F5" s="104"/>
      <c r="G5" s="104"/>
      <c r="H5" s="104"/>
      <c r="I5" s="104"/>
      <c r="J5" s="104"/>
      <c r="K5" s="104"/>
      <c r="L5" s="105"/>
      <c r="M5" s="105"/>
      <c r="N5" s="105"/>
      <c r="O5" s="105"/>
      <c r="P5" s="105"/>
    </row>
    <row r="6" spans="1:16">
      <c r="A6" s="87" t="s">
        <v>8</v>
      </c>
    </row>
    <row r="7" spans="1:16">
      <c r="E7" s="143"/>
      <c r="F7" s="143"/>
      <c r="G7" s="106"/>
      <c r="H7" s="106"/>
      <c r="I7" s="106"/>
      <c r="J7" s="106"/>
      <c r="K7" s="106"/>
      <c r="L7" s="144"/>
      <c r="M7" s="144"/>
      <c r="N7" s="144"/>
      <c r="O7" s="107"/>
    </row>
    <row r="8" spans="1:16">
      <c r="A8" s="145" t="s">
        <v>283</v>
      </c>
      <c r="B8" s="145"/>
      <c r="C8" s="145"/>
      <c r="D8" s="145"/>
      <c r="E8" s="147" t="s">
        <v>118</v>
      </c>
      <c r="F8" s="147"/>
      <c r="G8" s="111"/>
      <c r="H8" s="147" t="s">
        <v>119</v>
      </c>
      <c r="I8" s="147"/>
      <c r="J8" s="147"/>
      <c r="K8" s="111"/>
      <c r="L8" s="140" t="s">
        <v>117</v>
      </c>
      <c r="M8" s="140"/>
      <c r="N8" s="140"/>
      <c r="O8" s="124"/>
      <c r="P8" s="141" t="s">
        <v>132</v>
      </c>
    </row>
    <row r="9" spans="1:16" ht="36" customHeight="1">
      <c r="A9" s="146"/>
      <c r="B9" s="146"/>
      <c r="C9" s="146"/>
      <c r="D9" s="146"/>
      <c r="E9" s="88" t="s">
        <v>4</v>
      </c>
      <c r="F9" s="88" t="s">
        <v>140</v>
      </c>
      <c r="G9" s="88"/>
      <c r="H9" s="148" t="s">
        <v>5</v>
      </c>
      <c r="I9" s="148"/>
      <c r="J9" s="122" t="s">
        <v>40</v>
      </c>
      <c r="K9" s="123"/>
      <c r="L9" s="149" t="s">
        <v>118</v>
      </c>
      <c r="M9" s="149"/>
      <c r="N9" s="112" t="s">
        <v>119</v>
      </c>
      <c r="O9" s="121"/>
      <c r="P9" s="142"/>
    </row>
    <row r="10" spans="1:16">
      <c r="A10" s="113"/>
      <c r="B10" s="92"/>
      <c r="C10" s="92"/>
      <c r="D10" s="93"/>
      <c r="E10" s="114"/>
      <c r="F10" s="114"/>
      <c r="G10" s="114"/>
      <c r="H10" s="114"/>
      <c r="I10" s="114"/>
      <c r="J10" s="114"/>
      <c r="K10" s="114"/>
      <c r="L10" s="114"/>
      <c r="M10" s="114"/>
      <c r="N10" s="114"/>
      <c r="O10" s="114"/>
      <c r="P10" s="114"/>
    </row>
    <row r="11" spans="1:16" s="95" customFormat="1">
      <c r="A11" s="113" t="s">
        <v>124</v>
      </c>
      <c r="B11" s="92"/>
      <c r="C11" s="92"/>
      <c r="D11" s="93"/>
      <c r="E11" s="114">
        <f>E12+E22+E25+E30+E33+E40+E50+E62+E65</f>
        <v>2880.9213804000001</v>
      </c>
      <c r="F11" s="114">
        <f t="shared" ref="F11:P11" si="0">F12+F22+F25+F30+F33+F40+F50+F62+F65</f>
        <v>520.48</v>
      </c>
      <c r="G11" s="114"/>
      <c r="H11" s="114">
        <f t="shared" si="0"/>
        <v>877</v>
      </c>
      <c r="I11" s="114"/>
      <c r="J11" s="114">
        <f t="shared" si="0"/>
        <v>0</v>
      </c>
      <c r="K11" s="114"/>
      <c r="L11" s="114">
        <f t="shared" si="0"/>
        <v>2234.8270815999999</v>
      </c>
      <c r="M11" s="114"/>
      <c r="N11" s="114">
        <f t="shared" si="0"/>
        <v>88.616025000000008</v>
      </c>
      <c r="O11" s="114"/>
      <c r="P11" s="114">
        <f t="shared" si="0"/>
        <v>6601.8444869999994</v>
      </c>
    </row>
    <row r="12" spans="1:16" s="95" customFormat="1">
      <c r="A12" s="113"/>
      <c r="B12" s="92" t="s">
        <v>11</v>
      </c>
      <c r="C12" s="92"/>
      <c r="D12" s="93"/>
      <c r="E12" s="114">
        <f>E13+E15+E19</f>
        <v>0</v>
      </c>
      <c r="F12" s="114">
        <f t="shared" ref="F12:N12" si="1">F13+F15+F19</f>
        <v>0</v>
      </c>
      <c r="G12" s="114"/>
      <c r="H12" s="114">
        <f t="shared" si="1"/>
        <v>623.18000000000006</v>
      </c>
      <c r="I12" s="114"/>
      <c r="J12" s="114">
        <f t="shared" si="1"/>
        <v>0</v>
      </c>
      <c r="K12" s="114"/>
      <c r="L12" s="114">
        <f t="shared" si="1"/>
        <v>15</v>
      </c>
      <c r="M12" s="114"/>
      <c r="N12" s="114">
        <f t="shared" si="1"/>
        <v>60</v>
      </c>
      <c r="O12" s="114"/>
      <c r="P12" s="114">
        <f>P13+P15+P19</f>
        <v>698.18000000000006</v>
      </c>
    </row>
    <row r="13" spans="1:16" s="95" customFormat="1">
      <c r="A13" s="90"/>
      <c r="B13" s="92"/>
      <c r="C13" s="92" t="s">
        <v>281</v>
      </c>
      <c r="D13" s="93"/>
      <c r="E13" s="115">
        <f t="shared" ref="E13:N13" si="2">SUM(E14)</f>
        <v>0</v>
      </c>
      <c r="F13" s="115">
        <f t="shared" si="2"/>
        <v>0</v>
      </c>
      <c r="G13" s="115"/>
      <c r="H13" s="115">
        <f t="shared" si="2"/>
        <v>75</v>
      </c>
      <c r="I13" s="115"/>
      <c r="J13" s="115">
        <f t="shared" si="2"/>
        <v>0</v>
      </c>
      <c r="K13" s="115"/>
      <c r="L13" s="115">
        <f t="shared" si="2"/>
        <v>0</v>
      </c>
      <c r="M13" s="115"/>
      <c r="N13" s="115">
        <f t="shared" si="2"/>
        <v>0</v>
      </c>
      <c r="O13" s="115"/>
      <c r="P13" s="115">
        <f>SUM(P14)</f>
        <v>75</v>
      </c>
    </row>
    <row r="14" spans="1:16" s="95" customFormat="1">
      <c r="A14" s="90"/>
      <c r="B14" s="98"/>
      <c r="C14" s="90">
        <v>51039</v>
      </c>
      <c r="D14" s="91" t="s">
        <v>144</v>
      </c>
      <c r="E14" s="115">
        <v>0</v>
      </c>
      <c r="F14" s="115">
        <v>0</v>
      </c>
      <c r="G14" s="115"/>
      <c r="H14" s="115">
        <v>75</v>
      </c>
      <c r="I14" s="115"/>
      <c r="J14" s="115">
        <v>0</v>
      </c>
      <c r="K14" s="115"/>
      <c r="L14" s="115">
        <v>0</v>
      </c>
      <c r="M14" s="115"/>
      <c r="N14" s="115">
        <v>0</v>
      </c>
      <c r="O14" s="115"/>
      <c r="P14" s="115">
        <f>SUM(E14:N14)</f>
        <v>75</v>
      </c>
    </row>
    <row r="15" spans="1:16" s="95" customFormat="1">
      <c r="A15" s="90"/>
      <c r="B15" s="92"/>
      <c r="C15" s="92" t="s">
        <v>113</v>
      </c>
      <c r="D15" s="93"/>
      <c r="E15" s="115">
        <f t="shared" ref="E15:P15" si="3">SUM(E16:E18)</f>
        <v>0</v>
      </c>
      <c r="F15" s="115">
        <f t="shared" si="3"/>
        <v>0</v>
      </c>
      <c r="G15" s="115"/>
      <c r="H15" s="115">
        <f t="shared" si="3"/>
        <v>188.18</v>
      </c>
      <c r="I15" s="115"/>
      <c r="J15" s="115">
        <f t="shared" si="3"/>
        <v>0</v>
      </c>
      <c r="K15" s="115"/>
      <c r="L15" s="115">
        <f t="shared" si="3"/>
        <v>15</v>
      </c>
      <c r="M15" s="115"/>
      <c r="N15" s="115">
        <f t="shared" si="3"/>
        <v>60</v>
      </c>
      <c r="O15" s="115"/>
      <c r="P15" s="115">
        <f t="shared" si="3"/>
        <v>263.18</v>
      </c>
    </row>
    <row r="16" spans="1:16" s="95" customFormat="1" ht="26">
      <c r="A16" s="90"/>
      <c r="B16" s="98"/>
      <c r="C16" s="90">
        <v>47282</v>
      </c>
      <c r="D16" s="91" t="s">
        <v>141</v>
      </c>
      <c r="E16" s="115">
        <v>0</v>
      </c>
      <c r="F16" s="115">
        <v>0</v>
      </c>
      <c r="G16" s="115"/>
      <c r="H16" s="115">
        <v>44.76</v>
      </c>
      <c r="I16" s="115"/>
      <c r="J16" s="115">
        <v>0</v>
      </c>
      <c r="K16" s="115"/>
      <c r="L16" s="115">
        <v>15</v>
      </c>
      <c r="M16" s="115"/>
      <c r="N16" s="115">
        <v>0</v>
      </c>
      <c r="O16" s="115"/>
      <c r="P16" s="115">
        <f>SUM(E16:N16)</f>
        <v>59.76</v>
      </c>
    </row>
    <row r="17" spans="1:16" s="95" customFormat="1" ht="26">
      <c r="A17" s="90"/>
      <c r="B17" s="98"/>
      <c r="C17" s="90">
        <v>47282</v>
      </c>
      <c r="D17" s="91" t="s">
        <v>142</v>
      </c>
      <c r="E17" s="115">
        <v>0</v>
      </c>
      <c r="F17" s="115">
        <v>0</v>
      </c>
      <c r="G17" s="115"/>
      <c r="H17" s="115">
        <v>0</v>
      </c>
      <c r="I17" s="115"/>
      <c r="J17" s="115">
        <v>0</v>
      </c>
      <c r="K17" s="115"/>
      <c r="L17" s="115">
        <v>0</v>
      </c>
      <c r="M17" s="115"/>
      <c r="N17" s="115">
        <v>60</v>
      </c>
      <c r="O17" s="115"/>
      <c r="P17" s="115">
        <f>SUM(E17:N17)</f>
        <v>60</v>
      </c>
    </row>
    <row r="18" spans="1:16" s="95" customFormat="1" ht="26">
      <c r="A18" s="90"/>
      <c r="B18" s="98"/>
      <c r="C18" s="90">
        <v>47282</v>
      </c>
      <c r="D18" s="91" t="s">
        <v>145</v>
      </c>
      <c r="E18" s="115">
        <v>0</v>
      </c>
      <c r="F18" s="115">
        <v>0</v>
      </c>
      <c r="G18" s="115"/>
      <c r="H18" s="115">
        <v>143.42000000000002</v>
      </c>
      <c r="I18" s="115"/>
      <c r="J18" s="115"/>
      <c r="K18" s="115"/>
      <c r="L18" s="115"/>
      <c r="M18" s="115"/>
      <c r="N18" s="115"/>
      <c r="O18" s="115"/>
      <c r="P18" s="115">
        <f>SUM(E18:N18)</f>
        <v>143.42000000000002</v>
      </c>
    </row>
    <row r="19" spans="1:16" s="95" customFormat="1">
      <c r="A19" s="90"/>
      <c r="B19" s="92"/>
      <c r="C19" s="92" t="s">
        <v>129</v>
      </c>
      <c r="D19" s="93"/>
      <c r="E19" s="115">
        <f t="shared" ref="E19:P19" si="4">SUM(E20:E21)</f>
        <v>0</v>
      </c>
      <c r="F19" s="115">
        <f t="shared" si="4"/>
        <v>0</v>
      </c>
      <c r="G19" s="115"/>
      <c r="H19" s="115">
        <f t="shared" si="4"/>
        <v>360</v>
      </c>
      <c r="I19" s="115"/>
      <c r="J19" s="115">
        <f t="shared" si="4"/>
        <v>0</v>
      </c>
      <c r="K19" s="115"/>
      <c r="L19" s="115">
        <f t="shared" si="4"/>
        <v>0</v>
      </c>
      <c r="M19" s="115"/>
      <c r="N19" s="115">
        <f t="shared" si="4"/>
        <v>0</v>
      </c>
      <c r="O19" s="115"/>
      <c r="P19" s="115">
        <f t="shared" si="4"/>
        <v>360</v>
      </c>
    </row>
    <row r="20" spans="1:16" s="95" customFormat="1">
      <c r="A20" s="90"/>
      <c r="B20" s="98"/>
      <c r="C20" s="90">
        <v>37075</v>
      </c>
      <c r="D20" s="91" t="s">
        <v>137</v>
      </c>
      <c r="E20" s="115">
        <v>0</v>
      </c>
      <c r="F20" s="115">
        <v>0</v>
      </c>
      <c r="G20" s="115"/>
      <c r="H20" s="115">
        <v>330</v>
      </c>
      <c r="I20" s="115"/>
      <c r="J20" s="115">
        <v>0</v>
      </c>
      <c r="K20" s="115"/>
      <c r="L20" s="115">
        <v>0</v>
      </c>
      <c r="M20" s="115"/>
      <c r="N20" s="115">
        <v>0</v>
      </c>
      <c r="O20" s="115"/>
      <c r="P20" s="115">
        <f>SUM(E20:N20)</f>
        <v>330</v>
      </c>
    </row>
    <row r="21" spans="1:16" s="95" customFormat="1">
      <c r="A21" s="90"/>
      <c r="B21" s="98"/>
      <c r="C21" s="90">
        <v>50062</v>
      </c>
      <c r="D21" s="91" t="s">
        <v>138</v>
      </c>
      <c r="E21" s="115">
        <v>0</v>
      </c>
      <c r="F21" s="115">
        <v>0</v>
      </c>
      <c r="G21" s="115"/>
      <c r="H21" s="115">
        <v>30</v>
      </c>
      <c r="I21" s="115"/>
      <c r="J21" s="115">
        <v>0</v>
      </c>
      <c r="K21" s="115"/>
      <c r="L21" s="115">
        <v>0</v>
      </c>
      <c r="M21" s="115"/>
      <c r="N21" s="115">
        <v>0</v>
      </c>
      <c r="O21" s="115"/>
      <c r="P21" s="115">
        <f>SUM(E21:N21)</f>
        <v>30</v>
      </c>
    </row>
    <row r="22" spans="1:16" s="95" customFormat="1">
      <c r="A22" s="113"/>
      <c r="B22" s="92" t="s">
        <v>12</v>
      </c>
      <c r="C22" s="92"/>
      <c r="D22" s="93"/>
      <c r="E22" s="114">
        <f>E23</f>
        <v>50</v>
      </c>
      <c r="F22" s="114">
        <f t="shared" ref="F22:P22" si="5">F23</f>
        <v>0</v>
      </c>
      <c r="G22" s="114"/>
      <c r="H22" s="114">
        <f t="shared" si="5"/>
        <v>0</v>
      </c>
      <c r="I22" s="114"/>
      <c r="J22" s="114">
        <f t="shared" si="5"/>
        <v>0</v>
      </c>
      <c r="K22" s="114"/>
      <c r="L22" s="114">
        <f t="shared" si="5"/>
        <v>0</v>
      </c>
      <c r="M22" s="114"/>
      <c r="N22" s="114">
        <f t="shared" si="5"/>
        <v>0</v>
      </c>
      <c r="O22" s="114"/>
      <c r="P22" s="114">
        <f t="shared" si="5"/>
        <v>50</v>
      </c>
    </row>
    <row r="23" spans="1:16" s="95" customFormat="1">
      <c r="A23" s="90"/>
      <c r="B23" s="92"/>
      <c r="C23" s="92" t="s">
        <v>114</v>
      </c>
      <c r="D23" s="93"/>
      <c r="E23" s="115">
        <f>SUM(E24)</f>
        <v>50</v>
      </c>
      <c r="F23" s="115">
        <f t="shared" ref="F23:P23" si="6">SUM(F24)</f>
        <v>0</v>
      </c>
      <c r="G23" s="115"/>
      <c r="H23" s="115">
        <f t="shared" si="6"/>
        <v>0</v>
      </c>
      <c r="I23" s="115"/>
      <c r="J23" s="115">
        <f t="shared" si="6"/>
        <v>0</v>
      </c>
      <c r="K23" s="115"/>
      <c r="L23" s="115">
        <f t="shared" si="6"/>
        <v>0</v>
      </c>
      <c r="M23" s="115"/>
      <c r="N23" s="115">
        <f t="shared" si="6"/>
        <v>0</v>
      </c>
      <c r="O23" s="115"/>
      <c r="P23" s="115">
        <f t="shared" si="6"/>
        <v>50</v>
      </c>
    </row>
    <row r="24" spans="1:16" s="95" customFormat="1" ht="26">
      <c r="A24" s="90"/>
      <c r="B24" s="98"/>
      <c r="C24" s="90">
        <v>51060</v>
      </c>
      <c r="D24" s="91" t="s">
        <v>215</v>
      </c>
      <c r="E24" s="115">
        <v>50</v>
      </c>
      <c r="F24" s="115">
        <v>0</v>
      </c>
      <c r="G24" s="115"/>
      <c r="H24" s="115">
        <v>0</v>
      </c>
      <c r="I24" s="115"/>
      <c r="J24" s="115">
        <v>0</v>
      </c>
      <c r="K24" s="115"/>
      <c r="L24" s="115">
        <v>0</v>
      </c>
      <c r="M24" s="115"/>
      <c r="N24" s="115">
        <v>0</v>
      </c>
      <c r="O24" s="115"/>
      <c r="P24" s="115">
        <f>SUM(E24:N24)</f>
        <v>50</v>
      </c>
    </row>
    <row r="25" spans="1:16" s="95" customFormat="1">
      <c r="A25" s="113"/>
      <c r="B25" s="92" t="s">
        <v>13</v>
      </c>
      <c r="C25" s="92"/>
      <c r="D25" s="93"/>
      <c r="E25" s="114">
        <f>E26+E28</f>
        <v>250</v>
      </c>
      <c r="F25" s="114">
        <f t="shared" ref="F25:P25" si="7">F26+F28</f>
        <v>0</v>
      </c>
      <c r="G25" s="114"/>
      <c r="H25" s="114">
        <f t="shared" si="7"/>
        <v>0</v>
      </c>
      <c r="I25" s="114"/>
      <c r="J25" s="114">
        <f t="shared" si="7"/>
        <v>0</v>
      </c>
      <c r="K25" s="114"/>
      <c r="L25" s="114">
        <f t="shared" si="7"/>
        <v>100</v>
      </c>
      <c r="M25" s="114"/>
      <c r="N25" s="114">
        <f t="shared" si="7"/>
        <v>0</v>
      </c>
      <c r="O25" s="114"/>
      <c r="P25" s="114">
        <f t="shared" si="7"/>
        <v>350</v>
      </c>
    </row>
    <row r="26" spans="1:16" s="95" customFormat="1">
      <c r="A26" s="90"/>
      <c r="B26" s="92"/>
      <c r="C26" s="92" t="s">
        <v>116</v>
      </c>
      <c r="D26" s="93"/>
      <c r="E26" s="115">
        <f>SUM(E27)</f>
        <v>250</v>
      </c>
      <c r="F26" s="115">
        <f t="shared" ref="F26:P26" si="8">SUM(F27)</f>
        <v>0</v>
      </c>
      <c r="G26" s="115"/>
      <c r="H26" s="115">
        <f t="shared" si="8"/>
        <v>0</v>
      </c>
      <c r="I26" s="115"/>
      <c r="J26" s="115">
        <f t="shared" si="8"/>
        <v>0</v>
      </c>
      <c r="K26" s="115"/>
      <c r="L26" s="115">
        <f t="shared" si="8"/>
        <v>0</v>
      </c>
      <c r="M26" s="115"/>
      <c r="N26" s="115">
        <f t="shared" si="8"/>
        <v>0</v>
      </c>
      <c r="O26" s="115"/>
      <c r="P26" s="115">
        <f t="shared" si="8"/>
        <v>250</v>
      </c>
    </row>
    <row r="27" spans="1:16" s="95" customFormat="1" ht="26">
      <c r="A27" s="90"/>
      <c r="B27" s="98"/>
      <c r="C27" s="90">
        <v>51059</v>
      </c>
      <c r="D27" s="91" t="s">
        <v>146</v>
      </c>
      <c r="E27" s="115">
        <v>250</v>
      </c>
      <c r="F27" s="115">
        <v>0</v>
      </c>
      <c r="G27" s="115"/>
      <c r="H27" s="115">
        <v>0</v>
      </c>
      <c r="I27" s="115"/>
      <c r="J27" s="115">
        <v>0</v>
      </c>
      <c r="K27" s="115"/>
      <c r="L27" s="115">
        <v>0</v>
      </c>
      <c r="M27" s="115"/>
      <c r="N27" s="115">
        <v>0</v>
      </c>
      <c r="O27" s="115"/>
      <c r="P27" s="115">
        <f>SUM(E27:N27)</f>
        <v>250</v>
      </c>
    </row>
    <row r="28" spans="1:16" s="95" customFormat="1">
      <c r="A28" s="90"/>
      <c r="B28" s="92"/>
      <c r="C28" s="92" t="s">
        <v>129</v>
      </c>
      <c r="D28" s="93"/>
      <c r="E28" s="115">
        <f>SUM(E29)</f>
        <v>0</v>
      </c>
      <c r="F28" s="115">
        <f t="shared" ref="F28:P28" si="9">SUM(F29)</f>
        <v>0</v>
      </c>
      <c r="G28" s="115"/>
      <c r="H28" s="115">
        <f t="shared" si="9"/>
        <v>0</v>
      </c>
      <c r="I28" s="115"/>
      <c r="J28" s="115">
        <f t="shared" si="9"/>
        <v>0</v>
      </c>
      <c r="K28" s="115"/>
      <c r="L28" s="115">
        <f t="shared" si="9"/>
        <v>100</v>
      </c>
      <c r="M28" s="115"/>
      <c r="N28" s="115">
        <f t="shared" si="9"/>
        <v>0</v>
      </c>
      <c r="O28" s="115"/>
      <c r="P28" s="115">
        <f t="shared" si="9"/>
        <v>100</v>
      </c>
    </row>
    <row r="29" spans="1:16" s="95" customFormat="1">
      <c r="A29" s="90"/>
      <c r="B29" s="98"/>
      <c r="C29" s="90">
        <v>48386</v>
      </c>
      <c r="D29" s="91" t="s">
        <v>139</v>
      </c>
      <c r="E29" s="115">
        <v>0</v>
      </c>
      <c r="F29" s="115">
        <v>0</v>
      </c>
      <c r="G29" s="115"/>
      <c r="H29" s="115">
        <v>0</v>
      </c>
      <c r="I29" s="115"/>
      <c r="J29" s="115">
        <v>0</v>
      </c>
      <c r="K29" s="115"/>
      <c r="L29" s="115">
        <v>100</v>
      </c>
      <c r="M29" s="115"/>
      <c r="N29" s="115">
        <v>0</v>
      </c>
      <c r="O29" s="115"/>
      <c r="P29" s="115">
        <f>SUM(E29:N29)</f>
        <v>100</v>
      </c>
    </row>
    <row r="30" spans="1:16" s="95" customFormat="1">
      <c r="A30" s="113"/>
      <c r="B30" s="92" t="s">
        <v>14</v>
      </c>
      <c r="C30" s="92"/>
      <c r="D30" s="93"/>
      <c r="E30" s="116">
        <f>E31</f>
        <v>294.79138039999998</v>
      </c>
      <c r="F30" s="114">
        <f t="shared" ref="F30:P30" si="10">F31</f>
        <v>0</v>
      </c>
      <c r="G30" s="114"/>
      <c r="H30" s="114">
        <f t="shared" si="10"/>
        <v>0</v>
      </c>
      <c r="I30" s="114"/>
      <c r="J30" s="114">
        <f t="shared" si="10"/>
        <v>0</v>
      </c>
      <c r="K30" s="114"/>
      <c r="L30" s="114">
        <f t="shared" si="10"/>
        <v>1049.2620566000001</v>
      </c>
      <c r="M30" s="114"/>
      <c r="N30" s="114">
        <f t="shared" si="10"/>
        <v>0</v>
      </c>
      <c r="O30" s="114"/>
      <c r="P30" s="116">
        <f t="shared" si="10"/>
        <v>1344.053437</v>
      </c>
    </row>
    <row r="31" spans="1:16" s="95" customFormat="1">
      <c r="A31" s="90"/>
      <c r="B31" s="92"/>
      <c r="C31" s="92" t="s">
        <v>129</v>
      </c>
      <c r="D31" s="93"/>
      <c r="E31" s="115">
        <f>SUM(E32)</f>
        <v>294.79138039999998</v>
      </c>
      <c r="F31" s="115">
        <f t="shared" ref="F31:P31" si="11">SUM(F32)</f>
        <v>0</v>
      </c>
      <c r="G31" s="115"/>
      <c r="H31" s="115">
        <f t="shared" si="11"/>
        <v>0</v>
      </c>
      <c r="I31" s="115"/>
      <c r="J31" s="115">
        <f t="shared" si="11"/>
        <v>0</v>
      </c>
      <c r="K31" s="115"/>
      <c r="L31" s="115">
        <f t="shared" si="11"/>
        <v>1049.2620566000001</v>
      </c>
      <c r="M31" s="115"/>
      <c r="N31" s="115">
        <f t="shared" si="11"/>
        <v>0</v>
      </c>
      <c r="O31" s="115"/>
      <c r="P31" s="115">
        <f t="shared" si="11"/>
        <v>1344.053437</v>
      </c>
    </row>
    <row r="32" spans="1:16" s="95" customFormat="1">
      <c r="A32" s="90"/>
      <c r="B32" s="98"/>
      <c r="C32" s="90">
        <v>49257</v>
      </c>
      <c r="D32" s="98" t="s">
        <v>282</v>
      </c>
      <c r="E32" s="115">
        <v>294.79138039999998</v>
      </c>
      <c r="F32" s="115">
        <v>0</v>
      </c>
      <c r="G32" s="115"/>
      <c r="H32" s="115">
        <v>0</v>
      </c>
      <c r="I32" s="115"/>
      <c r="J32" s="115">
        <v>0</v>
      </c>
      <c r="K32" s="115"/>
      <c r="L32" s="115">
        <v>1049.2620566000001</v>
      </c>
      <c r="M32" s="115"/>
      <c r="N32" s="115">
        <v>0</v>
      </c>
      <c r="O32" s="115"/>
      <c r="P32" s="115">
        <f>SUM(E32:N32)</f>
        <v>1344.053437</v>
      </c>
    </row>
    <row r="33" spans="1:16" s="95" customFormat="1">
      <c r="A33" s="113"/>
      <c r="B33" s="92" t="s">
        <v>16</v>
      </c>
      <c r="C33" s="92"/>
      <c r="D33" s="93"/>
      <c r="E33" s="114">
        <f>E34+E36+E38</f>
        <v>0</v>
      </c>
      <c r="F33" s="114">
        <f t="shared" ref="F33:P33" si="12">F34+F36+F38</f>
        <v>113.97999999999999</v>
      </c>
      <c r="G33" s="114"/>
      <c r="H33" s="114">
        <f t="shared" si="12"/>
        <v>39.14</v>
      </c>
      <c r="I33" s="114"/>
      <c r="J33" s="114">
        <f t="shared" si="12"/>
        <v>0</v>
      </c>
      <c r="K33" s="114"/>
      <c r="L33" s="114">
        <f t="shared" si="12"/>
        <v>0</v>
      </c>
      <c r="M33" s="114"/>
      <c r="N33" s="114">
        <f t="shared" si="12"/>
        <v>0</v>
      </c>
      <c r="O33" s="114"/>
      <c r="P33" s="114">
        <f t="shared" si="12"/>
        <v>153.12</v>
      </c>
    </row>
    <row r="34" spans="1:16" s="95" customFormat="1">
      <c r="A34" s="90"/>
      <c r="B34" s="92"/>
      <c r="C34" s="92" t="s">
        <v>281</v>
      </c>
      <c r="D34" s="93"/>
      <c r="E34" s="115">
        <f>SUM(E35)</f>
        <v>0</v>
      </c>
      <c r="F34" s="115">
        <f t="shared" ref="F34:P34" si="13">SUM(F35)</f>
        <v>21.8</v>
      </c>
      <c r="G34" s="115"/>
      <c r="H34" s="115">
        <f t="shared" si="13"/>
        <v>16.8</v>
      </c>
      <c r="I34" s="115"/>
      <c r="J34" s="115">
        <f t="shared" si="13"/>
        <v>0</v>
      </c>
      <c r="K34" s="115"/>
      <c r="L34" s="115">
        <f t="shared" si="13"/>
        <v>0</v>
      </c>
      <c r="M34" s="115"/>
      <c r="N34" s="115">
        <f t="shared" si="13"/>
        <v>0</v>
      </c>
      <c r="O34" s="115"/>
      <c r="P34" s="115">
        <f t="shared" si="13"/>
        <v>38.6</v>
      </c>
    </row>
    <row r="35" spans="1:16" s="95" customFormat="1" ht="26">
      <c r="A35" s="90"/>
      <c r="B35" s="98"/>
      <c r="C35" s="90">
        <v>51081</v>
      </c>
      <c r="D35" s="91" t="s">
        <v>216</v>
      </c>
      <c r="E35" s="115">
        <v>0</v>
      </c>
      <c r="F35" s="115">
        <v>21.8</v>
      </c>
      <c r="G35" s="115"/>
      <c r="H35" s="115">
        <v>16.8</v>
      </c>
      <c r="I35" s="115"/>
      <c r="J35" s="115">
        <v>0</v>
      </c>
      <c r="K35" s="115"/>
      <c r="L35" s="115">
        <v>0</v>
      </c>
      <c r="M35" s="115"/>
      <c r="N35" s="115">
        <v>0</v>
      </c>
      <c r="O35" s="115"/>
      <c r="P35" s="115">
        <f>SUM(E35:N35)</f>
        <v>38.6</v>
      </c>
    </row>
    <row r="36" spans="1:16" s="95" customFormat="1">
      <c r="A36" s="90"/>
      <c r="B36" s="92"/>
      <c r="C36" s="92" t="s">
        <v>129</v>
      </c>
      <c r="D36" s="93"/>
      <c r="E36" s="115">
        <f>SUM(E37)</f>
        <v>0</v>
      </c>
      <c r="F36" s="115">
        <f t="shared" ref="E36:P38" si="14">SUM(F37)</f>
        <v>68.5</v>
      </c>
      <c r="G36" s="115"/>
      <c r="H36" s="115">
        <f t="shared" si="14"/>
        <v>9.5</v>
      </c>
      <c r="I36" s="115"/>
      <c r="J36" s="115">
        <f t="shared" si="14"/>
        <v>0</v>
      </c>
      <c r="K36" s="115"/>
      <c r="L36" s="115">
        <f t="shared" si="14"/>
        <v>0</v>
      </c>
      <c r="M36" s="115"/>
      <c r="N36" s="115">
        <f t="shared" si="14"/>
        <v>0</v>
      </c>
      <c r="O36" s="115"/>
      <c r="P36" s="115">
        <f t="shared" si="14"/>
        <v>78</v>
      </c>
    </row>
    <row r="37" spans="1:16" s="95" customFormat="1" ht="26">
      <c r="A37" s="90"/>
      <c r="B37" s="98"/>
      <c r="C37" s="90">
        <v>48401</v>
      </c>
      <c r="D37" s="91" t="s">
        <v>272</v>
      </c>
      <c r="E37" s="115">
        <v>0</v>
      </c>
      <c r="F37" s="115">
        <v>68.5</v>
      </c>
      <c r="G37" s="115"/>
      <c r="H37" s="115">
        <v>9.5</v>
      </c>
      <c r="I37" s="115"/>
      <c r="J37" s="115">
        <v>0</v>
      </c>
      <c r="K37" s="115"/>
      <c r="L37" s="115">
        <v>0</v>
      </c>
      <c r="M37" s="115"/>
      <c r="N37" s="115">
        <v>0</v>
      </c>
      <c r="O37" s="115"/>
      <c r="P37" s="115">
        <f>SUM(E37:N37)</f>
        <v>78</v>
      </c>
    </row>
    <row r="38" spans="1:16" s="95" customFormat="1">
      <c r="A38" s="90"/>
      <c r="B38" s="92"/>
      <c r="C38" s="92" t="s">
        <v>130</v>
      </c>
      <c r="D38" s="93"/>
      <c r="E38" s="115">
        <f t="shared" si="14"/>
        <v>0</v>
      </c>
      <c r="F38" s="115">
        <f t="shared" si="14"/>
        <v>23.68</v>
      </c>
      <c r="G38" s="115"/>
      <c r="H38" s="115">
        <f t="shared" si="14"/>
        <v>12.84</v>
      </c>
      <c r="I38" s="115"/>
      <c r="J38" s="115">
        <f t="shared" si="14"/>
        <v>0</v>
      </c>
      <c r="K38" s="115"/>
      <c r="L38" s="115">
        <f t="shared" si="14"/>
        <v>0</v>
      </c>
      <c r="M38" s="115"/>
      <c r="N38" s="115">
        <f t="shared" si="14"/>
        <v>0</v>
      </c>
      <c r="O38" s="115"/>
      <c r="P38" s="115">
        <f t="shared" si="14"/>
        <v>36.519999999999996</v>
      </c>
    </row>
    <row r="39" spans="1:16" s="95" customFormat="1">
      <c r="A39" s="90"/>
      <c r="B39" s="98"/>
      <c r="C39" s="90">
        <v>50176</v>
      </c>
      <c r="D39" s="98" t="s">
        <v>147</v>
      </c>
      <c r="E39" s="115">
        <v>0</v>
      </c>
      <c r="F39" s="115">
        <v>23.68</v>
      </c>
      <c r="G39" s="115"/>
      <c r="H39" s="115">
        <v>12.84</v>
      </c>
      <c r="I39" s="115"/>
      <c r="J39" s="115">
        <v>0</v>
      </c>
      <c r="K39" s="115"/>
      <c r="L39" s="115">
        <v>0</v>
      </c>
      <c r="M39" s="115"/>
      <c r="N39" s="115">
        <v>0</v>
      </c>
      <c r="O39" s="115"/>
      <c r="P39" s="115">
        <f>SUM(E39:N39)</f>
        <v>36.519999999999996</v>
      </c>
    </row>
    <row r="40" spans="1:16" s="95" customFormat="1">
      <c r="A40" s="113"/>
      <c r="B40" s="92" t="s">
        <v>17</v>
      </c>
      <c r="C40" s="92"/>
      <c r="D40" s="93"/>
      <c r="E40" s="114">
        <f>E41+E43+E46+E48</f>
        <v>1036.1300000000001</v>
      </c>
      <c r="F40" s="114">
        <f t="shared" ref="F40:P40" si="15">F41+F43+F46+F48</f>
        <v>18.5</v>
      </c>
      <c r="G40" s="114"/>
      <c r="H40" s="114">
        <f t="shared" si="15"/>
        <v>0</v>
      </c>
      <c r="I40" s="114"/>
      <c r="J40" s="114">
        <f t="shared" si="15"/>
        <v>0</v>
      </c>
      <c r="K40" s="114"/>
      <c r="L40" s="114">
        <f t="shared" si="15"/>
        <v>0</v>
      </c>
      <c r="M40" s="114"/>
      <c r="N40" s="114">
        <f t="shared" si="15"/>
        <v>23.616025</v>
      </c>
      <c r="O40" s="114"/>
      <c r="P40" s="114">
        <f t="shared" si="15"/>
        <v>1078.2460249999999</v>
      </c>
    </row>
    <row r="41" spans="1:16" s="95" customFormat="1">
      <c r="A41" s="90"/>
      <c r="B41" s="92"/>
      <c r="C41" s="92" t="s">
        <v>281</v>
      </c>
      <c r="D41" s="93"/>
      <c r="E41" s="115">
        <f>SUM(E42)</f>
        <v>274.63</v>
      </c>
      <c r="F41" s="115">
        <f t="shared" ref="F41:P41" si="16">SUM(F42)</f>
        <v>0</v>
      </c>
      <c r="G41" s="115"/>
      <c r="H41" s="115">
        <f t="shared" si="16"/>
        <v>0</v>
      </c>
      <c r="I41" s="115"/>
      <c r="J41" s="115">
        <f t="shared" si="16"/>
        <v>0</v>
      </c>
      <c r="K41" s="115"/>
      <c r="L41" s="115">
        <f t="shared" si="16"/>
        <v>0</v>
      </c>
      <c r="M41" s="115"/>
      <c r="N41" s="115">
        <f t="shared" si="16"/>
        <v>0</v>
      </c>
      <c r="O41" s="115"/>
      <c r="P41" s="115">
        <f t="shared" si="16"/>
        <v>274.63</v>
      </c>
    </row>
    <row r="42" spans="1:16" s="95" customFormat="1">
      <c r="A42" s="90"/>
      <c r="B42" s="98"/>
      <c r="C42" s="90">
        <v>46528</v>
      </c>
      <c r="D42" s="91" t="s">
        <v>148</v>
      </c>
      <c r="E42" s="115">
        <v>274.63</v>
      </c>
      <c r="F42" s="115">
        <v>0</v>
      </c>
      <c r="G42" s="115"/>
      <c r="H42" s="115">
        <v>0</v>
      </c>
      <c r="I42" s="115"/>
      <c r="J42" s="115">
        <v>0</v>
      </c>
      <c r="K42" s="115"/>
      <c r="L42" s="115">
        <v>0</v>
      </c>
      <c r="M42" s="115"/>
      <c r="N42" s="115">
        <v>0</v>
      </c>
      <c r="O42" s="115"/>
      <c r="P42" s="115">
        <f>SUM(E42:N42)</f>
        <v>274.63</v>
      </c>
    </row>
    <row r="43" spans="1:16" s="95" customFormat="1">
      <c r="A43" s="90"/>
      <c r="B43" s="92"/>
      <c r="C43" s="92" t="s">
        <v>113</v>
      </c>
      <c r="D43" s="93"/>
      <c r="E43" s="115">
        <f t="shared" ref="E43:P43" si="17">SUM(E44:E45)</f>
        <v>540</v>
      </c>
      <c r="F43" s="115">
        <f t="shared" si="17"/>
        <v>0</v>
      </c>
      <c r="G43" s="115"/>
      <c r="H43" s="115">
        <f t="shared" si="17"/>
        <v>0</v>
      </c>
      <c r="I43" s="115"/>
      <c r="J43" s="115">
        <f t="shared" si="17"/>
        <v>0</v>
      </c>
      <c r="K43" s="115"/>
      <c r="L43" s="115">
        <f t="shared" si="17"/>
        <v>0</v>
      </c>
      <c r="M43" s="115"/>
      <c r="N43" s="115">
        <f t="shared" si="17"/>
        <v>4</v>
      </c>
      <c r="O43" s="115"/>
      <c r="P43" s="115">
        <f t="shared" si="17"/>
        <v>544</v>
      </c>
    </row>
    <row r="44" spans="1:16" s="95" customFormat="1" ht="26">
      <c r="A44" s="90"/>
      <c r="B44" s="98"/>
      <c r="C44" s="90">
        <v>48078</v>
      </c>
      <c r="D44" s="91" t="s">
        <v>217</v>
      </c>
      <c r="E44" s="115">
        <v>260</v>
      </c>
      <c r="F44" s="115">
        <v>0</v>
      </c>
      <c r="G44" s="115"/>
      <c r="H44" s="115">
        <v>0</v>
      </c>
      <c r="I44" s="115"/>
      <c r="J44" s="115">
        <v>0</v>
      </c>
      <c r="K44" s="115"/>
      <c r="L44" s="115">
        <v>0</v>
      </c>
      <c r="M44" s="115"/>
      <c r="N44" s="115">
        <v>0</v>
      </c>
      <c r="O44" s="115"/>
      <c r="P44" s="115">
        <f>SUM(E44:N44)</f>
        <v>260</v>
      </c>
    </row>
    <row r="45" spans="1:16" s="95" customFormat="1" ht="26">
      <c r="A45" s="90"/>
      <c r="B45" s="98"/>
      <c r="C45" s="90">
        <v>48078</v>
      </c>
      <c r="D45" s="91" t="s">
        <v>218</v>
      </c>
      <c r="E45" s="115">
        <v>280</v>
      </c>
      <c r="F45" s="115">
        <v>0</v>
      </c>
      <c r="G45" s="115"/>
      <c r="H45" s="115">
        <v>0</v>
      </c>
      <c r="I45" s="115"/>
      <c r="J45" s="115">
        <v>0</v>
      </c>
      <c r="K45" s="115"/>
      <c r="L45" s="115">
        <v>0</v>
      </c>
      <c r="M45" s="115"/>
      <c r="N45" s="115">
        <v>4</v>
      </c>
      <c r="O45" s="115"/>
      <c r="P45" s="115">
        <f>SUM(E45:N45)</f>
        <v>284</v>
      </c>
    </row>
    <row r="46" spans="1:16" s="95" customFormat="1">
      <c r="A46" s="90"/>
      <c r="B46" s="92"/>
      <c r="C46" s="92" t="s">
        <v>114</v>
      </c>
      <c r="D46" s="93"/>
      <c r="E46" s="115">
        <f t="shared" ref="E46:N46" si="18">SUM(E47)</f>
        <v>100</v>
      </c>
      <c r="F46" s="115">
        <f t="shared" si="18"/>
        <v>0</v>
      </c>
      <c r="G46" s="115"/>
      <c r="H46" s="115">
        <f t="shared" si="18"/>
        <v>0</v>
      </c>
      <c r="I46" s="115"/>
      <c r="J46" s="115">
        <f t="shared" si="18"/>
        <v>0</v>
      </c>
      <c r="K46" s="115"/>
      <c r="L46" s="115">
        <f t="shared" si="18"/>
        <v>0</v>
      </c>
      <c r="M46" s="115"/>
      <c r="N46" s="115">
        <f t="shared" si="18"/>
        <v>19.616025</v>
      </c>
      <c r="O46" s="115"/>
      <c r="P46" s="115">
        <f>SUM(P47)</f>
        <v>119.61602500000001</v>
      </c>
    </row>
    <row r="47" spans="1:16" s="95" customFormat="1">
      <c r="A47" s="90"/>
      <c r="B47" s="98"/>
      <c r="C47" s="90">
        <v>49128</v>
      </c>
      <c r="D47" s="91" t="s">
        <v>273</v>
      </c>
      <c r="E47" s="115">
        <v>100</v>
      </c>
      <c r="F47" s="115">
        <v>0</v>
      </c>
      <c r="G47" s="115"/>
      <c r="H47" s="115">
        <v>0</v>
      </c>
      <c r="I47" s="115"/>
      <c r="J47" s="115">
        <v>0</v>
      </c>
      <c r="K47" s="115"/>
      <c r="L47" s="115">
        <v>0</v>
      </c>
      <c r="M47" s="115"/>
      <c r="N47" s="115">
        <v>19.616025</v>
      </c>
      <c r="O47" s="115"/>
      <c r="P47" s="115">
        <f>SUM(E47:N47)</f>
        <v>119.61602500000001</v>
      </c>
    </row>
    <row r="48" spans="1:16" s="95" customFormat="1">
      <c r="A48" s="90"/>
      <c r="B48" s="92"/>
      <c r="C48" s="92" t="s">
        <v>129</v>
      </c>
      <c r="D48" s="93"/>
      <c r="E48" s="115">
        <f t="shared" ref="E48:N48" si="19">SUM(E49)</f>
        <v>121.5</v>
      </c>
      <c r="F48" s="115">
        <f t="shared" si="19"/>
        <v>18.5</v>
      </c>
      <c r="G48" s="115"/>
      <c r="H48" s="115">
        <f t="shared" si="19"/>
        <v>0</v>
      </c>
      <c r="I48" s="115"/>
      <c r="J48" s="115">
        <f t="shared" si="19"/>
        <v>0</v>
      </c>
      <c r="K48" s="115"/>
      <c r="L48" s="115">
        <f t="shared" si="19"/>
        <v>0</v>
      </c>
      <c r="M48" s="115"/>
      <c r="N48" s="115">
        <f t="shared" si="19"/>
        <v>0</v>
      </c>
      <c r="O48" s="115"/>
      <c r="P48" s="115">
        <f>SUM(P49)</f>
        <v>140</v>
      </c>
    </row>
    <row r="49" spans="1:16" s="95" customFormat="1">
      <c r="A49" s="90"/>
      <c r="B49" s="98"/>
      <c r="C49" s="90">
        <v>47360</v>
      </c>
      <c r="D49" s="91" t="s">
        <v>149</v>
      </c>
      <c r="E49" s="115">
        <v>121.5</v>
      </c>
      <c r="F49" s="115">
        <v>18.5</v>
      </c>
      <c r="G49" s="115"/>
      <c r="H49" s="115">
        <v>0</v>
      </c>
      <c r="I49" s="115"/>
      <c r="J49" s="115">
        <v>0</v>
      </c>
      <c r="K49" s="115"/>
      <c r="L49" s="115">
        <v>0</v>
      </c>
      <c r="M49" s="115"/>
      <c r="N49" s="115">
        <v>0</v>
      </c>
      <c r="O49" s="115"/>
      <c r="P49" s="115">
        <f>SUM(E49:N49)</f>
        <v>140</v>
      </c>
    </row>
    <row r="50" spans="1:16" s="95" customFormat="1">
      <c r="A50" s="113"/>
      <c r="B50" s="92" t="s">
        <v>120</v>
      </c>
      <c r="C50" s="92"/>
      <c r="D50" s="93"/>
      <c r="E50" s="114">
        <f>E51+E54+E56+E58+E60</f>
        <v>0</v>
      </c>
      <c r="F50" s="114">
        <f t="shared" ref="F50:P50" si="20">F51+F54+F56+F58+F60</f>
        <v>0</v>
      </c>
      <c r="G50" s="114"/>
      <c r="H50" s="114">
        <f t="shared" si="20"/>
        <v>214.68</v>
      </c>
      <c r="I50" s="114"/>
      <c r="J50" s="114">
        <f t="shared" si="20"/>
        <v>0</v>
      </c>
      <c r="K50" s="114"/>
      <c r="L50" s="114">
        <f t="shared" si="20"/>
        <v>0</v>
      </c>
      <c r="M50" s="114"/>
      <c r="N50" s="114">
        <f t="shared" si="20"/>
        <v>5</v>
      </c>
      <c r="O50" s="114"/>
      <c r="P50" s="114">
        <f t="shared" si="20"/>
        <v>219.68</v>
      </c>
    </row>
    <row r="51" spans="1:16" s="95" customFormat="1">
      <c r="A51" s="90"/>
      <c r="B51" s="92"/>
      <c r="C51" s="92" t="s">
        <v>281</v>
      </c>
      <c r="D51" s="93"/>
      <c r="E51" s="115">
        <f>SUM(E52:E53)</f>
        <v>0</v>
      </c>
      <c r="F51" s="115">
        <f t="shared" ref="F51:P51" si="21">SUM(F52:F53)</f>
        <v>0</v>
      </c>
      <c r="G51" s="115"/>
      <c r="H51" s="115">
        <f t="shared" si="21"/>
        <v>16.5</v>
      </c>
      <c r="I51" s="115"/>
      <c r="J51" s="115">
        <f t="shared" si="21"/>
        <v>0</v>
      </c>
      <c r="K51" s="115"/>
      <c r="L51" s="115">
        <f t="shared" si="21"/>
        <v>0</v>
      </c>
      <c r="M51" s="115"/>
      <c r="N51" s="115">
        <f t="shared" si="21"/>
        <v>5</v>
      </c>
      <c r="O51" s="115"/>
      <c r="P51" s="115">
        <f t="shared" si="21"/>
        <v>21.5</v>
      </c>
    </row>
    <row r="52" spans="1:16" s="95" customFormat="1" ht="26">
      <c r="A52" s="90"/>
      <c r="B52" s="98"/>
      <c r="C52" s="90">
        <v>47181</v>
      </c>
      <c r="D52" s="91" t="s">
        <v>219</v>
      </c>
      <c r="E52" s="115">
        <v>0</v>
      </c>
      <c r="F52" s="115">
        <v>0</v>
      </c>
      <c r="G52" s="115"/>
      <c r="H52" s="115">
        <v>6.5</v>
      </c>
      <c r="I52" s="115"/>
      <c r="J52" s="115">
        <v>0</v>
      </c>
      <c r="K52" s="115"/>
      <c r="L52" s="115">
        <v>0</v>
      </c>
      <c r="M52" s="115"/>
      <c r="N52" s="115">
        <v>5</v>
      </c>
      <c r="O52" s="115"/>
      <c r="P52" s="115">
        <f>SUM(E52:N52)</f>
        <v>11.5</v>
      </c>
    </row>
    <row r="53" spans="1:16" s="95" customFormat="1">
      <c r="A53" s="90"/>
      <c r="B53" s="98"/>
      <c r="C53" s="90">
        <v>52106</v>
      </c>
      <c r="D53" s="91" t="s">
        <v>150</v>
      </c>
      <c r="E53" s="115">
        <v>0</v>
      </c>
      <c r="F53" s="115">
        <v>0</v>
      </c>
      <c r="G53" s="115"/>
      <c r="H53" s="115">
        <v>10</v>
      </c>
      <c r="I53" s="115"/>
      <c r="J53" s="115">
        <v>0</v>
      </c>
      <c r="K53" s="115"/>
      <c r="L53" s="115">
        <v>0</v>
      </c>
      <c r="M53" s="115"/>
      <c r="N53" s="115">
        <v>0</v>
      </c>
      <c r="O53" s="115"/>
      <c r="P53" s="115">
        <f>SUM(E53:N53)</f>
        <v>10</v>
      </c>
    </row>
    <row r="54" spans="1:16" s="95" customFormat="1">
      <c r="A54" s="90"/>
      <c r="B54" s="92"/>
      <c r="C54" s="92" t="s">
        <v>113</v>
      </c>
      <c r="D54" s="93"/>
      <c r="E54" s="115">
        <f>SUM(E55)</f>
        <v>0</v>
      </c>
      <c r="F54" s="115">
        <f t="shared" ref="F54:P54" si="22">SUM(F55)</f>
        <v>0</v>
      </c>
      <c r="G54" s="115"/>
      <c r="H54" s="115">
        <f t="shared" si="22"/>
        <v>35</v>
      </c>
      <c r="I54" s="115"/>
      <c r="J54" s="115">
        <f t="shared" si="22"/>
        <v>0</v>
      </c>
      <c r="K54" s="115"/>
      <c r="L54" s="115">
        <f t="shared" si="22"/>
        <v>0</v>
      </c>
      <c r="M54" s="115"/>
      <c r="N54" s="115">
        <f t="shared" si="22"/>
        <v>0</v>
      </c>
      <c r="O54" s="115"/>
      <c r="P54" s="115">
        <f t="shared" si="22"/>
        <v>35</v>
      </c>
    </row>
    <row r="55" spans="1:16" s="95" customFormat="1">
      <c r="A55" s="90"/>
      <c r="B55" s="98"/>
      <c r="C55" s="90">
        <v>52122</v>
      </c>
      <c r="D55" s="91" t="s">
        <v>151</v>
      </c>
      <c r="E55" s="115">
        <v>0</v>
      </c>
      <c r="F55" s="115">
        <v>0</v>
      </c>
      <c r="G55" s="115"/>
      <c r="H55" s="115">
        <v>35</v>
      </c>
      <c r="I55" s="115"/>
      <c r="J55" s="115">
        <v>0</v>
      </c>
      <c r="K55" s="115"/>
      <c r="L55" s="115">
        <v>0</v>
      </c>
      <c r="M55" s="115"/>
      <c r="N55" s="115">
        <v>0</v>
      </c>
      <c r="O55" s="115"/>
      <c r="P55" s="115">
        <f>SUM(E55:N55)</f>
        <v>35</v>
      </c>
    </row>
    <row r="56" spans="1:16" s="95" customFormat="1">
      <c r="A56" s="90"/>
      <c r="B56" s="92"/>
      <c r="C56" s="92" t="s">
        <v>131</v>
      </c>
      <c r="D56" s="93"/>
      <c r="E56" s="115">
        <f t="shared" ref="E56:P56" si="23">SUM(E57)</f>
        <v>0</v>
      </c>
      <c r="F56" s="115">
        <f t="shared" si="23"/>
        <v>0</v>
      </c>
      <c r="G56" s="115"/>
      <c r="H56" s="115">
        <f t="shared" si="23"/>
        <v>32</v>
      </c>
      <c r="I56" s="115"/>
      <c r="J56" s="115">
        <f t="shared" si="23"/>
        <v>0</v>
      </c>
      <c r="K56" s="115"/>
      <c r="L56" s="115">
        <f t="shared" si="23"/>
        <v>0</v>
      </c>
      <c r="M56" s="115"/>
      <c r="N56" s="115">
        <f t="shared" si="23"/>
        <v>0</v>
      </c>
      <c r="O56" s="115"/>
      <c r="P56" s="115">
        <f t="shared" si="23"/>
        <v>32</v>
      </c>
    </row>
    <row r="57" spans="1:16" s="95" customFormat="1">
      <c r="A57" s="90"/>
      <c r="B57" s="98"/>
      <c r="C57" s="90">
        <v>51010</v>
      </c>
      <c r="D57" s="91" t="s">
        <v>152</v>
      </c>
      <c r="E57" s="115">
        <v>0</v>
      </c>
      <c r="F57" s="115">
        <v>0</v>
      </c>
      <c r="G57" s="115"/>
      <c r="H57" s="115">
        <v>32</v>
      </c>
      <c r="I57" s="115"/>
      <c r="J57" s="115">
        <v>0</v>
      </c>
      <c r="K57" s="115"/>
      <c r="L57" s="115">
        <v>0</v>
      </c>
      <c r="M57" s="115"/>
      <c r="N57" s="115">
        <v>0</v>
      </c>
      <c r="O57" s="115"/>
      <c r="P57" s="115">
        <f>SUM(E57:N57)</f>
        <v>32</v>
      </c>
    </row>
    <row r="58" spans="1:16" s="95" customFormat="1">
      <c r="A58" s="90"/>
      <c r="B58" s="98"/>
      <c r="C58" s="92" t="s">
        <v>129</v>
      </c>
      <c r="D58" s="93"/>
      <c r="E58" s="115">
        <f t="shared" ref="E58:P58" si="24">SUM(E59)</f>
        <v>0</v>
      </c>
      <c r="F58" s="115">
        <f t="shared" si="24"/>
        <v>0</v>
      </c>
      <c r="G58" s="115"/>
      <c r="H58" s="115">
        <f t="shared" si="24"/>
        <v>90</v>
      </c>
      <c r="I58" s="115"/>
      <c r="J58" s="115">
        <f t="shared" si="24"/>
        <v>0</v>
      </c>
      <c r="K58" s="115"/>
      <c r="L58" s="115">
        <f t="shared" si="24"/>
        <v>0</v>
      </c>
      <c r="M58" s="115"/>
      <c r="N58" s="115">
        <f t="shared" si="24"/>
        <v>0</v>
      </c>
      <c r="O58" s="115"/>
      <c r="P58" s="115">
        <f t="shared" si="24"/>
        <v>90</v>
      </c>
    </row>
    <row r="59" spans="1:16" s="95" customFormat="1" ht="39">
      <c r="A59" s="90"/>
      <c r="B59" s="98"/>
      <c r="C59" s="90">
        <v>49042</v>
      </c>
      <c r="D59" s="91" t="s">
        <v>285</v>
      </c>
      <c r="E59" s="115">
        <v>0</v>
      </c>
      <c r="F59" s="115">
        <v>0</v>
      </c>
      <c r="G59" s="115"/>
      <c r="H59" s="115">
        <v>90</v>
      </c>
      <c r="I59" s="115"/>
      <c r="J59" s="115">
        <v>0</v>
      </c>
      <c r="K59" s="115"/>
      <c r="L59" s="115">
        <v>0</v>
      </c>
      <c r="M59" s="115"/>
      <c r="N59" s="115">
        <v>0</v>
      </c>
      <c r="O59" s="115"/>
      <c r="P59" s="115">
        <f>SUM(E59:N59)</f>
        <v>90</v>
      </c>
    </row>
    <row r="60" spans="1:16" s="95" customFormat="1">
      <c r="A60" s="90"/>
      <c r="B60" s="92"/>
      <c r="C60" s="92" t="s">
        <v>130</v>
      </c>
      <c r="D60" s="93"/>
      <c r="E60" s="115">
        <f t="shared" ref="E60:P60" si="25">SUM(E61)</f>
        <v>0</v>
      </c>
      <c r="F60" s="115">
        <f t="shared" si="25"/>
        <v>0</v>
      </c>
      <c r="G60" s="115"/>
      <c r="H60" s="115">
        <f t="shared" si="25"/>
        <v>41.18</v>
      </c>
      <c r="I60" s="115"/>
      <c r="J60" s="115">
        <f t="shared" si="25"/>
        <v>0</v>
      </c>
      <c r="K60" s="115"/>
      <c r="L60" s="115">
        <f t="shared" si="25"/>
        <v>0</v>
      </c>
      <c r="M60" s="115"/>
      <c r="N60" s="115">
        <f t="shared" si="25"/>
        <v>0</v>
      </c>
      <c r="O60" s="115"/>
      <c r="P60" s="115">
        <f t="shared" si="25"/>
        <v>41.18</v>
      </c>
    </row>
    <row r="61" spans="1:16" s="95" customFormat="1" ht="15" customHeight="1">
      <c r="A61" s="90"/>
      <c r="B61" s="98"/>
      <c r="C61" s="90">
        <v>50347</v>
      </c>
      <c r="D61" s="91" t="s">
        <v>153</v>
      </c>
      <c r="E61" s="115">
        <v>0</v>
      </c>
      <c r="F61" s="115">
        <v>0</v>
      </c>
      <c r="G61" s="115"/>
      <c r="H61" s="115">
        <v>41.18</v>
      </c>
      <c r="I61" s="115"/>
      <c r="J61" s="115">
        <v>0</v>
      </c>
      <c r="K61" s="115"/>
      <c r="L61" s="115">
        <v>0</v>
      </c>
      <c r="M61" s="115"/>
      <c r="N61" s="115">
        <v>0</v>
      </c>
      <c r="O61" s="115"/>
      <c r="P61" s="115">
        <f>SUM(E61:N61)</f>
        <v>41.18</v>
      </c>
    </row>
    <row r="62" spans="1:16" s="95" customFormat="1" ht="15" customHeight="1">
      <c r="A62" s="113"/>
      <c r="B62" s="92" t="s">
        <v>154</v>
      </c>
      <c r="C62" s="92"/>
      <c r="D62" s="93"/>
      <c r="E62" s="114">
        <f>E63</f>
        <v>500</v>
      </c>
      <c r="F62" s="114">
        <f t="shared" ref="F62:P62" si="26">F63</f>
        <v>0</v>
      </c>
      <c r="G62" s="114"/>
      <c r="H62" s="114">
        <f t="shared" si="26"/>
        <v>0</v>
      </c>
      <c r="I62" s="114"/>
      <c r="J62" s="114">
        <f t="shared" si="26"/>
        <v>0</v>
      </c>
      <c r="K62" s="114"/>
      <c r="L62" s="114">
        <f t="shared" si="26"/>
        <v>0</v>
      </c>
      <c r="M62" s="114"/>
      <c r="N62" s="114">
        <f t="shared" si="26"/>
        <v>0</v>
      </c>
      <c r="O62" s="114"/>
      <c r="P62" s="114">
        <f t="shared" si="26"/>
        <v>500</v>
      </c>
    </row>
    <row r="63" spans="1:16" s="95" customFormat="1" ht="15" customHeight="1">
      <c r="A63" s="90"/>
      <c r="B63" s="92"/>
      <c r="C63" s="92" t="s">
        <v>113</v>
      </c>
      <c r="D63" s="93"/>
      <c r="E63" s="115">
        <f>SUM(E64)</f>
        <v>500</v>
      </c>
      <c r="F63" s="115">
        <f t="shared" ref="F63:P63" si="27">SUM(F64)</f>
        <v>0</v>
      </c>
      <c r="G63" s="115"/>
      <c r="H63" s="115">
        <f t="shared" si="27"/>
        <v>0</v>
      </c>
      <c r="I63" s="115"/>
      <c r="J63" s="115">
        <f t="shared" si="27"/>
        <v>0</v>
      </c>
      <c r="K63" s="115"/>
      <c r="L63" s="115">
        <f t="shared" si="27"/>
        <v>0</v>
      </c>
      <c r="M63" s="115"/>
      <c r="N63" s="115">
        <f t="shared" si="27"/>
        <v>0</v>
      </c>
      <c r="O63" s="115"/>
      <c r="P63" s="115">
        <f t="shared" si="27"/>
        <v>500</v>
      </c>
    </row>
    <row r="64" spans="1:16" s="95" customFormat="1">
      <c r="A64" s="90"/>
      <c r="B64" s="98"/>
      <c r="C64" s="90">
        <v>49370</v>
      </c>
      <c r="D64" s="91" t="s">
        <v>155</v>
      </c>
      <c r="E64" s="115">
        <v>500</v>
      </c>
      <c r="F64" s="115">
        <v>0</v>
      </c>
      <c r="G64" s="115"/>
      <c r="H64" s="115">
        <v>0</v>
      </c>
      <c r="I64" s="115"/>
      <c r="J64" s="115">
        <v>0</v>
      </c>
      <c r="K64" s="115"/>
      <c r="L64" s="115">
        <v>0</v>
      </c>
      <c r="M64" s="115"/>
      <c r="N64" s="115">
        <v>0</v>
      </c>
      <c r="O64" s="115"/>
      <c r="P64" s="115">
        <f>SUM(E64:N64)</f>
        <v>500</v>
      </c>
    </row>
    <row r="65" spans="1:16" s="95" customFormat="1">
      <c r="A65" s="113"/>
      <c r="B65" s="92" t="s">
        <v>18</v>
      </c>
      <c r="C65" s="92"/>
      <c r="D65" s="93"/>
      <c r="E65" s="114">
        <f>E66+E68+E70+E72+E74</f>
        <v>750</v>
      </c>
      <c r="F65" s="114">
        <f t="shared" ref="F65:P65" si="28">F66+F68+F70+F72+F74</f>
        <v>388</v>
      </c>
      <c r="G65" s="114"/>
      <c r="H65" s="114">
        <f t="shared" si="28"/>
        <v>0</v>
      </c>
      <c r="I65" s="114"/>
      <c r="J65" s="114">
        <f t="shared" si="28"/>
        <v>0</v>
      </c>
      <c r="K65" s="114"/>
      <c r="L65" s="114">
        <f t="shared" si="28"/>
        <v>1070.5650249999999</v>
      </c>
      <c r="M65" s="114"/>
      <c r="N65" s="114">
        <f t="shared" si="28"/>
        <v>0</v>
      </c>
      <c r="O65" s="114"/>
      <c r="P65" s="114">
        <f t="shared" si="28"/>
        <v>2208.5650249999999</v>
      </c>
    </row>
    <row r="66" spans="1:16" s="95" customFormat="1">
      <c r="A66" s="113"/>
      <c r="B66" s="92"/>
      <c r="C66" s="92" t="s">
        <v>113</v>
      </c>
      <c r="D66" s="93"/>
      <c r="E66" s="115">
        <f t="shared" ref="E66:N66" si="29">SUM(E67)</f>
        <v>450</v>
      </c>
      <c r="F66" s="115">
        <f t="shared" si="29"/>
        <v>0</v>
      </c>
      <c r="G66" s="115"/>
      <c r="H66" s="115">
        <f t="shared" si="29"/>
        <v>0</v>
      </c>
      <c r="I66" s="115"/>
      <c r="J66" s="115">
        <f t="shared" si="29"/>
        <v>0</v>
      </c>
      <c r="K66" s="115"/>
      <c r="L66" s="115">
        <f t="shared" si="29"/>
        <v>400</v>
      </c>
      <c r="M66" s="115"/>
      <c r="N66" s="115">
        <f t="shared" si="29"/>
        <v>0</v>
      </c>
      <c r="O66" s="115"/>
      <c r="P66" s="115">
        <f>SUM(P67)</f>
        <v>850</v>
      </c>
    </row>
    <row r="67" spans="1:16" s="95" customFormat="1">
      <c r="A67" s="113"/>
      <c r="B67" s="98"/>
      <c r="C67" s="90">
        <v>49253</v>
      </c>
      <c r="D67" s="91" t="s">
        <v>156</v>
      </c>
      <c r="E67" s="115">
        <v>450</v>
      </c>
      <c r="F67" s="115">
        <v>0</v>
      </c>
      <c r="G67" s="115"/>
      <c r="H67" s="115">
        <v>0</v>
      </c>
      <c r="I67" s="115"/>
      <c r="J67" s="115">
        <v>0</v>
      </c>
      <c r="K67" s="115"/>
      <c r="L67" s="115">
        <v>400</v>
      </c>
      <c r="M67" s="115"/>
      <c r="N67" s="115">
        <v>0</v>
      </c>
      <c r="O67" s="115"/>
      <c r="P67" s="115">
        <f>SUM(E67:N67)</f>
        <v>850</v>
      </c>
    </row>
    <row r="68" spans="1:16" s="95" customFormat="1">
      <c r="A68" s="90"/>
      <c r="B68" s="92"/>
      <c r="C68" s="92" t="s">
        <v>114</v>
      </c>
      <c r="D68" s="93"/>
      <c r="E68" s="115">
        <f>SUM(E69)</f>
        <v>0</v>
      </c>
      <c r="F68" s="115">
        <f t="shared" ref="F68:P68" si="30">SUM(F69)</f>
        <v>198</v>
      </c>
      <c r="G68" s="115"/>
      <c r="H68" s="115">
        <f t="shared" si="30"/>
        <v>0</v>
      </c>
      <c r="I68" s="115"/>
      <c r="J68" s="115">
        <f t="shared" si="30"/>
        <v>0</v>
      </c>
      <c r="K68" s="115"/>
      <c r="L68" s="115">
        <f t="shared" si="30"/>
        <v>0</v>
      </c>
      <c r="M68" s="115"/>
      <c r="N68" s="115">
        <f t="shared" si="30"/>
        <v>0</v>
      </c>
      <c r="O68" s="115"/>
      <c r="P68" s="115">
        <f t="shared" si="30"/>
        <v>198</v>
      </c>
    </row>
    <row r="69" spans="1:16" s="95" customFormat="1" ht="26">
      <c r="A69" s="90"/>
      <c r="B69" s="98"/>
      <c r="C69" s="90">
        <v>47305</v>
      </c>
      <c r="D69" s="91" t="s">
        <v>220</v>
      </c>
      <c r="E69" s="115">
        <v>0</v>
      </c>
      <c r="F69" s="115">
        <v>198</v>
      </c>
      <c r="G69" s="115"/>
      <c r="H69" s="115">
        <v>0</v>
      </c>
      <c r="I69" s="115"/>
      <c r="J69" s="115">
        <v>0</v>
      </c>
      <c r="K69" s="115"/>
      <c r="L69" s="115">
        <v>0</v>
      </c>
      <c r="M69" s="115"/>
      <c r="N69" s="115">
        <v>0</v>
      </c>
      <c r="O69" s="115"/>
      <c r="P69" s="115">
        <f>SUM(E69:N69)</f>
        <v>198</v>
      </c>
    </row>
    <row r="70" spans="1:16" s="95" customFormat="1">
      <c r="A70" s="113"/>
      <c r="B70" s="92"/>
      <c r="C70" s="92" t="s">
        <v>131</v>
      </c>
      <c r="D70" s="93"/>
      <c r="E70" s="115">
        <f>SUM(E71)</f>
        <v>0</v>
      </c>
      <c r="F70" s="115">
        <f t="shared" ref="F70:P70" si="31">SUM(F71)</f>
        <v>45</v>
      </c>
      <c r="G70" s="115"/>
      <c r="H70" s="115">
        <f t="shared" si="31"/>
        <v>0</v>
      </c>
      <c r="I70" s="115"/>
      <c r="J70" s="115">
        <f t="shared" si="31"/>
        <v>0</v>
      </c>
      <c r="K70" s="115"/>
      <c r="L70" s="115">
        <f t="shared" si="31"/>
        <v>0</v>
      </c>
      <c r="M70" s="115"/>
      <c r="N70" s="115">
        <f t="shared" si="31"/>
        <v>0</v>
      </c>
      <c r="O70" s="115"/>
      <c r="P70" s="115">
        <f t="shared" si="31"/>
        <v>45</v>
      </c>
    </row>
    <row r="71" spans="1:16" s="95" customFormat="1">
      <c r="A71" s="113"/>
      <c r="B71" s="98"/>
      <c r="C71" s="90">
        <v>50190</v>
      </c>
      <c r="D71" s="91" t="s">
        <v>157</v>
      </c>
      <c r="E71" s="115">
        <v>0</v>
      </c>
      <c r="F71" s="115">
        <v>45</v>
      </c>
      <c r="G71" s="115"/>
      <c r="H71" s="115">
        <v>0</v>
      </c>
      <c r="I71" s="115"/>
      <c r="J71" s="115">
        <v>0</v>
      </c>
      <c r="K71" s="115"/>
      <c r="L71" s="115">
        <v>0</v>
      </c>
      <c r="M71" s="115"/>
      <c r="N71" s="115">
        <v>0</v>
      </c>
      <c r="O71" s="115"/>
      <c r="P71" s="115">
        <f>SUM(E71:N71)</f>
        <v>45</v>
      </c>
    </row>
    <row r="72" spans="1:16" s="95" customFormat="1">
      <c r="A72" s="90"/>
      <c r="B72" s="92"/>
      <c r="C72" s="92" t="s">
        <v>116</v>
      </c>
      <c r="D72" s="93"/>
      <c r="E72" s="115">
        <f t="shared" ref="E72:P72" si="32">SUM(E73:E73)</f>
        <v>300</v>
      </c>
      <c r="F72" s="115">
        <f t="shared" si="32"/>
        <v>0</v>
      </c>
      <c r="G72" s="115"/>
      <c r="H72" s="115">
        <f t="shared" si="32"/>
        <v>0</v>
      </c>
      <c r="I72" s="115"/>
      <c r="J72" s="115">
        <f t="shared" si="32"/>
        <v>0</v>
      </c>
      <c r="K72" s="115"/>
      <c r="L72" s="115">
        <f t="shared" si="32"/>
        <v>670.56502499999999</v>
      </c>
      <c r="M72" s="115"/>
      <c r="N72" s="115">
        <f t="shared" si="32"/>
        <v>0</v>
      </c>
      <c r="O72" s="115"/>
      <c r="P72" s="115">
        <f t="shared" si="32"/>
        <v>970.56502499999999</v>
      </c>
    </row>
    <row r="73" spans="1:16" s="95" customFormat="1" ht="26">
      <c r="A73" s="90"/>
      <c r="B73" s="98"/>
      <c r="C73" s="90">
        <v>51350</v>
      </c>
      <c r="D73" s="91" t="s">
        <v>221</v>
      </c>
      <c r="E73" s="115">
        <v>300</v>
      </c>
      <c r="F73" s="115">
        <v>0</v>
      </c>
      <c r="G73" s="115"/>
      <c r="H73" s="115">
        <v>0</v>
      </c>
      <c r="I73" s="115"/>
      <c r="J73" s="115">
        <v>0</v>
      </c>
      <c r="K73" s="115"/>
      <c r="L73" s="115">
        <v>670.56502499999999</v>
      </c>
      <c r="M73" s="115"/>
      <c r="N73" s="115">
        <v>0</v>
      </c>
      <c r="O73" s="115"/>
      <c r="P73" s="115">
        <f>SUM(E73:N73)</f>
        <v>970.56502499999999</v>
      </c>
    </row>
    <row r="74" spans="1:16" s="95" customFormat="1">
      <c r="A74" s="90"/>
      <c r="B74" s="92"/>
      <c r="C74" s="92" t="s">
        <v>130</v>
      </c>
      <c r="D74" s="93"/>
      <c r="E74" s="115">
        <f>SUM(E75)</f>
        <v>0</v>
      </c>
      <c r="F74" s="115">
        <f t="shared" ref="F74:P74" si="33">SUM(F75)</f>
        <v>145</v>
      </c>
      <c r="G74" s="115"/>
      <c r="H74" s="115">
        <f t="shared" si="33"/>
        <v>0</v>
      </c>
      <c r="I74" s="115"/>
      <c r="J74" s="115">
        <f t="shared" si="33"/>
        <v>0</v>
      </c>
      <c r="K74" s="115"/>
      <c r="L74" s="115">
        <f t="shared" si="33"/>
        <v>0</v>
      </c>
      <c r="M74" s="115"/>
      <c r="N74" s="115">
        <f t="shared" si="33"/>
        <v>0</v>
      </c>
      <c r="O74" s="115"/>
      <c r="P74" s="115">
        <f t="shared" si="33"/>
        <v>145</v>
      </c>
    </row>
    <row r="75" spans="1:16" s="95" customFormat="1">
      <c r="A75" s="90"/>
      <c r="B75" s="98"/>
      <c r="C75" s="90">
        <v>50259</v>
      </c>
      <c r="D75" s="91" t="s">
        <v>158</v>
      </c>
      <c r="E75" s="115">
        <v>0</v>
      </c>
      <c r="F75" s="115">
        <v>145</v>
      </c>
      <c r="G75" s="115"/>
      <c r="H75" s="115">
        <v>0</v>
      </c>
      <c r="I75" s="115"/>
      <c r="J75" s="115">
        <v>0</v>
      </c>
      <c r="K75" s="115"/>
      <c r="L75" s="115">
        <v>0</v>
      </c>
      <c r="M75" s="115"/>
      <c r="N75" s="115">
        <v>0</v>
      </c>
      <c r="O75" s="115"/>
      <c r="P75" s="115">
        <f>SUM(E75:N75)</f>
        <v>145</v>
      </c>
    </row>
    <row r="76" spans="1:16" s="95" customFormat="1">
      <c r="A76" s="113" t="s">
        <v>125</v>
      </c>
      <c r="B76" s="92"/>
      <c r="C76" s="92"/>
      <c r="D76" s="93"/>
      <c r="E76" s="114">
        <f t="shared" ref="E76:P76" si="34">E77+E94</f>
        <v>2200.5814513599998</v>
      </c>
      <c r="F76" s="114">
        <f t="shared" si="34"/>
        <v>45</v>
      </c>
      <c r="G76" s="114"/>
      <c r="H76" s="114">
        <f t="shared" si="34"/>
        <v>0</v>
      </c>
      <c r="I76" s="114"/>
      <c r="J76" s="114">
        <f t="shared" si="34"/>
        <v>0</v>
      </c>
      <c r="K76" s="114"/>
      <c r="L76" s="114">
        <f t="shared" si="34"/>
        <v>600</v>
      </c>
      <c r="M76" s="114"/>
      <c r="N76" s="114">
        <f t="shared" si="34"/>
        <v>78.599999999999994</v>
      </c>
      <c r="O76" s="114"/>
      <c r="P76" s="114">
        <f t="shared" si="34"/>
        <v>2924.1814513599998</v>
      </c>
    </row>
    <row r="77" spans="1:16" s="95" customFormat="1">
      <c r="A77" s="113"/>
      <c r="B77" s="92" t="s">
        <v>279</v>
      </c>
      <c r="C77" s="92"/>
      <c r="D77" s="93"/>
      <c r="E77" s="114">
        <f>E78+E81+E84+E86+E88+E91</f>
        <v>1815.5814513600001</v>
      </c>
      <c r="F77" s="114">
        <f t="shared" ref="F77:P77" si="35">F78+F81+F84+F86+F88+F91</f>
        <v>0</v>
      </c>
      <c r="G77" s="114"/>
      <c r="H77" s="114">
        <f t="shared" si="35"/>
        <v>0</v>
      </c>
      <c r="I77" s="114"/>
      <c r="J77" s="114">
        <f t="shared" si="35"/>
        <v>0</v>
      </c>
      <c r="K77" s="114"/>
      <c r="L77" s="114">
        <f t="shared" si="35"/>
        <v>600</v>
      </c>
      <c r="M77" s="114"/>
      <c r="N77" s="114">
        <f t="shared" si="35"/>
        <v>0</v>
      </c>
      <c r="O77" s="114"/>
      <c r="P77" s="114">
        <f t="shared" si="35"/>
        <v>2415.5814513599998</v>
      </c>
    </row>
    <row r="78" spans="1:16" s="95" customFormat="1">
      <c r="A78" s="90"/>
      <c r="B78" s="92"/>
      <c r="C78" s="92" t="s">
        <v>281</v>
      </c>
      <c r="D78" s="93"/>
      <c r="E78" s="115">
        <f t="shared" ref="E78:P78" si="36">SUM(E79:E80)</f>
        <v>460</v>
      </c>
      <c r="F78" s="115">
        <f t="shared" si="36"/>
        <v>0</v>
      </c>
      <c r="G78" s="115"/>
      <c r="H78" s="115">
        <f t="shared" si="36"/>
        <v>0</v>
      </c>
      <c r="I78" s="115"/>
      <c r="J78" s="115">
        <f t="shared" si="36"/>
        <v>0</v>
      </c>
      <c r="K78" s="115"/>
      <c r="L78" s="115">
        <f t="shared" si="36"/>
        <v>0</v>
      </c>
      <c r="M78" s="115"/>
      <c r="N78" s="115">
        <f t="shared" si="36"/>
        <v>0</v>
      </c>
      <c r="O78" s="115"/>
      <c r="P78" s="115">
        <f t="shared" si="36"/>
        <v>460</v>
      </c>
    </row>
    <row r="79" spans="1:16" s="95" customFormat="1">
      <c r="A79" s="90"/>
      <c r="B79" s="98"/>
      <c r="C79" s="90">
        <v>49021</v>
      </c>
      <c r="D79" s="98" t="s">
        <v>159</v>
      </c>
      <c r="E79" s="115">
        <v>310</v>
      </c>
      <c r="F79" s="115">
        <v>0</v>
      </c>
      <c r="G79" s="115"/>
      <c r="H79" s="115">
        <v>0</v>
      </c>
      <c r="I79" s="115"/>
      <c r="J79" s="115">
        <v>0</v>
      </c>
      <c r="K79" s="115"/>
      <c r="L79" s="115">
        <v>0</v>
      </c>
      <c r="M79" s="115"/>
      <c r="N79" s="115">
        <v>0</v>
      </c>
      <c r="O79" s="115"/>
      <c r="P79" s="115">
        <f>SUM(E79:N79)</f>
        <v>310</v>
      </c>
    </row>
    <row r="80" spans="1:16" s="95" customFormat="1" ht="26">
      <c r="A80" s="90"/>
      <c r="B80" s="98"/>
      <c r="C80" s="90">
        <v>51005</v>
      </c>
      <c r="D80" s="91" t="s">
        <v>274</v>
      </c>
      <c r="E80" s="115">
        <v>150</v>
      </c>
      <c r="F80" s="115">
        <v>0</v>
      </c>
      <c r="G80" s="115"/>
      <c r="H80" s="115">
        <v>0</v>
      </c>
      <c r="I80" s="115"/>
      <c r="J80" s="115">
        <v>0</v>
      </c>
      <c r="K80" s="115"/>
      <c r="L80" s="115">
        <v>0</v>
      </c>
      <c r="M80" s="115"/>
      <c r="N80" s="115">
        <v>0</v>
      </c>
      <c r="O80" s="115"/>
      <c r="P80" s="115">
        <f>SUM(E80:N80)</f>
        <v>150</v>
      </c>
    </row>
    <row r="81" spans="1:16" s="95" customFormat="1" ht="15" customHeight="1">
      <c r="A81" s="90"/>
      <c r="B81" s="92"/>
      <c r="C81" s="92" t="s">
        <v>113</v>
      </c>
      <c r="D81" s="93"/>
      <c r="E81" s="115">
        <f>SUM(E82:E83)</f>
        <v>495.58145136000002</v>
      </c>
      <c r="F81" s="115">
        <f t="shared" ref="F81:P81" si="37">SUM(F82:F83)</f>
        <v>0</v>
      </c>
      <c r="G81" s="115"/>
      <c r="H81" s="115">
        <f t="shared" si="37"/>
        <v>0</v>
      </c>
      <c r="I81" s="115"/>
      <c r="J81" s="115">
        <f t="shared" si="37"/>
        <v>0</v>
      </c>
      <c r="K81" s="115"/>
      <c r="L81" s="115">
        <f t="shared" si="37"/>
        <v>600</v>
      </c>
      <c r="M81" s="115"/>
      <c r="N81" s="115">
        <f t="shared" si="37"/>
        <v>0</v>
      </c>
      <c r="O81" s="115"/>
      <c r="P81" s="115">
        <f t="shared" si="37"/>
        <v>1095.5814513600001</v>
      </c>
    </row>
    <row r="82" spans="1:16" s="95" customFormat="1" ht="50.25" customHeight="1">
      <c r="A82" s="90"/>
      <c r="B82" s="98"/>
      <c r="C82" s="90">
        <v>50096</v>
      </c>
      <c r="D82" s="91" t="s">
        <v>222</v>
      </c>
      <c r="E82" s="115">
        <v>0</v>
      </c>
      <c r="F82" s="115">
        <v>0</v>
      </c>
      <c r="G82" s="115"/>
      <c r="H82" s="115">
        <v>0</v>
      </c>
      <c r="I82" s="115"/>
      <c r="J82" s="115">
        <v>0</v>
      </c>
      <c r="K82" s="115"/>
      <c r="L82" s="115">
        <v>600</v>
      </c>
      <c r="M82" s="115"/>
      <c r="N82" s="115">
        <v>0</v>
      </c>
      <c r="O82" s="115"/>
      <c r="P82" s="115">
        <f>SUM(E82:N82)</f>
        <v>600</v>
      </c>
    </row>
    <row r="83" spans="1:16" s="95" customFormat="1" ht="39">
      <c r="A83" s="90"/>
      <c r="B83" s="98"/>
      <c r="C83" s="90">
        <v>51181</v>
      </c>
      <c r="D83" s="91" t="s">
        <v>223</v>
      </c>
      <c r="E83" s="115">
        <v>495.58145136000002</v>
      </c>
      <c r="F83" s="115">
        <v>0</v>
      </c>
      <c r="G83" s="115"/>
      <c r="H83" s="115">
        <v>0</v>
      </c>
      <c r="I83" s="115"/>
      <c r="J83" s="115">
        <v>0</v>
      </c>
      <c r="K83" s="115"/>
      <c r="L83" s="115">
        <v>0</v>
      </c>
      <c r="M83" s="115"/>
      <c r="N83" s="115">
        <v>0</v>
      </c>
      <c r="O83" s="115"/>
      <c r="P83" s="115">
        <f>SUM(E83:N83)</f>
        <v>495.58145136000002</v>
      </c>
    </row>
    <row r="84" spans="1:16" s="95" customFormat="1">
      <c r="A84" s="90"/>
      <c r="B84" s="92"/>
      <c r="C84" s="92" t="s">
        <v>131</v>
      </c>
      <c r="D84" s="93"/>
      <c r="E84" s="115">
        <f>SUM(E85)</f>
        <v>50</v>
      </c>
      <c r="F84" s="115">
        <f t="shared" ref="F84:P86" si="38">SUM(F85)</f>
        <v>0</v>
      </c>
      <c r="G84" s="115"/>
      <c r="H84" s="115">
        <f t="shared" si="38"/>
        <v>0</v>
      </c>
      <c r="I84" s="115"/>
      <c r="J84" s="115">
        <f t="shared" si="38"/>
        <v>0</v>
      </c>
      <c r="K84" s="115"/>
      <c r="L84" s="115">
        <f t="shared" si="38"/>
        <v>0</v>
      </c>
      <c r="M84" s="115"/>
      <c r="N84" s="115">
        <f t="shared" si="38"/>
        <v>0</v>
      </c>
      <c r="O84" s="115"/>
      <c r="P84" s="115">
        <f t="shared" si="38"/>
        <v>50</v>
      </c>
    </row>
    <row r="85" spans="1:16" s="95" customFormat="1" ht="39">
      <c r="A85" s="90"/>
      <c r="B85" s="98"/>
      <c r="C85" s="90">
        <v>50201</v>
      </c>
      <c r="D85" s="91" t="s">
        <v>286</v>
      </c>
      <c r="E85" s="115">
        <v>50</v>
      </c>
      <c r="F85" s="115">
        <v>0</v>
      </c>
      <c r="G85" s="115"/>
      <c r="H85" s="115">
        <v>0</v>
      </c>
      <c r="I85" s="115"/>
      <c r="J85" s="115">
        <v>0</v>
      </c>
      <c r="K85" s="115"/>
      <c r="L85" s="115">
        <v>0</v>
      </c>
      <c r="M85" s="115"/>
      <c r="N85" s="115">
        <v>0</v>
      </c>
      <c r="O85" s="115"/>
      <c r="P85" s="115">
        <f>SUM(E85:N85)</f>
        <v>50</v>
      </c>
    </row>
    <row r="86" spans="1:16" s="95" customFormat="1">
      <c r="A86" s="90"/>
      <c r="B86" s="92"/>
      <c r="C86" s="92" t="s">
        <v>115</v>
      </c>
      <c r="D86" s="93"/>
      <c r="E86" s="115">
        <f>SUM(E87)</f>
        <v>180</v>
      </c>
      <c r="F86" s="115">
        <f t="shared" si="38"/>
        <v>0</v>
      </c>
      <c r="G86" s="115"/>
      <c r="H86" s="115">
        <f t="shared" si="38"/>
        <v>0</v>
      </c>
      <c r="I86" s="115"/>
      <c r="J86" s="115">
        <f t="shared" si="38"/>
        <v>0</v>
      </c>
      <c r="K86" s="115"/>
      <c r="L86" s="115">
        <f t="shared" si="38"/>
        <v>0</v>
      </c>
      <c r="M86" s="115"/>
      <c r="N86" s="115">
        <f t="shared" si="38"/>
        <v>0</v>
      </c>
      <c r="O86" s="115"/>
      <c r="P86" s="115">
        <f t="shared" si="38"/>
        <v>180</v>
      </c>
    </row>
    <row r="87" spans="1:16" s="95" customFormat="1" ht="26">
      <c r="A87" s="90"/>
      <c r="B87" s="98"/>
      <c r="C87" s="90">
        <v>50050</v>
      </c>
      <c r="D87" s="91" t="s">
        <v>224</v>
      </c>
      <c r="E87" s="115">
        <v>180</v>
      </c>
      <c r="F87" s="115">
        <v>0</v>
      </c>
      <c r="G87" s="115"/>
      <c r="H87" s="115">
        <v>0</v>
      </c>
      <c r="I87" s="115"/>
      <c r="J87" s="115">
        <v>0</v>
      </c>
      <c r="K87" s="115"/>
      <c r="L87" s="115">
        <v>0</v>
      </c>
      <c r="M87" s="115"/>
      <c r="N87" s="115">
        <v>0</v>
      </c>
      <c r="O87" s="115"/>
      <c r="P87" s="115">
        <f>SUM(E87:N87)</f>
        <v>180</v>
      </c>
    </row>
    <row r="88" spans="1:16" s="95" customFormat="1">
      <c r="A88" s="90"/>
      <c r="B88" s="92"/>
      <c r="C88" s="92" t="s">
        <v>129</v>
      </c>
      <c r="D88" s="93"/>
      <c r="E88" s="115">
        <f t="shared" ref="E88:P88" si="39">SUM(E89:E90)</f>
        <v>330</v>
      </c>
      <c r="F88" s="115">
        <f t="shared" si="39"/>
        <v>0</v>
      </c>
      <c r="G88" s="115"/>
      <c r="H88" s="115">
        <f t="shared" si="39"/>
        <v>0</v>
      </c>
      <c r="I88" s="115"/>
      <c r="J88" s="115">
        <f t="shared" si="39"/>
        <v>0</v>
      </c>
      <c r="K88" s="115"/>
      <c r="L88" s="115">
        <f t="shared" si="39"/>
        <v>0</v>
      </c>
      <c r="M88" s="115"/>
      <c r="N88" s="115">
        <f t="shared" si="39"/>
        <v>0</v>
      </c>
      <c r="O88" s="115"/>
      <c r="P88" s="115">
        <f t="shared" si="39"/>
        <v>330</v>
      </c>
    </row>
    <row r="89" spans="1:16" s="95" customFormat="1">
      <c r="A89" s="90"/>
      <c r="B89" s="98"/>
      <c r="C89" s="90">
        <v>42019</v>
      </c>
      <c r="D89" s="91" t="s">
        <v>160</v>
      </c>
      <c r="E89" s="115">
        <v>180</v>
      </c>
      <c r="F89" s="115">
        <v>0</v>
      </c>
      <c r="G89" s="115"/>
      <c r="H89" s="115">
        <v>0</v>
      </c>
      <c r="I89" s="115"/>
      <c r="J89" s="115">
        <v>0</v>
      </c>
      <c r="K89" s="115"/>
      <c r="L89" s="115">
        <v>0</v>
      </c>
      <c r="M89" s="115"/>
      <c r="N89" s="115">
        <v>0</v>
      </c>
      <c r="O89" s="115"/>
      <c r="P89" s="115">
        <f>SUM(E89:N89)</f>
        <v>180</v>
      </c>
    </row>
    <row r="90" spans="1:16" s="95" customFormat="1" ht="26">
      <c r="A90" s="90"/>
      <c r="B90" s="98"/>
      <c r="C90" s="90">
        <v>50010</v>
      </c>
      <c r="D90" s="91" t="s">
        <v>225</v>
      </c>
      <c r="E90" s="115">
        <v>150</v>
      </c>
      <c r="F90" s="115">
        <v>0</v>
      </c>
      <c r="G90" s="115"/>
      <c r="H90" s="115">
        <v>0</v>
      </c>
      <c r="I90" s="115"/>
      <c r="J90" s="115">
        <v>0</v>
      </c>
      <c r="K90" s="115"/>
      <c r="L90" s="115">
        <v>0</v>
      </c>
      <c r="M90" s="115"/>
      <c r="N90" s="115">
        <v>0</v>
      </c>
      <c r="O90" s="115"/>
      <c r="P90" s="115">
        <f>SUM(E90:N90)</f>
        <v>150</v>
      </c>
    </row>
    <row r="91" spans="1:16" s="95" customFormat="1">
      <c r="A91" s="90"/>
      <c r="B91" s="92"/>
      <c r="C91" s="92" t="s">
        <v>130</v>
      </c>
      <c r="D91" s="93"/>
      <c r="E91" s="115">
        <f>SUM(E92:E93)</f>
        <v>300</v>
      </c>
      <c r="F91" s="115">
        <f t="shared" ref="F91:P91" si="40">SUM(F92:F93)</f>
        <v>0</v>
      </c>
      <c r="G91" s="115"/>
      <c r="H91" s="115">
        <f t="shared" si="40"/>
        <v>0</v>
      </c>
      <c r="I91" s="115"/>
      <c r="J91" s="115">
        <f t="shared" si="40"/>
        <v>0</v>
      </c>
      <c r="K91" s="115"/>
      <c r="L91" s="115">
        <f t="shared" si="40"/>
        <v>0</v>
      </c>
      <c r="M91" s="115"/>
      <c r="N91" s="115">
        <f t="shared" si="40"/>
        <v>0</v>
      </c>
      <c r="O91" s="115"/>
      <c r="P91" s="115">
        <f t="shared" si="40"/>
        <v>300</v>
      </c>
    </row>
    <row r="92" spans="1:16" s="95" customFormat="1" ht="26">
      <c r="A92" s="90"/>
      <c r="B92" s="98"/>
      <c r="C92" s="90">
        <v>48443</v>
      </c>
      <c r="D92" s="91" t="s">
        <v>226</v>
      </c>
      <c r="E92" s="115">
        <v>150</v>
      </c>
      <c r="F92" s="115">
        <v>0</v>
      </c>
      <c r="G92" s="115"/>
      <c r="H92" s="115">
        <v>0</v>
      </c>
      <c r="I92" s="115"/>
      <c r="J92" s="115">
        <v>0</v>
      </c>
      <c r="K92" s="115"/>
      <c r="L92" s="115">
        <v>0</v>
      </c>
      <c r="M92" s="115"/>
      <c r="N92" s="115">
        <v>0</v>
      </c>
      <c r="O92" s="115"/>
      <c r="P92" s="115">
        <f>SUM(E92:N92)</f>
        <v>150</v>
      </c>
    </row>
    <row r="93" spans="1:16" s="95" customFormat="1" ht="26">
      <c r="A93" s="90"/>
      <c r="B93" s="98"/>
      <c r="C93" s="90">
        <v>49029</v>
      </c>
      <c r="D93" s="91" t="s">
        <v>227</v>
      </c>
      <c r="E93" s="115">
        <v>150</v>
      </c>
      <c r="F93" s="115">
        <v>0</v>
      </c>
      <c r="G93" s="115"/>
      <c r="H93" s="115">
        <v>0</v>
      </c>
      <c r="I93" s="115"/>
      <c r="J93" s="115">
        <v>0</v>
      </c>
      <c r="K93" s="115"/>
      <c r="L93" s="115">
        <v>0</v>
      </c>
      <c r="M93" s="115"/>
      <c r="N93" s="115">
        <v>0</v>
      </c>
      <c r="O93" s="115"/>
      <c r="P93" s="115">
        <f>SUM(E93:N93)</f>
        <v>150</v>
      </c>
    </row>
    <row r="94" spans="1:16" s="95" customFormat="1">
      <c r="A94" s="113"/>
      <c r="B94" s="92" t="s">
        <v>121</v>
      </c>
      <c r="C94" s="92"/>
      <c r="D94" s="93"/>
      <c r="E94" s="114">
        <f>E95+E97+E99+E102+E106+E108</f>
        <v>385</v>
      </c>
      <c r="F94" s="114">
        <f t="shared" ref="F94:P94" si="41">F95+F97+F99+F102+F106+F108</f>
        <v>45</v>
      </c>
      <c r="G94" s="114"/>
      <c r="H94" s="114">
        <f t="shared" si="41"/>
        <v>0</v>
      </c>
      <c r="I94" s="114"/>
      <c r="J94" s="114">
        <f t="shared" si="41"/>
        <v>0</v>
      </c>
      <c r="K94" s="114"/>
      <c r="L94" s="114">
        <f t="shared" si="41"/>
        <v>0</v>
      </c>
      <c r="M94" s="114"/>
      <c r="N94" s="114">
        <f t="shared" si="41"/>
        <v>78.599999999999994</v>
      </c>
      <c r="O94" s="114"/>
      <c r="P94" s="114">
        <f t="shared" si="41"/>
        <v>508.6</v>
      </c>
    </row>
    <row r="95" spans="1:16" s="95" customFormat="1">
      <c r="A95" s="90"/>
      <c r="B95" s="92"/>
      <c r="C95" s="92" t="s">
        <v>112</v>
      </c>
      <c r="D95" s="93"/>
      <c r="E95" s="115">
        <f>SUM(E96)</f>
        <v>50</v>
      </c>
      <c r="F95" s="115">
        <f t="shared" ref="F95:P95" si="42">SUM(F96)</f>
        <v>0</v>
      </c>
      <c r="G95" s="115"/>
      <c r="H95" s="115">
        <f t="shared" si="42"/>
        <v>0</v>
      </c>
      <c r="I95" s="115"/>
      <c r="J95" s="115">
        <f t="shared" si="42"/>
        <v>0</v>
      </c>
      <c r="K95" s="115"/>
      <c r="L95" s="115">
        <f t="shared" si="42"/>
        <v>0</v>
      </c>
      <c r="M95" s="115"/>
      <c r="N95" s="115">
        <f t="shared" si="42"/>
        <v>0</v>
      </c>
      <c r="O95" s="115"/>
      <c r="P95" s="115">
        <f t="shared" si="42"/>
        <v>50</v>
      </c>
    </row>
    <row r="96" spans="1:16" s="95" customFormat="1" ht="26">
      <c r="A96" s="90"/>
      <c r="B96" s="98"/>
      <c r="C96" s="90">
        <v>50091</v>
      </c>
      <c r="D96" s="91" t="s">
        <v>228</v>
      </c>
      <c r="E96" s="115">
        <v>50</v>
      </c>
      <c r="F96" s="115">
        <v>0</v>
      </c>
      <c r="G96" s="115"/>
      <c r="H96" s="115">
        <v>0</v>
      </c>
      <c r="I96" s="115"/>
      <c r="J96" s="115">
        <v>0</v>
      </c>
      <c r="K96" s="115"/>
      <c r="L96" s="115">
        <v>0</v>
      </c>
      <c r="M96" s="115"/>
      <c r="N96" s="115">
        <v>0</v>
      </c>
      <c r="O96" s="115"/>
      <c r="P96" s="115">
        <f>SUM(E96:N96)</f>
        <v>50</v>
      </c>
    </row>
    <row r="97" spans="1:16" s="95" customFormat="1">
      <c r="A97" s="90"/>
      <c r="B97" s="92"/>
      <c r="C97" s="92" t="s">
        <v>113</v>
      </c>
      <c r="D97" s="93"/>
      <c r="E97" s="115">
        <f>SUM(E98)</f>
        <v>40</v>
      </c>
      <c r="F97" s="115">
        <f t="shared" ref="F97:P97" si="43">SUM(F98)</f>
        <v>0</v>
      </c>
      <c r="G97" s="115"/>
      <c r="H97" s="115">
        <f t="shared" si="43"/>
        <v>0</v>
      </c>
      <c r="I97" s="115"/>
      <c r="J97" s="115">
        <f t="shared" si="43"/>
        <v>0</v>
      </c>
      <c r="K97" s="115"/>
      <c r="L97" s="115">
        <f t="shared" si="43"/>
        <v>0</v>
      </c>
      <c r="M97" s="115"/>
      <c r="N97" s="115">
        <f t="shared" si="43"/>
        <v>20.6</v>
      </c>
      <c r="O97" s="115"/>
      <c r="P97" s="115">
        <f t="shared" si="43"/>
        <v>60.6</v>
      </c>
    </row>
    <row r="98" spans="1:16" s="95" customFormat="1">
      <c r="A98" s="90"/>
      <c r="B98" s="98"/>
      <c r="C98" s="90">
        <v>50088</v>
      </c>
      <c r="D98" s="91" t="s">
        <v>161</v>
      </c>
      <c r="E98" s="115">
        <v>40</v>
      </c>
      <c r="F98" s="115">
        <v>0</v>
      </c>
      <c r="G98" s="115"/>
      <c r="H98" s="115">
        <v>0</v>
      </c>
      <c r="I98" s="115"/>
      <c r="J98" s="115">
        <v>0</v>
      </c>
      <c r="K98" s="115"/>
      <c r="L98" s="115">
        <v>0</v>
      </c>
      <c r="M98" s="115"/>
      <c r="N98" s="115">
        <v>20.6</v>
      </c>
      <c r="O98" s="115"/>
      <c r="P98" s="115">
        <f>SUM(E98:N98)</f>
        <v>60.6</v>
      </c>
    </row>
    <row r="99" spans="1:16" s="95" customFormat="1">
      <c r="A99" s="90"/>
      <c r="B99" s="98"/>
      <c r="C99" s="92" t="s">
        <v>131</v>
      </c>
      <c r="D99" s="93"/>
      <c r="E99" s="115">
        <f>SUM(E100:E101)</f>
        <v>0</v>
      </c>
      <c r="F99" s="115">
        <f t="shared" ref="F99:P99" si="44">SUM(F100:F101)</f>
        <v>25</v>
      </c>
      <c r="G99" s="115"/>
      <c r="H99" s="115">
        <f t="shared" si="44"/>
        <v>0</v>
      </c>
      <c r="I99" s="115"/>
      <c r="J99" s="115">
        <f t="shared" si="44"/>
        <v>0</v>
      </c>
      <c r="K99" s="115"/>
      <c r="L99" s="115">
        <f t="shared" si="44"/>
        <v>0</v>
      </c>
      <c r="M99" s="115"/>
      <c r="N99" s="115">
        <f t="shared" si="44"/>
        <v>2</v>
      </c>
      <c r="O99" s="115"/>
      <c r="P99" s="115">
        <f t="shared" si="44"/>
        <v>27</v>
      </c>
    </row>
    <row r="100" spans="1:16" s="95" customFormat="1" ht="26">
      <c r="A100" s="90"/>
      <c r="B100" s="98"/>
      <c r="C100" s="90">
        <v>48076</v>
      </c>
      <c r="D100" s="91" t="s">
        <v>229</v>
      </c>
      <c r="E100" s="115">
        <v>0</v>
      </c>
      <c r="F100" s="115">
        <v>25</v>
      </c>
      <c r="G100" s="115"/>
      <c r="H100" s="115">
        <v>0</v>
      </c>
      <c r="I100" s="115"/>
      <c r="J100" s="115">
        <v>0</v>
      </c>
      <c r="K100" s="115"/>
      <c r="L100" s="115">
        <v>0</v>
      </c>
      <c r="M100" s="115"/>
      <c r="N100" s="115">
        <v>0</v>
      </c>
      <c r="O100" s="115"/>
      <c r="P100" s="115">
        <f>SUM(E100:N100)</f>
        <v>25</v>
      </c>
    </row>
    <row r="101" spans="1:16" s="95" customFormat="1" ht="26">
      <c r="A101" s="90"/>
      <c r="B101" s="98"/>
      <c r="C101" s="90">
        <v>48076</v>
      </c>
      <c r="D101" s="91" t="s">
        <v>230</v>
      </c>
      <c r="E101" s="115">
        <v>0</v>
      </c>
      <c r="F101" s="115">
        <v>0</v>
      </c>
      <c r="G101" s="115"/>
      <c r="H101" s="115">
        <v>0</v>
      </c>
      <c r="I101" s="115"/>
      <c r="J101" s="115">
        <v>0</v>
      </c>
      <c r="K101" s="115"/>
      <c r="L101" s="115">
        <v>0</v>
      </c>
      <c r="M101" s="115"/>
      <c r="N101" s="115">
        <v>2</v>
      </c>
      <c r="O101" s="115"/>
      <c r="P101" s="115">
        <f>SUM(E101:N101)</f>
        <v>2</v>
      </c>
    </row>
    <row r="102" spans="1:16" s="95" customFormat="1">
      <c r="A102" s="90"/>
      <c r="B102" s="92"/>
      <c r="C102" s="92" t="s">
        <v>116</v>
      </c>
      <c r="D102" s="93"/>
      <c r="E102" s="115">
        <f>SUM(E103:E105)</f>
        <v>155</v>
      </c>
      <c r="F102" s="115">
        <f t="shared" ref="F102:P102" si="45">SUM(F103:F105)</f>
        <v>0</v>
      </c>
      <c r="G102" s="115"/>
      <c r="H102" s="115">
        <f t="shared" si="45"/>
        <v>0</v>
      </c>
      <c r="I102" s="115"/>
      <c r="J102" s="115">
        <f t="shared" si="45"/>
        <v>0</v>
      </c>
      <c r="K102" s="115"/>
      <c r="L102" s="115">
        <f t="shared" si="45"/>
        <v>0</v>
      </c>
      <c r="M102" s="115"/>
      <c r="N102" s="115">
        <f t="shared" si="45"/>
        <v>3</v>
      </c>
      <c r="O102" s="115"/>
      <c r="P102" s="115">
        <f t="shared" si="45"/>
        <v>158</v>
      </c>
    </row>
    <row r="103" spans="1:16" s="95" customFormat="1" ht="36.75" customHeight="1">
      <c r="A103" s="90"/>
      <c r="B103" s="98"/>
      <c r="C103" s="90">
        <v>51084</v>
      </c>
      <c r="D103" s="91" t="s">
        <v>231</v>
      </c>
      <c r="E103" s="115">
        <v>25</v>
      </c>
      <c r="F103" s="115">
        <v>0</v>
      </c>
      <c r="G103" s="115"/>
      <c r="H103" s="115">
        <v>0</v>
      </c>
      <c r="I103" s="115"/>
      <c r="J103" s="115">
        <v>0</v>
      </c>
      <c r="K103" s="115"/>
      <c r="L103" s="115">
        <v>0</v>
      </c>
      <c r="M103" s="115"/>
      <c r="N103" s="115">
        <v>0</v>
      </c>
      <c r="O103" s="115"/>
      <c r="P103" s="115">
        <f>SUM(E103:N103)</f>
        <v>25</v>
      </c>
    </row>
    <row r="104" spans="1:16" s="95" customFormat="1">
      <c r="A104" s="90"/>
      <c r="B104" s="98"/>
      <c r="C104" s="90">
        <v>51199</v>
      </c>
      <c r="D104" s="98" t="s">
        <v>162</v>
      </c>
      <c r="E104" s="115">
        <v>130</v>
      </c>
      <c r="F104" s="115">
        <v>0</v>
      </c>
      <c r="G104" s="115"/>
      <c r="H104" s="115">
        <v>0</v>
      </c>
      <c r="I104" s="115"/>
      <c r="J104" s="115">
        <v>0</v>
      </c>
      <c r="K104" s="115"/>
      <c r="L104" s="115">
        <v>0</v>
      </c>
      <c r="M104" s="115"/>
      <c r="N104" s="115">
        <v>0</v>
      </c>
      <c r="O104" s="115"/>
      <c r="P104" s="115">
        <f>SUM(E104:N104)</f>
        <v>130</v>
      </c>
    </row>
    <row r="105" spans="1:16" s="95" customFormat="1" ht="26">
      <c r="A105" s="90"/>
      <c r="B105" s="98"/>
      <c r="C105" s="90">
        <v>51217</v>
      </c>
      <c r="D105" s="91" t="s">
        <v>232</v>
      </c>
      <c r="E105" s="115">
        <v>0</v>
      </c>
      <c r="F105" s="115">
        <v>0</v>
      </c>
      <c r="G105" s="115"/>
      <c r="H105" s="115">
        <v>0</v>
      </c>
      <c r="I105" s="115"/>
      <c r="J105" s="115">
        <v>0</v>
      </c>
      <c r="K105" s="115"/>
      <c r="L105" s="115">
        <v>0</v>
      </c>
      <c r="M105" s="115"/>
      <c r="N105" s="115">
        <v>3</v>
      </c>
      <c r="O105" s="115"/>
      <c r="P105" s="115">
        <f>SUM(E105:N105)</f>
        <v>3</v>
      </c>
    </row>
    <row r="106" spans="1:16" s="95" customFormat="1">
      <c r="A106" s="90"/>
      <c r="B106" s="92"/>
      <c r="C106" s="92" t="s">
        <v>129</v>
      </c>
      <c r="D106" s="93"/>
      <c r="E106" s="115">
        <f>SUM(E107)</f>
        <v>60</v>
      </c>
      <c r="F106" s="115">
        <f t="shared" ref="F106:P106" si="46">SUM(F107)</f>
        <v>0</v>
      </c>
      <c r="G106" s="115"/>
      <c r="H106" s="115">
        <f t="shared" si="46"/>
        <v>0</v>
      </c>
      <c r="I106" s="115"/>
      <c r="J106" s="115">
        <f t="shared" si="46"/>
        <v>0</v>
      </c>
      <c r="K106" s="115"/>
      <c r="L106" s="115">
        <f t="shared" si="46"/>
        <v>0</v>
      </c>
      <c r="M106" s="115"/>
      <c r="N106" s="115">
        <f t="shared" si="46"/>
        <v>0</v>
      </c>
      <c r="O106" s="115"/>
      <c r="P106" s="115">
        <f t="shared" si="46"/>
        <v>60</v>
      </c>
    </row>
    <row r="107" spans="1:16" s="95" customFormat="1">
      <c r="A107" s="90"/>
      <c r="B107" s="98"/>
      <c r="C107" s="90">
        <v>48186</v>
      </c>
      <c r="D107" s="91" t="s">
        <v>163</v>
      </c>
      <c r="E107" s="115">
        <v>60</v>
      </c>
      <c r="F107" s="115">
        <v>0</v>
      </c>
      <c r="G107" s="115"/>
      <c r="H107" s="115">
        <v>0</v>
      </c>
      <c r="I107" s="115"/>
      <c r="J107" s="115">
        <v>0</v>
      </c>
      <c r="K107" s="115"/>
      <c r="L107" s="115">
        <v>0</v>
      </c>
      <c r="M107" s="115"/>
      <c r="N107" s="115">
        <v>0</v>
      </c>
      <c r="O107" s="115"/>
      <c r="P107" s="115">
        <f>SUM(E107:N107)</f>
        <v>60</v>
      </c>
    </row>
    <row r="108" spans="1:16" s="95" customFormat="1">
      <c r="A108" s="90"/>
      <c r="B108" s="92"/>
      <c r="C108" s="92" t="s">
        <v>130</v>
      </c>
      <c r="D108" s="93"/>
      <c r="E108" s="115">
        <f>SUM(E109:E110)</f>
        <v>80</v>
      </c>
      <c r="F108" s="115">
        <f t="shared" ref="F108:P108" si="47">SUM(F109:F110)</f>
        <v>20</v>
      </c>
      <c r="G108" s="115"/>
      <c r="H108" s="115">
        <f t="shared" si="47"/>
        <v>0</v>
      </c>
      <c r="I108" s="115"/>
      <c r="J108" s="115">
        <f t="shared" si="47"/>
        <v>0</v>
      </c>
      <c r="K108" s="115"/>
      <c r="L108" s="115">
        <f t="shared" si="47"/>
        <v>0</v>
      </c>
      <c r="M108" s="115"/>
      <c r="N108" s="115">
        <f t="shared" si="47"/>
        <v>53</v>
      </c>
      <c r="O108" s="115"/>
      <c r="P108" s="115">
        <f t="shared" si="47"/>
        <v>153</v>
      </c>
    </row>
    <row r="109" spans="1:16" s="95" customFormat="1" ht="26">
      <c r="A109" s="90"/>
      <c r="B109" s="98"/>
      <c r="C109" s="90">
        <v>42184</v>
      </c>
      <c r="D109" s="91" t="s">
        <v>275</v>
      </c>
      <c r="E109" s="115">
        <v>20</v>
      </c>
      <c r="F109" s="115">
        <v>0</v>
      </c>
      <c r="G109" s="115"/>
      <c r="H109" s="115">
        <v>0</v>
      </c>
      <c r="I109" s="115"/>
      <c r="J109" s="115">
        <v>0</v>
      </c>
      <c r="K109" s="115"/>
      <c r="L109" s="115">
        <v>0</v>
      </c>
      <c r="M109" s="115"/>
      <c r="N109" s="115">
        <v>0</v>
      </c>
      <c r="O109" s="115"/>
      <c r="P109" s="115">
        <f>SUM(E109:N109)</f>
        <v>20</v>
      </c>
    </row>
    <row r="110" spans="1:16" s="95" customFormat="1" ht="26">
      <c r="A110" s="90"/>
      <c r="B110" s="98"/>
      <c r="C110" s="90">
        <v>49169</v>
      </c>
      <c r="D110" s="91" t="s">
        <v>233</v>
      </c>
      <c r="E110" s="115">
        <v>60</v>
      </c>
      <c r="F110" s="115">
        <v>20</v>
      </c>
      <c r="G110" s="115"/>
      <c r="H110" s="115">
        <v>0</v>
      </c>
      <c r="I110" s="115"/>
      <c r="J110" s="115">
        <v>0</v>
      </c>
      <c r="K110" s="115"/>
      <c r="L110" s="115">
        <v>0</v>
      </c>
      <c r="M110" s="115"/>
      <c r="N110" s="115">
        <v>53</v>
      </c>
      <c r="O110" s="115"/>
      <c r="P110" s="115">
        <f>SUM(E110:N110)</f>
        <v>133</v>
      </c>
    </row>
    <row r="111" spans="1:16" s="95" customFormat="1">
      <c r="A111" s="113" t="s">
        <v>126</v>
      </c>
      <c r="B111" s="92"/>
      <c r="C111" s="92"/>
      <c r="D111" s="93"/>
      <c r="E111" s="114">
        <f>E112+E117+E120+E125+E128+E133+E136+E143+E146+E151+E154+E162+E167</f>
        <v>209.1</v>
      </c>
      <c r="F111" s="114">
        <f>F112+F117+F120+F125+F128+F133+F136+F143+F146+F151+F154+F162+F167</f>
        <v>74.900000000000006</v>
      </c>
      <c r="G111" s="114"/>
      <c r="H111" s="114">
        <f>H112+H117+H120+H125+H128+H133+H136+H143+H146+H151+H154+H162+H167</f>
        <v>121.17</v>
      </c>
      <c r="I111" s="114"/>
      <c r="J111" s="114">
        <f>J112+J117+J120+J125+J128+J133+J136+J143+J146+J151+J154+J162+J167</f>
        <v>2.5</v>
      </c>
      <c r="K111" s="114"/>
      <c r="L111" s="114">
        <f>L112+L117+L120+L125+L128+L133+L136+L143+L146+L151+L154+L162+L167</f>
        <v>15</v>
      </c>
      <c r="M111" s="114"/>
      <c r="N111" s="114">
        <f>N112+N117+N120+N125+N128+N133+N136+N143+N146+N151+N154+N162+N167</f>
        <v>98.10127</v>
      </c>
      <c r="O111" s="114"/>
      <c r="P111" s="114">
        <f>P112+P117+P120+P125+P128+P133+P136+P143+P146+P151+P154+P162+P167</f>
        <v>520.77126999999996</v>
      </c>
    </row>
    <row r="112" spans="1:16" s="95" customFormat="1">
      <c r="A112" s="113"/>
      <c r="B112" s="92" t="s">
        <v>20</v>
      </c>
      <c r="C112" s="92"/>
      <c r="D112" s="93"/>
      <c r="E112" s="114">
        <f>E113+E115</f>
        <v>15</v>
      </c>
      <c r="F112" s="114">
        <f t="shared" ref="F112:P112" si="48">F113+F115</f>
        <v>0</v>
      </c>
      <c r="G112" s="114"/>
      <c r="H112" s="114">
        <f t="shared" si="48"/>
        <v>0</v>
      </c>
      <c r="I112" s="114"/>
      <c r="J112" s="114">
        <f t="shared" si="48"/>
        <v>0</v>
      </c>
      <c r="K112" s="114"/>
      <c r="L112" s="114">
        <f t="shared" si="48"/>
        <v>0</v>
      </c>
      <c r="M112" s="114"/>
      <c r="N112" s="114">
        <f t="shared" si="48"/>
        <v>22</v>
      </c>
      <c r="O112" s="114"/>
      <c r="P112" s="114">
        <f t="shared" si="48"/>
        <v>37</v>
      </c>
    </row>
    <row r="113" spans="1:16" s="95" customFormat="1">
      <c r="A113" s="90"/>
      <c r="B113" s="92"/>
      <c r="C113" s="92" t="s">
        <v>113</v>
      </c>
      <c r="D113" s="93"/>
      <c r="E113" s="115">
        <f>SUM(E114)</f>
        <v>0</v>
      </c>
      <c r="F113" s="115">
        <f t="shared" ref="F113:P113" si="49">SUM(F114)</f>
        <v>0</v>
      </c>
      <c r="G113" s="115"/>
      <c r="H113" s="115">
        <f t="shared" si="49"/>
        <v>0</v>
      </c>
      <c r="I113" s="115"/>
      <c r="J113" s="115">
        <f t="shared" si="49"/>
        <v>0</v>
      </c>
      <c r="K113" s="115"/>
      <c r="L113" s="115">
        <f t="shared" si="49"/>
        <v>0</v>
      </c>
      <c r="M113" s="115"/>
      <c r="N113" s="115">
        <f t="shared" si="49"/>
        <v>12</v>
      </c>
      <c r="O113" s="115"/>
      <c r="P113" s="115">
        <f t="shared" si="49"/>
        <v>12</v>
      </c>
    </row>
    <row r="114" spans="1:16" s="95" customFormat="1">
      <c r="A114" s="90"/>
      <c r="B114" s="98"/>
      <c r="C114" s="90">
        <v>46453</v>
      </c>
      <c r="D114" s="91" t="s">
        <v>234</v>
      </c>
      <c r="E114" s="115">
        <v>0</v>
      </c>
      <c r="F114" s="115">
        <v>0</v>
      </c>
      <c r="G114" s="115"/>
      <c r="H114" s="115">
        <v>0</v>
      </c>
      <c r="I114" s="115"/>
      <c r="J114" s="115">
        <v>0</v>
      </c>
      <c r="K114" s="115"/>
      <c r="L114" s="115">
        <v>0</v>
      </c>
      <c r="M114" s="115"/>
      <c r="N114" s="115">
        <v>12</v>
      </c>
      <c r="O114" s="115"/>
      <c r="P114" s="115">
        <f>SUM(E114:N114)</f>
        <v>12</v>
      </c>
    </row>
    <row r="115" spans="1:16" s="95" customFormat="1">
      <c r="A115" s="90"/>
      <c r="B115" s="92"/>
      <c r="C115" s="92" t="s">
        <v>164</v>
      </c>
      <c r="D115" s="93"/>
      <c r="E115" s="115">
        <f>SUM(E116)</f>
        <v>15</v>
      </c>
      <c r="F115" s="115">
        <f t="shared" ref="F115:P115" si="50">SUM(F116)</f>
        <v>0</v>
      </c>
      <c r="G115" s="115"/>
      <c r="H115" s="115">
        <f t="shared" si="50"/>
        <v>0</v>
      </c>
      <c r="I115" s="115"/>
      <c r="J115" s="115">
        <f t="shared" si="50"/>
        <v>0</v>
      </c>
      <c r="K115" s="115"/>
      <c r="L115" s="115">
        <f t="shared" si="50"/>
        <v>0</v>
      </c>
      <c r="M115" s="115"/>
      <c r="N115" s="115">
        <f t="shared" si="50"/>
        <v>10</v>
      </c>
      <c r="O115" s="115"/>
      <c r="P115" s="115">
        <f t="shared" si="50"/>
        <v>25</v>
      </c>
    </row>
    <row r="116" spans="1:16" s="95" customFormat="1">
      <c r="A116" s="90"/>
      <c r="B116" s="98"/>
      <c r="C116" s="90">
        <v>50110</v>
      </c>
      <c r="D116" s="91" t="s">
        <v>165</v>
      </c>
      <c r="E116" s="115">
        <v>15</v>
      </c>
      <c r="F116" s="115">
        <v>0</v>
      </c>
      <c r="G116" s="115"/>
      <c r="H116" s="115">
        <v>0</v>
      </c>
      <c r="I116" s="115"/>
      <c r="J116" s="115">
        <v>0</v>
      </c>
      <c r="K116" s="115"/>
      <c r="L116" s="115">
        <v>0</v>
      </c>
      <c r="M116" s="115"/>
      <c r="N116" s="115">
        <v>10</v>
      </c>
      <c r="O116" s="115"/>
      <c r="P116" s="115">
        <f>SUM(E116:N116)</f>
        <v>25</v>
      </c>
    </row>
    <row r="117" spans="1:16" s="95" customFormat="1">
      <c r="A117" s="113"/>
      <c r="B117" s="92" t="s">
        <v>133</v>
      </c>
      <c r="C117" s="92"/>
      <c r="D117" s="93"/>
      <c r="E117" s="114">
        <f>E118</f>
        <v>15</v>
      </c>
      <c r="F117" s="114">
        <f t="shared" ref="F117:P117" si="51">F118</f>
        <v>0</v>
      </c>
      <c r="G117" s="114"/>
      <c r="H117" s="114">
        <f t="shared" si="51"/>
        <v>0</v>
      </c>
      <c r="I117" s="114"/>
      <c r="J117" s="114">
        <f t="shared" si="51"/>
        <v>0</v>
      </c>
      <c r="K117" s="114"/>
      <c r="L117" s="114">
        <f t="shared" si="51"/>
        <v>15</v>
      </c>
      <c r="M117" s="114"/>
      <c r="N117" s="114">
        <f t="shared" si="51"/>
        <v>0</v>
      </c>
      <c r="O117" s="114"/>
      <c r="P117" s="114">
        <f t="shared" si="51"/>
        <v>30</v>
      </c>
    </row>
    <row r="118" spans="1:16" s="95" customFormat="1">
      <c r="A118" s="90"/>
      <c r="B118" s="92"/>
      <c r="C118" s="92" t="s">
        <v>116</v>
      </c>
      <c r="D118" s="93"/>
      <c r="E118" s="115">
        <f>SUM(E119)</f>
        <v>15</v>
      </c>
      <c r="F118" s="115">
        <f t="shared" ref="F118:P118" si="52">SUM(F119)</f>
        <v>0</v>
      </c>
      <c r="G118" s="115"/>
      <c r="H118" s="115">
        <f t="shared" si="52"/>
        <v>0</v>
      </c>
      <c r="I118" s="115"/>
      <c r="J118" s="115">
        <f t="shared" si="52"/>
        <v>0</v>
      </c>
      <c r="K118" s="115"/>
      <c r="L118" s="115">
        <f t="shared" si="52"/>
        <v>15</v>
      </c>
      <c r="M118" s="115"/>
      <c r="N118" s="115">
        <f t="shared" si="52"/>
        <v>0</v>
      </c>
      <c r="O118" s="115"/>
      <c r="P118" s="115">
        <f t="shared" si="52"/>
        <v>30</v>
      </c>
    </row>
    <row r="119" spans="1:16" s="95" customFormat="1" ht="26">
      <c r="A119" s="90"/>
      <c r="B119" s="98"/>
      <c r="C119" s="90">
        <v>48490</v>
      </c>
      <c r="D119" s="91" t="s">
        <v>235</v>
      </c>
      <c r="E119" s="115">
        <v>15</v>
      </c>
      <c r="F119" s="115">
        <v>0</v>
      </c>
      <c r="G119" s="115"/>
      <c r="H119" s="115">
        <v>0</v>
      </c>
      <c r="I119" s="115"/>
      <c r="J119" s="115">
        <v>0</v>
      </c>
      <c r="K119" s="115"/>
      <c r="L119" s="115">
        <v>15</v>
      </c>
      <c r="M119" s="115"/>
      <c r="N119" s="115">
        <v>0</v>
      </c>
      <c r="O119" s="115"/>
      <c r="P119" s="115">
        <f>SUM(E119:N119)</f>
        <v>30</v>
      </c>
    </row>
    <row r="120" spans="1:16" s="95" customFormat="1">
      <c r="A120" s="113"/>
      <c r="B120" s="92" t="s">
        <v>22</v>
      </c>
      <c r="C120" s="92"/>
      <c r="D120" s="93"/>
      <c r="E120" s="114">
        <f>E121+E123</f>
        <v>0</v>
      </c>
      <c r="F120" s="114">
        <f t="shared" ref="F120:P120" si="53">F121+F123</f>
        <v>0</v>
      </c>
      <c r="G120" s="114"/>
      <c r="H120" s="114">
        <f t="shared" si="53"/>
        <v>24.1</v>
      </c>
      <c r="I120" s="114"/>
      <c r="J120" s="114">
        <f t="shared" si="53"/>
        <v>0</v>
      </c>
      <c r="K120" s="114"/>
      <c r="L120" s="114">
        <f t="shared" si="53"/>
        <v>0</v>
      </c>
      <c r="M120" s="114"/>
      <c r="N120" s="114">
        <f t="shared" si="53"/>
        <v>7.36</v>
      </c>
      <c r="O120" s="114"/>
      <c r="P120" s="114">
        <f t="shared" si="53"/>
        <v>31.46</v>
      </c>
    </row>
    <row r="121" spans="1:16" s="95" customFormat="1">
      <c r="A121" s="90"/>
      <c r="B121" s="92"/>
      <c r="C121" s="92" t="s">
        <v>164</v>
      </c>
      <c r="D121" s="93"/>
      <c r="E121" s="115">
        <f>SUM(E122)</f>
        <v>0</v>
      </c>
      <c r="F121" s="115">
        <f t="shared" ref="F121:P121" si="54">SUM(F122)</f>
        <v>0</v>
      </c>
      <c r="G121" s="115"/>
      <c r="H121" s="115">
        <f t="shared" si="54"/>
        <v>21.6</v>
      </c>
      <c r="I121" s="115"/>
      <c r="J121" s="115">
        <f t="shared" si="54"/>
        <v>0</v>
      </c>
      <c r="K121" s="115"/>
      <c r="L121" s="115">
        <f t="shared" si="54"/>
        <v>0</v>
      </c>
      <c r="M121" s="115"/>
      <c r="N121" s="115">
        <f t="shared" si="54"/>
        <v>0</v>
      </c>
      <c r="O121" s="115"/>
      <c r="P121" s="115">
        <f t="shared" si="54"/>
        <v>21.6</v>
      </c>
    </row>
    <row r="122" spans="1:16" s="95" customFormat="1">
      <c r="A122" s="90"/>
      <c r="B122" s="98"/>
      <c r="C122" s="90">
        <v>50348</v>
      </c>
      <c r="D122" s="91" t="s">
        <v>166</v>
      </c>
      <c r="E122" s="115">
        <v>0</v>
      </c>
      <c r="F122" s="115">
        <v>0</v>
      </c>
      <c r="G122" s="115"/>
      <c r="H122" s="115">
        <v>21.6</v>
      </c>
      <c r="I122" s="115"/>
      <c r="J122" s="115">
        <v>0</v>
      </c>
      <c r="K122" s="115"/>
      <c r="L122" s="115">
        <v>0</v>
      </c>
      <c r="M122" s="115"/>
      <c r="N122" s="115">
        <v>0</v>
      </c>
      <c r="O122" s="115"/>
      <c r="P122" s="115">
        <f>SUM(E122:N122)</f>
        <v>21.6</v>
      </c>
    </row>
    <row r="123" spans="1:16" s="95" customFormat="1">
      <c r="A123" s="90"/>
      <c r="B123" s="92"/>
      <c r="C123" s="92" t="s">
        <v>116</v>
      </c>
      <c r="D123" s="93"/>
      <c r="E123" s="115">
        <f>SUM(E124)</f>
        <v>0</v>
      </c>
      <c r="F123" s="115">
        <f t="shared" ref="F123:P123" si="55">SUM(F124)</f>
        <v>0</v>
      </c>
      <c r="G123" s="115"/>
      <c r="H123" s="115">
        <f t="shared" si="55"/>
        <v>2.5</v>
      </c>
      <c r="I123" s="115"/>
      <c r="J123" s="115">
        <f t="shared" si="55"/>
        <v>0</v>
      </c>
      <c r="K123" s="115"/>
      <c r="L123" s="115">
        <f t="shared" si="55"/>
        <v>0</v>
      </c>
      <c r="M123" s="115"/>
      <c r="N123" s="115">
        <f t="shared" si="55"/>
        <v>7.36</v>
      </c>
      <c r="O123" s="115"/>
      <c r="P123" s="115">
        <f t="shared" si="55"/>
        <v>9.86</v>
      </c>
    </row>
    <row r="124" spans="1:16" s="95" customFormat="1" ht="26">
      <c r="A124" s="90"/>
      <c r="B124" s="98"/>
      <c r="C124" s="90">
        <v>47322</v>
      </c>
      <c r="D124" s="91" t="s">
        <v>236</v>
      </c>
      <c r="E124" s="115">
        <v>0</v>
      </c>
      <c r="F124" s="115">
        <v>0</v>
      </c>
      <c r="G124" s="115"/>
      <c r="H124" s="115">
        <v>2.5</v>
      </c>
      <c r="I124" s="115"/>
      <c r="J124" s="115">
        <v>0</v>
      </c>
      <c r="K124" s="115"/>
      <c r="L124" s="115">
        <v>0</v>
      </c>
      <c r="M124" s="115"/>
      <c r="N124" s="115">
        <v>7.36</v>
      </c>
      <c r="O124" s="115"/>
      <c r="P124" s="115">
        <f>SUM(E124:N124)</f>
        <v>9.86</v>
      </c>
    </row>
    <row r="125" spans="1:16" s="95" customFormat="1">
      <c r="A125" s="113"/>
      <c r="B125" s="92" t="s">
        <v>23</v>
      </c>
      <c r="C125" s="92"/>
      <c r="D125" s="93"/>
      <c r="E125" s="114">
        <f>E126</f>
        <v>0</v>
      </c>
      <c r="F125" s="114">
        <f t="shared" ref="F125:P125" si="56">F126</f>
        <v>0</v>
      </c>
      <c r="G125" s="114"/>
      <c r="H125" s="114">
        <f t="shared" si="56"/>
        <v>12.7</v>
      </c>
      <c r="I125" s="114"/>
      <c r="J125" s="114">
        <f t="shared" si="56"/>
        <v>0</v>
      </c>
      <c r="K125" s="114"/>
      <c r="L125" s="114">
        <f t="shared" si="56"/>
        <v>0</v>
      </c>
      <c r="M125" s="114"/>
      <c r="N125" s="114">
        <f t="shared" si="56"/>
        <v>0</v>
      </c>
      <c r="O125" s="114"/>
      <c r="P125" s="114">
        <f t="shared" si="56"/>
        <v>12.7</v>
      </c>
    </row>
    <row r="126" spans="1:16" s="95" customFormat="1">
      <c r="A126" s="90"/>
      <c r="B126" s="92"/>
      <c r="C126" s="92" t="s">
        <v>113</v>
      </c>
      <c r="D126" s="93"/>
      <c r="E126" s="115">
        <f t="shared" ref="E126:P126" si="57">SUM(E127)</f>
        <v>0</v>
      </c>
      <c r="F126" s="115">
        <f t="shared" si="57"/>
        <v>0</v>
      </c>
      <c r="G126" s="115"/>
      <c r="H126" s="115">
        <f t="shared" si="57"/>
        <v>12.7</v>
      </c>
      <c r="I126" s="115"/>
      <c r="J126" s="115">
        <f t="shared" si="57"/>
        <v>0</v>
      </c>
      <c r="K126" s="115"/>
      <c r="L126" s="115">
        <f t="shared" si="57"/>
        <v>0</v>
      </c>
      <c r="M126" s="115"/>
      <c r="N126" s="115">
        <f t="shared" si="57"/>
        <v>0</v>
      </c>
      <c r="O126" s="115"/>
      <c r="P126" s="115">
        <f t="shared" si="57"/>
        <v>12.7</v>
      </c>
    </row>
    <row r="127" spans="1:16" s="95" customFormat="1">
      <c r="A127" s="90"/>
      <c r="B127" s="98"/>
      <c r="C127" s="90">
        <v>49450</v>
      </c>
      <c r="D127" s="91" t="s">
        <v>167</v>
      </c>
      <c r="E127" s="115">
        <v>0</v>
      </c>
      <c r="F127" s="115">
        <v>0</v>
      </c>
      <c r="G127" s="115"/>
      <c r="H127" s="115">
        <v>12.7</v>
      </c>
      <c r="I127" s="115"/>
      <c r="J127" s="115">
        <v>0</v>
      </c>
      <c r="K127" s="115"/>
      <c r="L127" s="115">
        <v>0</v>
      </c>
      <c r="M127" s="115"/>
      <c r="N127" s="115">
        <v>0</v>
      </c>
      <c r="O127" s="115"/>
      <c r="P127" s="115">
        <f>SUM(E127:N127)</f>
        <v>12.7</v>
      </c>
    </row>
    <row r="128" spans="1:16" s="95" customFormat="1">
      <c r="A128" s="113"/>
      <c r="B128" s="92" t="s">
        <v>55</v>
      </c>
      <c r="C128" s="92"/>
      <c r="D128" s="93"/>
      <c r="E128" s="114">
        <f>E129+E131</f>
        <v>0</v>
      </c>
      <c r="F128" s="114">
        <f t="shared" ref="F128:P128" si="58">F129+F131</f>
        <v>0</v>
      </c>
      <c r="G128" s="114"/>
      <c r="H128" s="114">
        <f t="shared" si="58"/>
        <v>36.299999999999997</v>
      </c>
      <c r="I128" s="114"/>
      <c r="J128" s="114">
        <f t="shared" si="58"/>
        <v>0</v>
      </c>
      <c r="K128" s="114"/>
      <c r="L128" s="114">
        <f t="shared" si="58"/>
        <v>0</v>
      </c>
      <c r="M128" s="114"/>
      <c r="N128" s="114">
        <f t="shared" si="58"/>
        <v>40.987000000000002</v>
      </c>
      <c r="O128" s="114"/>
      <c r="P128" s="114">
        <f t="shared" si="58"/>
        <v>77.287000000000006</v>
      </c>
    </row>
    <row r="129" spans="1:16" s="95" customFormat="1">
      <c r="A129" s="90"/>
      <c r="B129" s="92"/>
      <c r="C129" s="92" t="s">
        <v>164</v>
      </c>
      <c r="D129" s="93"/>
      <c r="E129" s="115">
        <f t="shared" ref="E129:P131" si="59">SUM(E130)</f>
        <v>0</v>
      </c>
      <c r="F129" s="115">
        <f t="shared" si="59"/>
        <v>0</v>
      </c>
      <c r="G129" s="115"/>
      <c r="H129" s="115">
        <f t="shared" si="59"/>
        <v>15</v>
      </c>
      <c r="I129" s="115"/>
      <c r="J129" s="115">
        <f t="shared" si="59"/>
        <v>0</v>
      </c>
      <c r="K129" s="115"/>
      <c r="L129" s="115">
        <f t="shared" si="59"/>
        <v>0</v>
      </c>
      <c r="M129" s="115"/>
      <c r="N129" s="115">
        <f t="shared" si="59"/>
        <v>0</v>
      </c>
      <c r="O129" s="115"/>
      <c r="P129" s="115">
        <f t="shared" si="59"/>
        <v>15</v>
      </c>
    </row>
    <row r="130" spans="1:16" s="95" customFormat="1">
      <c r="A130" s="90"/>
      <c r="B130" s="98"/>
      <c r="C130" s="90">
        <v>50348</v>
      </c>
      <c r="D130" s="91" t="s">
        <v>166</v>
      </c>
      <c r="E130" s="115">
        <v>0</v>
      </c>
      <c r="F130" s="115">
        <v>0</v>
      </c>
      <c r="G130" s="115"/>
      <c r="H130" s="115">
        <v>15</v>
      </c>
      <c r="I130" s="115"/>
      <c r="J130" s="115">
        <v>0</v>
      </c>
      <c r="K130" s="115"/>
      <c r="L130" s="115">
        <v>0</v>
      </c>
      <c r="M130" s="115"/>
      <c r="N130" s="115">
        <v>0</v>
      </c>
      <c r="O130" s="115"/>
      <c r="P130" s="115">
        <f>SUM(E130:N130)</f>
        <v>15</v>
      </c>
    </row>
    <row r="131" spans="1:16" s="95" customFormat="1">
      <c r="A131" s="90"/>
      <c r="B131" s="92"/>
      <c r="C131" s="92" t="s">
        <v>129</v>
      </c>
      <c r="D131" s="93"/>
      <c r="E131" s="115">
        <f t="shared" si="59"/>
        <v>0</v>
      </c>
      <c r="F131" s="115">
        <f t="shared" si="59"/>
        <v>0</v>
      </c>
      <c r="G131" s="115"/>
      <c r="H131" s="115">
        <f t="shared" si="59"/>
        <v>21.3</v>
      </c>
      <c r="I131" s="115"/>
      <c r="J131" s="115">
        <f t="shared" si="59"/>
        <v>0</v>
      </c>
      <c r="K131" s="115"/>
      <c r="L131" s="115">
        <f t="shared" si="59"/>
        <v>0</v>
      </c>
      <c r="M131" s="115"/>
      <c r="N131" s="115">
        <f t="shared" si="59"/>
        <v>40.987000000000002</v>
      </c>
      <c r="O131" s="115"/>
      <c r="P131" s="115">
        <f t="shared" si="59"/>
        <v>62.287000000000006</v>
      </c>
    </row>
    <row r="132" spans="1:16" s="95" customFormat="1">
      <c r="A132" s="90"/>
      <c r="B132" s="98"/>
      <c r="C132" s="90">
        <v>48480</v>
      </c>
      <c r="D132" s="91" t="s">
        <v>168</v>
      </c>
      <c r="E132" s="115">
        <v>0</v>
      </c>
      <c r="F132" s="115">
        <v>0</v>
      </c>
      <c r="G132" s="115"/>
      <c r="H132" s="115">
        <v>21.3</v>
      </c>
      <c r="I132" s="115"/>
      <c r="J132" s="115">
        <v>0</v>
      </c>
      <c r="K132" s="115"/>
      <c r="L132" s="115">
        <v>0</v>
      </c>
      <c r="M132" s="115"/>
      <c r="N132" s="115">
        <v>40.987000000000002</v>
      </c>
      <c r="O132" s="115"/>
      <c r="P132" s="115">
        <f>SUM(E132:N132)</f>
        <v>62.287000000000006</v>
      </c>
    </row>
    <row r="133" spans="1:16" s="95" customFormat="1">
      <c r="A133" s="113"/>
      <c r="B133" s="92" t="s">
        <v>47</v>
      </c>
      <c r="C133" s="92"/>
      <c r="D133" s="93"/>
      <c r="E133" s="114">
        <f>E134</f>
        <v>15</v>
      </c>
      <c r="F133" s="114">
        <f t="shared" ref="F133:P133" si="60">F134</f>
        <v>0</v>
      </c>
      <c r="G133" s="114"/>
      <c r="H133" s="114">
        <f t="shared" si="60"/>
        <v>0</v>
      </c>
      <c r="I133" s="114"/>
      <c r="J133" s="114">
        <f t="shared" si="60"/>
        <v>0</v>
      </c>
      <c r="K133" s="114"/>
      <c r="L133" s="114">
        <f t="shared" si="60"/>
        <v>0</v>
      </c>
      <c r="M133" s="114"/>
      <c r="N133" s="114">
        <f t="shared" si="60"/>
        <v>0</v>
      </c>
      <c r="O133" s="114"/>
      <c r="P133" s="114">
        <f t="shared" si="60"/>
        <v>15</v>
      </c>
    </row>
    <row r="134" spans="1:16" s="95" customFormat="1">
      <c r="A134" s="90"/>
      <c r="B134" s="92"/>
      <c r="C134" s="92" t="s">
        <v>116</v>
      </c>
      <c r="D134" s="93"/>
      <c r="E134" s="115">
        <f t="shared" ref="E134:P134" si="61">SUM(E135)</f>
        <v>15</v>
      </c>
      <c r="F134" s="115">
        <f t="shared" si="61"/>
        <v>0</v>
      </c>
      <c r="G134" s="115"/>
      <c r="H134" s="115">
        <f t="shared" si="61"/>
        <v>0</v>
      </c>
      <c r="I134" s="115"/>
      <c r="J134" s="115">
        <f t="shared" si="61"/>
        <v>0</v>
      </c>
      <c r="K134" s="115"/>
      <c r="L134" s="115">
        <f t="shared" si="61"/>
        <v>0</v>
      </c>
      <c r="M134" s="115"/>
      <c r="N134" s="115">
        <f t="shared" si="61"/>
        <v>0</v>
      </c>
      <c r="O134" s="115"/>
      <c r="P134" s="115">
        <f t="shared" si="61"/>
        <v>15</v>
      </c>
    </row>
    <row r="135" spans="1:16" s="95" customFormat="1">
      <c r="A135" s="90"/>
      <c r="B135" s="98"/>
      <c r="C135" s="90">
        <v>52018</v>
      </c>
      <c r="D135" s="91" t="s">
        <v>169</v>
      </c>
      <c r="E135" s="115">
        <v>15</v>
      </c>
      <c r="F135" s="115">
        <v>0</v>
      </c>
      <c r="G135" s="115"/>
      <c r="H135" s="115">
        <v>0</v>
      </c>
      <c r="I135" s="115"/>
      <c r="J135" s="115">
        <v>0</v>
      </c>
      <c r="K135" s="115"/>
      <c r="L135" s="115">
        <v>0</v>
      </c>
      <c r="M135" s="115"/>
      <c r="N135" s="115">
        <v>0</v>
      </c>
      <c r="O135" s="115"/>
      <c r="P135" s="115">
        <f>SUM(E135:N135)</f>
        <v>15</v>
      </c>
    </row>
    <row r="136" spans="1:16" s="95" customFormat="1">
      <c r="A136" s="113"/>
      <c r="B136" s="92" t="s">
        <v>25</v>
      </c>
      <c r="C136" s="92"/>
      <c r="D136" s="93"/>
      <c r="E136" s="114">
        <f>E137+E139+E141</f>
        <v>145.1</v>
      </c>
      <c r="F136" s="114">
        <f t="shared" ref="F136:P136" si="62">F137+F139+F141</f>
        <v>49.9</v>
      </c>
      <c r="G136" s="114"/>
      <c r="H136" s="114">
        <f t="shared" si="62"/>
        <v>0</v>
      </c>
      <c r="I136" s="114"/>
      <c r="J136" s="114">
        <f t="shared" si="62"/>
        <v>1</v>
      </c>
      <c r="K136" s="114"/>
      <c r="L136" s="114">
        <f t="shared" si="62"/>
        <v>0</v>
      </c>
      <c r="M136" s="114"/>
      <c r="N136" s="114">
        <f t="shared" si="62"/>
        <v>7.9750009999999998</v>
      </c>
      <c r="O136" s="114"/>
      <c r="P136" s="114">
        <f t="shared" si="62"/>
        <v>203.97500099999999</v>
      </c>
    </row>
    <row r="137" spans="1:16" s="95" customFormat="1">
      <c r="A137" s="90"/>
      <c r="B137" s="92"/>
      <c r="C137" s="92" t="s">
        <v>131</v>
      </c>
      <c r="D137" s="93"/>
      <c r="E137" s="115">
        <f t="shared" ref="E137:P137" si="63">SUM(E138)</f>
        <v>145.1</v>
      </c>
      <c r="F137" s="115">
        <f t="shared" si="63"/>
        <v>49.9</v>
      </c>
      <c r="G137" s="115"/>
      <c r="H137" s="115">
        <f t="shared" si="63"/>
        <v>0</v>
      </c>
      <c r="I137" s="115"/>
      <c r="J137" s="115">
        <f t="shared" si="63"/>
        <v>0</v>
      </c>
      <c r="K137" s="115"/>
      <c r="L137" s="115">
        <f t="shared" si="63"/>
        <v>0</v>
      </c>
      <c r="M137" s="115"/>
      <c r="N137" s="115">
        <f t="shared" si="63"/>
        <v>0</v>
      </c>
      <c r="O137" s="115"/>
      <c r="P137" s="115">
        <f t="shared" si="63"/>
        <v>195</v>
      </c>
    </row>
    <row r="138" spans="1:16" s="95" customFormat="1" ht="26">
      <c r="A138" s="90"/>
      <c r="B138" s="98"/>
      <c r="C138" s="90">
        <v>51035</v>
      </c>
      <c r="D138" s="91" t="s">
        <v>237</v>
      </c>
      <c r="E138" s="115">
        <v>145.1</v>
      </c>
      <c r="F138" s="115">
        <v>49.9</v>
      </c>
      <c r="G138" s="115"/>
      <c r="H138" s="115">
        <v>0</v>
      </c>
      <c r="I138" s="115"/>
      <c r="J138" s="115">
        <v>0</v>
      </c>
      <c r="K138" s="115"/>
      <c r="L138" s="115">
        <v>0</v>
      </c>
      <c r="M138" s="115"/>
      <c r="N138" s="115">
        <v>0</v>
      </c>
      <c r="O138" s="115"/>
      <c r="P138" s="115">
        <f>SUM(E138:N138)</f>
        <v>195</v>
      </c>
    </row>
    <row r="139" spans="1:16" s="95" customFormat="1">
      <c r="A139" s="90"/>
      <c r="B139" s="92"/>
      <c r="C139" s="92" t="s">
        <v>116</v>
      </c>
      <c r="D139" s="93"/>
      <c r="E139" s="115">
        <f t="shared" ref="E139:P139" si="64">SUM(E140)</f>
        <v>0</v>
      </c>
      <c r="F139" s="115">
        <f t="shared" si="64"/>
        <v>0</v>
      </c>
      <c r="G139" s="115"/>
      <c r="H139" s="115">
        <f t="shared" si="64"/>
        <v>0</v>
      </c>
      <c r="I139" s="115"/>
      <c r="J139" s="115">
        <f t="shared" si="64"/>
        <v>1</v>
      </c>
      <c r="K139" s="115"/>
      <c r="L139" s="115">
        <f t="shared" si="64"/>
        <v>0</v>
      </c>
      <c r="M139" s="115"/>
      <c r="N139" s="115">
        <f t="shared" si="64"/>
        <v>0</v>
      </c>
      <c r="O139" s="115"/>
      <c r="P139" s="115">
        <f t="shared" si="64"/>
        <v>1</v>
      </c>
    </row>
    <row r="140" spans="1:16" s="95" customFormat="1">
      <c r="A140" s="90"/>
      <c r="B140" s="98"/>
      <c r="C140" s="90">
        <v>52115</v>
      </c>
      <c r="D140" s="91" t="s">
        <v>170</v>
      </c>
      <c r="E140" s="115">
        <v>0</v>
      </c>
      <c r="F140" s="115">
        <v>0</v>
      </c>
      <c r="G140" s="115"/>
      <c r="H140" s="115">
        <v>0</v>
      </c>
      <c r="I140" s="115"/>
      <c r="J140" s="115">
        <v>1</v>
      </c>
      <c r="K140" s="115"/>
      <c r="L140" s="115">
        <v>0</v>
      </c>
      <c r="M140" s="115"/>
      <c r="N140" s="115">
        <v>0</v>
      </c>
      <c r="O140" s="115"/>
      <c r="P140" s="115">
        <f>SUM(E140:N140)</f>
        <v>1</v>
      </c>
    </row>
    <row r="141" spans="1:16" s="95" customFormat="1">
      <c r="A141" s="90"/>
      <c r="B141" s="92"/>
      <c r="C141" s="92" t="s">
        <v>129</v>
      </c>
      <c r="D141" s="93"/>
      <c r="E141" s="115">
        <f>SUM(E142)</f>
        <v>0</v>
      </c>
      <c r="F141" s="115">
        <f t="shared" ref="F141:P141" si="65">SUM(F142)</f>
        <v>0</v>
      </c>
      <c r="G141" s="115"/>
      <c r="H141" s="115">
        <f t="shared" si="65"/>
        <v>0</v>
      </c>
      <c r="I141" s="115"/>
      <c r="J141" s="115">
        <f t="shared" si="65"/>
        <v>0</v>
      </c>
      <c r="K141" s="115"/>
      <c r="L141" s="115">
        <f t="shared" si="65"/>
        <v>0</v>
      </c>
      <c r="M141" s="115"/>
      <c r="N141" s="115">
        <f t="shared" si="65"/>
        <v>7.9750009999999998</v>
      </c>
      <c r="O141" s="115"/>
      <c r="P141" s="115">
        <f t="shared" si="65"/>
        <v>7.9750009999999998</v>
      </c>
    </row>
    <row r="142" spans="1:16" s="95" customFormat="1" ht="26">
      <c r="A142" s="90"/>
      <c r="B142" s="98"/>
      <c r="C142" s="90">
        <v>46495</v>
      </c>
      <c r="D142" s="91" t="s">
        <v>238</v>
      </c>
      <c r="E142" s="115">
        <v>0</v>
      </c>
      <c r="F142" s="115">
        <v>0</v>
      </c>
      <c r="G142" s="115"/>
      <c r="H142" s="115">
        <v>0</v>
      </c>
      <c r="I142" s="115"/>
      <c r="J142" s="115">
        <v>0</v>
      </c>
      <c r="K142" s="115"/>
      <c r="L142" s="115">
        <v>0</v>
      </c>
      <c r="M142" s="115"/>
      <c r="N142" s="115">
        <v>7.9750009999999998</v>
      </c>
      <c r="O142" s="115"/>
      <c r="P142" s="115">
        <f>SUM(E142:N142)</f>
        <v>7.9750009999999998</v>
      </c>
    </row>
    <row r="143" spans="1:16" s="95" customFormat="1">
      <c r="A143" s="113"/>
      <c r="B143" s="92" t="s">
        <v>26</v>
      </c>
      <c r="C143" s="92"/>
      <c r="D143" s="93"/>
      <c r="E143" s="114">
        <f>E144</f>
        <v>0</v>
      </c>
      <c r="F143" s="114">
        <f t="shared" ref="F143:P143" si="66">F144</f>
        <v>0</v>
      </c>
      <c r="G143" s="114"/>
      <c r="H143" s="114">
        <f t="shared" si="66"/>
        <v>3</v>
      </c>
      <c r="I143" s="114"/>
      <c r="J143" s="114">
        <f t="shared" si="66"/>
        <v>0</v>
      </c>
      <c r="K143" s="114"/>
      <c r="L143" s="114">
        <f t="shared" si="66"/>
        <v>0</v>
      </c>
      <c r="M143" s="114"/>
      <c r="N143" s="114">
        <f t="shared" si="66"/>
        <v>0</v>
      </c>
      <c r="O143" s="114"/>
      <c r="P143" s="114">
        <f t="shared" si="66"/>
        <v>3</v>
      </c>
    </row>
    <row r="144" spans="1:16" s="95" customFormat="1">
      <c r="A144" s="90"/>
      <c r="B144" s="92"/>
      <c r="C144" s="92" t="s">
        <v>129</v>
      </c>
      <c r="D144" s="93"/>
      <c r="E144" s="115">
        <f>SUM(E145)</f>
        <v>0</v>
      </c>
      <c r="F144" s="115">
        <f t="shared" ref="F144:P144" si="67">SUM(F145)</f>
        <v>0</v>
      </c>
      <c r="G144" s="115"/>
      <c r="H144" s="115">
        <f t="shared" si="67"/>
        <v>3</v>
      </c>
      <c r="I144" s="115"/>
      <c r="J144" s="115">
        <f t="shared" si="67"/>
        <v>0</v>
      </c>
      <c r="K144" s="115"/>
      <c r="L144" s="115">
        <f t="shared" si="67"/>
        <v>0</v>
      </c>
      <c r="M144" s="115"/>
      <c r="N144" s="115">
        <f t="shared" si="67"/>
        <v>0</v>
      </c>
      <c r="O144" s="115"/>
      <c r="P144" s="115">
        <f t="shared" si="67"/>
        <v>3</v>
      </c>
    </row>
    <row r="145" spans="1:16" s="95" customFormat="1">
      <c r="A145" s="90"/>
      <c r="B145" s="98"/>
      <c r="C145" s="90">
        <v>47358</v>
      </c>
      <c r="D145" s="98" t="s">
        <v>171</v>
      </c>
      <c r="E145" s="115">
        <v>0</v>
      </c>
      <c r="F145" s="115">
        <v>0</v>
      </c>
      <c r="G145" s="115"/>
      <c r="H145" s="115">
        <v>3</v>
      </c>
      <c r="I145" s="115"/>
      <c r="J145" s="115">
        <v>0</v>
      </c>
      <c r="K145" s="115"/>
      <c r="L145" s="115">
        <v>0</v>
      </c>
      <c r="M145" s="115"/>
      <c r="N145" s="115">
        <v>0</v>
      </c>
      <c r="O145" s="115"/>
      <c r="P145" s="115">
        <f>SUM(E145:N145)</f>
        <v>3</v>
      </c>
    </row>
    <row r="146" spans="1:16" s="95" customFormat="1">
      <c r="A146" s="113"/>
      <c r="B146" s="92" t="s">
        <v>122</v>
      </c>
      <c r="C146" s="92"/>
      <c r="D146" s="93"/>
      <c r="E146" s="114">
        <f>E147+E149</f>
        <v>0</v>
      </c>
      <c r="F146" s="114">
        <f t="shared" ref="F146:P146" si="68">F147+F149</f>
        <v>0</v>
      </c>
      <c r="G146" s="114"/>
      <c r="H146" s="114">
        <f t="shared" si="68"/>
        <v>11</v>
      </c>
      <c r="I146" s="114"/>
      <c r="J146" s="114">
        <f t="shared" si="68"/>
        <v>0</v>
      </c>
      <c r="K146" s="114"/>
      <c r="L146" s="114">
        <f t="shared" si="68"/>
        <v>0</v>
      </c>
      <c r="M146" s="114"/>
      <c r="N146" s="114">
        <f t="shared" si="68"/>
        <v>16.399999999999999</v>
      </c>
      <c r="O146" s="114"/>
      <c r="P146" s="114">
        <f t="shared" si="68"/>
        <v>27.4</v>
      </c>
    </row>
    <row r="147" spans="1:16" s="95" customFormat="1">
      <c r="A147" s="90"/>
      <c r="B147" s="92"/>
      <c r="C147" s="92" t="s">
        <v>116</v>
      </c>
      <c r="D147" s="93"/>
      <c r="E147" s="115">
        <f>SUM(E148)</f>
        <v>0</v>
      </c>
      <c r="F147" s="115">
        <f t="shared" ref="F147:P149" si="69">SUM(F148)</f>
        <v>0</v>
      </c>
      <c r="G147" s="115"/>
      <c r="H147" s="115">
        <f t="shared" si="69"/>
        <v>5</v>
      </c>
      <c r="I147" s="115"/>
      <c r="J147" s="115">
        <f t="shared" si="69"/>
        <v>0</v>
      </c>
      <c r="K147" s="115"/>
      <c r="L147" s="115">
        <f t="shared" si="69"/>
        <v>0</v>
      </c>
      <c r="M147" s="115"/>
      <c r="N147" s="115">
        <f t="shared" si="69"/>
        <v>16.399999999999999</v>
      </c>
      <c r="O147" s="115"/>
      <c r="P147" s="115">
        <f t="shared" si="69"/>
        <v>21.4</v>
      </c>
    </row>
    <row r="148" spans="1:16" s="95" customFormat="1" ht="15" customHeight="1">
      <c r="A148" s="90"/>
      <c r="B148" s="98"/>
      <c r="C148" s="90">
        <v>52074</v>
      </c>
      <c r="D148" s="98" t="s">
        <v>172</v>
      </c>
      <c r="E148" s="115">
        <v>0</v>
      </c>
      <c r="F148" s="115">
        <v>0</v>
      </c>
      <c r="G148" s="115"/>
      <c r="H148" s="115">
        <v>5</v>
      </c>
      <c r="I148" s="115"/>
      <c r="J148" s="115">
        <v>0</v>
      </c>
      <c r="K148" s="115"/>
      <c r="L148" s="115">
        <v>0</v>
      </c>
      <c r="M148" s="115"/>
      <c r="N148" s="115">
        <v>16.399999999999999</v>
      </c>
      <c r="O148" s="115"/>
      <c r="P148" s="115">
        <f>SUM(E148:N148)</f>
        <v>21.4</v>
      </c>
    </row>
    <row r="149" spans="1:16" s="95" customFormat="1">
      <c r="A149" s="90"/>
      <c r="B149" s="92"/>
      <c r="C149" s="92" t="s">
        <v>129</v>
      </c>
      <c r="D149" s="93"/>
      <c r="E149" s="115">
        <f>SUM(E150)</f>
        <v>0</v>
      </c>
      <c r="F149" s="115">
        <f t="shared" si="69"/>
        <v>0</v>
      </c>
      <c r="G149" s="115"/>
      <c r="H149" s="115">
        <f t="shared" si="69"/>
        <v>6</v>
      </c>
      <c r="I149" s="115"/>
      <c r="J149" s="115">
        <f t="shared" si="69"/>
        <v>0</v>
      </c>
      <c r="K149" s="115"/>
      <c r="L149" s="115">
        <f t="shared" si="69"/>
        <v>0</v>
      </c>
      <c r="M149" s="115"/>
      <c r="N149" s="115">
        <f t="shared" si="69"/>
        <v>0</v>
      </c>
      <c r="O149" s="115"/>
      <c r="P149" s="115">
        <f t="shared" si="69"/>
        <v>6</v>
      </c>
    </row>
    <row r="150" spans="1:16" s="95" customFormat="1">
      <c r="A150" s="90"/>
      <c r="B150" s="98"/>
      <c r="C150" s="90">
        <v>51214</v>
      </c>
      <c r="D150" s="91" t="s">
        <v>173</v>
      </c>
      <c r="E150" s="115">
        <v>0</v>
      </c>
      <c r="F150" s="115">
        <v>0</v>
      </c>
      <c r="G150" s="115"/>
      <c r="H150" s="115">
        <v>6</v>
      </c>
      <c r="I150" s="115"/>
      <c r="J150" s="115">
        <v>0</v>
      </c>
      <c r="K150" s="115"/>
      <c r="L150" s="115">
        <v>0</v>
      </c>
      <c r="M150" s="115"/>
      <c r="N150" s="115">
        <v>0</v>
      </c>
      <c r="O150" s="115"/>
      <c r="P150" s="115">
        <f>SUM(E150:N150)</f>
        <v>6</v>
      </c>
    </row>
    <row r="151" spans="1:16" s="95" customFormat="1">
      <c r="A151" s="113"/>
      <c r="B151" s="92" t="s">
        <v>63</v>
      </c>
      <c r="C151" s="92"/>
      <c r="D151" s="93"/>
      <c r="E151" s="114">
        <f>E152</f>
        <v>19</v>
      </c>
      <c r="F151" s="114">
        <f t="shared" ref="F151" si="70">F152</f>
        <v>25</v>
      </c>
      <c r="G151" s="114"/>
      <c r="H151" s="114">
        <f t="shared" ref="H151" si="71">H152</f>
        <v>0</v>
      </c>
      <c r="I151" s="114"/>
      <c r="J151" s="114">
        <f t="shared" ref="J151" si="72">J152</f>
        <v>0</v>
      </c>
      <c r="K151" s="114"/>
      <c r="L151" s="114">
        <f t="shared" ref="L151" si="73">L152</f>
        <v>0</v>
      </c>
      <c r="M151" s="114"/>
      <c r="N151" s="114">
        <f t="shared" ref="N151" si="74">N152</f>
        <v>0</v>
      </c>
      <c r="O151" s="114"/>
      <c r="P151" s="114">
        <f t="shared" ref="P151" si="75">P152</f>
        <v>44</v>
      </c>
    </row>
    <row r="152" spans="1:16" s="95" customFormat="1">
      <c r="A152" s="90"/>
      <c r="B152" s="92"/>
      <c r="C152" s="92" t="s">
        <v>129</v>
      </c>
      <c r="D152" s="93"/>
      <c r="E152" s="115">
        <f>SUM(E153)</f>
        <v>19</v>
      </c>
      <c r="F152" s="115">
        <f t="shared" ref="F152:P152" si="76">SUM(F153)</f>
        <v>25</v>
      </c>
      <c r="G152" s="115"/>
      <c r="H152" s="115">
        <f t="shared" si="76"/>
        <v>0</v>
      </c>
      <c r="I152" s="115"/>
      <c r="J152" s="115">
        <f t="shared" si="76"/>
        <v>0</v>
      </c>
      <c r="K152" s="115"/>
      <c r="L152" s="115">
        <f t="shared" si="76"/>
        <v>0</v>
      </c>
      <c r="M152" s="115"/>
      <c r="N152" s="115">
        <f t="shared" si="76"/>
        <v>0</v>
      </c>
      <c r="O152" s="115"/>
      <c r="P152" s="115">
        <f t="shared" si="76"/>
        <v>44</v>
      </c>
    </row>
    <row r="153" spans="1:16" s="95" customFormat="1">
      <c r="A153" s="90"/>
      <c r="B153" s="98"/>
      <c r="C153" s="90">
        <v>51115</v>
      </c>
      <c r="D153" s="98" t="s">
        <v>174</v>
      </c>
      <c r="E153" s="115">
        <v>19</v>
      </c>
      <c r="F153" s="115">
        <v>25</v>
      </c>
      <c r="G153" s="115"/>
      <c r="H153" s="115">
        <v>0</v>
      </c>
      <c r="I153" s="115"/>
      <c r="J153" s="115">
        <v>0</v>
      </c>
      <c r="K153" s="115"/>
      <c r="L153" s="115">
        <v>0</v>
      </c>
      <c r="M153" s="115"/>
      <c r="N153" s="115">
        <v>0</v>
      </c>
      <c r="O153" s="115"/>
      <c r="P153" s="115">
        <f>SUM(E153:N153)</f>
        <v>44</v>
      </c>
    </row>
    <row r="154" spans="1:16" s="95" customFormat="1">
      <c r="A154" s="113"/>
      <c r="B154" s="92" t="s">
        <v>57</v>
      </c>
      <c r="C154" s="92"/>
      <c r="D154" s="93"/>
      <c r="E154" s="114">
        <f>E155+E158+E160</f>
        <v>0</v>
      </c>
      <c r="F154" s="114">
        <f t="shared" ref="F154:P154" si="77">F155+F158+F160</f>
        <v>0</v>
      </c>
      <c r="G154" s="114"/>
      <c r="H154" s="114">
        <f t="shared" si="77"/>
        <v>16.150000000000002</v>
      </c>
      <c r="I154" s="114"/>
      <c r="J154" s="114">
        <f t="shared" si="77"/>
        <v>1</v>
      </c>
      <c r="K154" s="114"/>
      <c r="L154" s="114">
        <f t="shared" si="77"/>
        <v>0</v>
      </c>
      <c r="M154" s="114"/>
      <c r="N154" s="114">
        <f t="shared" si="77"/>
        <v>3.3792689999999999</v>
      </c>
      <c r="O154" s="114"/>
      <c r="P154" s="114">
        <f t="shared" si="77"/>
        <v>20.529269000000003</v>
      </c>
    </row>
    <row r="155" spans="1:16" s="95" customFormat="1">
      <c r="A155" s="90"/>
      <c r="B155" s="92"/>
      <c r="C155" s="92" t="s">
        <v>113</v>
      </c>
      <c r="D155" s="93"/>
      <c r="E155" s="115">
        <f t="shared" ref="E155:P155" si="78">SUM(E156:E157)</f>
        <v>0</v>
      </c>
      <c r="F155" s="115">
        <f t="shared" si="78"/>
        <v>0</v>
      </c>
      <c r="G155" s="115"/>
      <c r="H155" s="115">
        <f t="shared" si="78"/>
        <v>12.3</v>
      </c>
      <c r="I155" s="115"/>
      <c r="J155" s="115">
        <f t="shared" si="78"/>
        <v>0</v>
      </c>
      <c r="K155" s="115"/>
      <c r="L155" s="115">
        <f t="shared" si="78"/>
        <v>0</v>
      </c>
      <c r="M155" s="115"/>
      <c r="N155" s="115">
        <f t="shared" si="78"/>
        <v>3.3792689999999999</v>
      </c>
      <c r="O155" s="115"/>
      <c r="P155" s="115">
        <f t="shared" si="78"/>
        <v>15.679269000000001</v>
      </c>
    </row>
    <row r="156" spans="1:16" s="95" customFormat="1">
      <c r="A156" s="90"/>
      <c r="B156" s="98"/>
      <c r="C156" s="90">
        <v>49450</v>
      </c>
      <c r="D156" s="98" t="s">
        <v>134</v>
      </c>
      <c r="E156" s="115">
        <v>0</v>
      </c>
      <c r="F156" s="115">
        <v>0</v>
      </c>
      <c r="G156" s="115"/>
      <c r="H156" s="115">
        <v>5.5</v>
      </c>
      <c r="I156" s="115"/>
      <c r="J156" s="115">
        <v>0</v>
      </c>
      <c r="K156" s="115"/>
      <c r="L156" s="115">
        <v>0</v>
      </c>
      <c r="M156" s="115"/>
      <c r="N156" s="115">
        <v>3.3792689999999999</v>
      </c>
      <c r="O156" s="115"/>
      <c r="P156" s="115">
        <f>SUM(E156:N156)</f>
        <v>8.8792690000000007</v>
      </c>
    </row>
    <row r="157" spans="1:16" s="95" customFormat="1">
      <c r="A157" s="90"/>
      <c r="B157" s="98"/>
      <c r="C157" s="90">
        <v>52129</v>
      </c>
      <c r="D157" s="98" t="s">
        <v>175</v>
      </c>
      <c r="E157" s="115">
        <v>0</v>
      </c>
      <c r="F157" s="115">
        <v>0</v>
      </c>
      <c r="G157" s="115"/>
      <c r="H157" s="115">
        <v>6.8</v>
      </c>
      <c r="I157" s="115"/>
      <c r="J157" s="115">
        <v>0</v>
      </c>
      <c r="K157" s="115"/>
      <c r="L157" s="115">
        <v>0</v>
      </c>
      <c r="M157" s="115"/>
      <c r="N157" s="115">
        <v>0</v>
      </c>
      <c r="O157" s="115"/>
      <c r="P157" s="115">
        <f>SUM(E157:N157)</f>
        <v>6.8</v>
      </c>
    </row>
    <row r="158" spans="1:16" s="95" customFormat="1">
      <c r="A158" s="90"/>
      <c r="B158" s="92"/>
      <c r="C158" s="92" t="s">
        <v>131</v>
      </c>
      <c r="D158" s="93"/>
      <c r="E158" s="115">
        <f>SUM(E159)</f>
        <v>0</v>
      </c>
      <c r="F158" s="115">
        <f t="shared" ref="F158:P158" si="79">SUM(F159)</f>
        <v>0</v>
      </c>
      <c r="G158" s="115"/>
      <c r="H158" s="115">
        <f t="shared" si="79"/>
        <v>3.85</v>
      </c>
      <c r="I158" s="115"/>
      <c r="J158" s="115">
        <f t="shared" si="79"/>
        <v>0</v>
      </c>
      <c r="K158" s="115"/>
      <c r="L158" s="115">
        <f t="shared" si="79"/>
        <v>0</v>
      </c>
      <c r="M158" s="115"/>
      <c r="N158" s="115">
        <f t="shared" si="79"/>
        <v>0</v>
      </c>
      <c r="O158" s="115"/>
      <c r="P158" s="115">
        <f t="shared" si="79"/>
        <v>3.85</v>
      </c>
    </row>
    <row r="159" spans="1:16" s="95" customFormat="1" ht="26">
      <c r="A159" s="90"/>
      <c r="B159" s="98"/>
      <c r="C159" s="90">
        <v>50282</v>
      </c>
      <c r="D159" s="91" t="s">
        <v>239</v>
      </c>
      <c r="E159" s="115">
        <v>0</v>
      </c>
      <c r="F159" s="115">
        <v>0</v>
      </c>
      <c r="G159" s="115"/>
      <c r="H159" s="115">
        <v>3.85</v>
      </c>
      <c r="I159" s="115"/>
      <c r="J159" s="115">
        <v>0</v>
      </c>
      <c r="K159" s="115"/>
      <c r="L159" s="115">
        <v>0</v>
      </c>
      <c r="M159" s="115"/>
      <c r="N159" s="115">
        <v>0</v>
      </c>
      <c r="O159" s="115"/>
      <c r="P159" s="115">
        <f>SUM(E159:N159)</f>
        <v>3.85</v>
      </c>
    </row>
    <row r="160" spans="1:16" s="95" customFormat="1">
      <c r="A160" s="90"/>
      <c r="B160" s="92"/>
      <c r="C160" s="92" t="s">
        <v>116</v>
      </c>
      <c r="D160" s="93"/>
      <c r="E160" s="115">
        <f>SUM(E161)</f>
        <v>0</v>
      </c>
      <c r="F160" s="115">
        <f t="shared" ref="F160:P160" si="80">SUM(F161)</f>
        <v>0</v>
      </c>
      <c r="G160" s="115"/>
      <c r="H160" s="115">
        <f t="shared" si="80"/>
        <v>0</v>
      </c>
      <c r="I160" s="115"/>
      <c r="J160" s="115">
        <f t="shared" si="80"/>
        <v>1</v>
      </c>
      <c r="K160" s="115"/>
      <c r="L160" s="115">
        <f t="shared" si="80"/>
        <v>0</v>
      </c>
      <c r="M160" s="115"/>
      <c r="N160" s="115">
        <f t="shared" si="80"/>
        <v>0</v>
      </c>
      <c r="O160" s="115"/>
      <c r="P160" s="115">
        <f t="shared" si="80"/>
        <v>1</v>
      </c>
    </row>
    <row r="161" spans="1:16" s="95" customFormat="1">
      <c r="A161" s="90"/>
      <c r="B161" s="98"/>
      <c r="C161" s="90">
        <v>52075</v>
      </c>
      <c r="D161" s="91" t="s">
        <v>176</v>
      </c>
      <c r="E161" s="115">
        <v>0</v>
      </c>
      <c r="F161" s="115">
        <v>0</v>
      </c>
      <c r="G161" s="115"/>
      <c r="H161" s="115">
        <v>0</v>
      </c>
      <c r="I161" s="115"/>
      <c r="J161" s="115">
        <v>1</v>
      </c>
      <c r="K161" s="115"/>
      <c r="L161" s="115">
        <v>0</v>
      </c>
      <c r="M161" s="115"/>
      <c r="N161" s="115">
        <v>0</v>
      </c>
      <c r="O161" s="115"/>
      <c r="P161" s="115">
        <f>SUM(E161:N161)</f>
        <v>1</v>
      </c>
    </row>
    <row r="162" spans="1:16" s="95" customFormat="1">
      <c r="A162" s="113"/>
      <c r="B162" s="92" t="s">
        <v>27</v>
      </c>
      <c r="C162" s="92"/>
      <c r="D162" s="93"/>
      <c r="E162" s="114">
        <f>E163+E165</f>
        <v>0</v>
      </c>
      <c r="F162" s="114">
        <f t="shared" ref="F162:P162" si="81">F163+F165</f>
        <v>0</v>
      </c>
      <c r="G162" s="114"/>
      <c r="H162" s="114">
        <f t="shared" si="81"/>
        <v>17.920000000000002</v>
      </c>
      <c r="I162" s="114"/>
      <c r="J162" s="114">
        <f t="shared" si="81"/>
        <v>0</v>
      </c>
      <c r="K162" s="114"/>
      <c r="L162" s="114">
        <f t="shared" si="81"/>
        <v>0</v>
      </c>
      <c r="M162" s="114"/>
      <c r="N162" s="114">
        <f t="shared" si="81"/>
        <v>0</v>
      </c>
      <c r="O162" s="114"/>
      <c r="P162" s="114">
        <f t="shared" si="81"/>
        <v>17.920000000000002</v>
      </c>
    </row>
    <row r="163" spans="1:16" s="95" customFormat="1">
      <c r="A163" s="90"/>
      <c r="B163" s="92"/>
      <c r="C163" s="92" t="s">
        <v>131</v>
      </c>
      <c r="D163" s="93"/>
      <c r="E163" s="115">
        <f>SUM(E164)</f>
        <v>0</v>
      </c>
      <c r="F163" s="115">
        <f t="shared" ref="F163:P165" si="82">SUM(F164)</f>
        <v>0</v>
      </c>
      <c r="G163" s="115"/>
      <c r="H163" s="115">
        <f t="shared" si="82"/>
        <v>2.5</v>
      </c>
      <c r="I163" s="115"/>
      <c r="J163" s="115">
        <f t="shared" si="82"/>
        <v>0</v>
      </c>
      <c r="K163" s="115"/>
      <c r="L163" s="115">
        <f t="shared" si="82"/>
        <v>0</v>
      </c>
      <c r="M163" s="115"/>
      <c r="N163" s="115">
        <f t="shared" si="82"/>
        <v>0</v>
      </c>
      <c r="O163" s="115"/>
      <c r="P163" s="115">
        <f t="shared" si="82"/>
        <v>2.5</v>
      </c>
    </row>
    <row r="164" spans="1:16" s="95" customFormat="1" ht="26">
      <c r="A164" s="90"/>
      <c r="B164" s="98"/>
      <c r="C164" s="90">
        <v>50282</v>
      </c>
      <c r="D164" s="91" t="s">
        <v>239</v>
      </c>
      <c r="E164" s="115">
        <v>0</v>
      </c>
      <c r="F164" s="115">
        <v>0</v>
      </c>
      <c r="G164" s="115"/>
      <c r="H164" s="115">
        <v>2.5</v>
      </c>
      <c r="I164" s="115"/>
      <c r="J164" s="115">
        <v>0</v>
      </c>
      <c r="K164" s="115"/>
      <c r="L164" s="115">
        <v>0</v>
      </c>
      <c r="M164" s="115"/>
      <c r="N164" s="115">
        <v>0</v>
      </c>
      <c r="O164" s="115"/>
      <c r="P164" s="115">
        <f>SUM(E164:N164)</f>
        <v>2.5</v>
      </c>
    </row>
    <row r="165" spans="1:16" s="95" customFormat="1">
      <c r="A165" s="90"/>
      <c r="B165" s="92"/>
      <c r="C165" s="92" t="s">
        <v>129</v>
      </c>
      <c r="D165" s="93"/>
      <c r="E165" s="115">
        <f>SUM(E166)</f>
        <v>0</v>
      </c>
      <c r="F165" s="115">
        <f t="shared" si="82"/>
        <v>0</v>
      </c>
      <c r="G165" s="115"/>
      <c r="H165" s="115">
        <f t="shared" si="82"/>
        <v>15.42</v>
      </c>
      <c r="I165" s="115"/>
      <c r="J165" s="115">
        <f t="shared" si="82"/>
        <v>0</v>
      </c>
      <c r="K165" s="115"/>
      <c r="L165" s="115">
        <f t="shared" si="82"/>
        <v>0</v>
      </c>
      <c r="M165" s="115"/>
      <c r="N165" s="115">
        <f t="shared" si="82"/>
        <v>0</v>
      </c>
      <c r="O165" s="115"/>
      <c r="P165" s="115">
        <f t="shared" si="82"/>
        <v>15.42</v>
      </c>
    </row>
    <row r="166" spans="1:16" s="95" customFormat="1" ht="15" customHeight="1">
      <c r="A166" s="90"/>
      <c r="B166" s="98"/>
      <c r="C166" s="90">
        <v>48484</v>
      </c>
      <c r="D166" s="91" t="s">
        <v>240</v>
      </c>
      <c r="E166" s="115">
        <v>0</v>
      </c>
      <c r="F166" s="115">
        <v>0</v>
      </c>
      <c r="G166" s="115"/>
      <c r="H166" s="115">
        <v>15.42</v>
      </c>
      <c r="I166" s="115"/>
      <c r="J166" s="115">
        <v>0</v>
      </c>
      <c r="K166" s="115"/>
      <c r="L166" s="115">
        <v>0</v>
      </c>
      <c r="M166" s="115"/>
      <c r="N166" s="115">
        <v>0</v>
      </c>
      <c r="O166" s="115"/>
      <c r="P166" s="115">
        <f>SUM(E166:N166)</f>
        <v>15.42</v>
      </c>
    </row>
    <row r="167" spans="1:16" s="95" customFormat="1">
      <c r="A167" s="113"/>
      <c r="B167" s="92" t="s">
        <v>58</v>
      </c>
      <c r="C167" s="92"/>
      <c r="D167" s="93"/>
      <c r="E167" s="114">
        <f>E168</f>
        <v>0</v>
      </c>
      <c r="F167" s="114">
        <f t="shared" ref="F167:P167" si="83">F168</f>
        <v>0</v>
      </c>
      <c r="G167" s="114"/>
      <c r="H167" s="114">
        <f t="shared" si="83"/>
        <v>0</v>
      </c>
      <c r="I167" s="114"/>
      <c r="J167" s="114">
        <f t="shared" si="83"/>
        <v>0.5</v>
      </c>
      <c r="K167" s="114"/>
      <c r="L167" s="114">
        <f t="shared" si="83"/>
        <v>0</v>
      </c>
      <c r="M167" s="114"/>
      <c r="N167" s="114">
        <f t="shared" si="83"/>
        <v>0</v>
      </c>
      <c r="O167" s="114"/>
      <c r="P167" s="114">
        <f t="shared" si="83"/>
        <v>0.5</v>
      </c>
    </row>
    <row r="168" spans="1:16" s="95" customFormat="1">
      <c r="A168" s="90"/>
      <c r="B168" s="92"/>
      <c r="C168" s="92" t="s">
        <v>131</v>
      </c>
      <c r="D168" s="93"/>
      <c r="E168" s="115">
        <f>SUM(E169)</f>
        <v>0</v>
      </c>
      <c r="F168" s="115">
        <f t="shared" ref="F168:P168" si="84">SUM(F169)</f>
        <v>0</v>
      </c>
      <c r="G168" s="115"/>
      <c r="H168" s="115">
        <f t="shared" si="84"/>
        <v>0</v>
      </c>
      <c r="I168" s="115"/>
      <c r="J168" s="115">
        <f t="shared" si="84"/>
        <v>0.5</v>
      </c>
      <c r="K168" s="115"/>
      <c r="L168" s="115">
        <f t="shared" si="84"/>
        <v>0</v>
      </c>
      <c r="M168" s="115"/>
      <c r="N168" s="115">
        <f t="shared" si="84"/>
        <v>0</v>
      </c>
      <c r="O168" s="115"/>
      <c r="P168" s="115">
        <f t="shared" si="84"/>
        <v>0.5</v>
      </c>
    </row>
    <row r="169" spans="1:16" s="95" customFormat="1">
      <c r="A169" s="90"/>
      <c r="B169" s="98"/>
      <c r="C169" s="90">
        <v>52242</v>
      </c>
      <c r="D169" s="91" t="s">
        <v>177</v>
      </c>
      <c r="E169" s="115">
        <v>0</v>
      </c>
      <c r="F169" s="115">
        <v>0</v>
      </c>
      <c r="G169" s="115"/>
      <c r="H169" s="115">
        <v>0</v>
      </c>
      <c r="I169" s="115"/>
      <c r="J169" s="115">
        <v>0.5</v>
      </c>
      <c r="K169" s="115"/>
      <c r="L169" s="115">
        <v>0</v>
      </c>
      <c r="M169" s="115"/>
      <c r="N169" s="115">
        <v>0</v>
      </c>
      <c r="O169" s="115"/>
      <c r="P169" s="115">
        <f>SUM(E169:N169)</f>
        <v>0.5</v>
      </c>
    </row>
    <row r="170" spans="1:16" s="95" customFormat="1" ht="15" customHeight="1">
      <c r="A170" s="113" t="s">
        <v>127</v>
      </c>
      <c r="B170" s="92"/>
      <c r="C170" s="92"/>
      <c r="D170" s="93"/>
      <c r="E170" s="114">
        <f t="shared" ref="E170:F170" si="85">E171+E187+E196+E225+E229+E240</f>
        <v>4578.16</v>
      </c>
      <c r="F170" s="114">
        <f t="shared" si="85"/>
        <v>1590.09539012</v>
      </c>
      <c r="G170" s="114"/>
      <c r="H170" s="114">
        <f>H171+H187+H196+H225+H229+H240</f>
        <v>214.82999999999998</v>
      </c>
      <c r="I170" s="114"/>
      <c r="J170" s="114">
        <f t="shared" ref="J170:P170" si="86">J171+J187+J196+J225+J229+J240</f>
        <v>0</v>
      </c>
      <c r="K170" s="114"/>
      <c r="L170" s="114">
        <f t="shared" si="86"/>
        <v>1747.9123300000001</v>
      </c>
      <c r="M170" s="114"/>
      <c r="N170" s="114">
        <f t="shared" si="86"/>
        <v>352.44200000000001</v>
      </c>
      <c r="O170" s="114"/>
      <c r="P170" s="114">
        <f t="shared" si="86"/>
        <v>8483.4397201200009</v>
      </c>
    </row>
    <row r="171" spans="1:16" s="95" customFormat="1">
      <c r="A171" s="113"/>
      <c r="B171" s="92" t="s">
        <v>29</v>
      </c>
      <c r="C171" s="92"/>
      <c r="D171" s="93"/>
      <c r="E171" s="114">
        <f>E172+E176+E180+E182+E184</f>
        <v>1204</v>
      </c>
      <c r="F171" s="114">
        <f t="shared" ref="F171:P171" si="87">F172+F176+F180+F182+F184</f>
        <v>841</v>
      </c>
      <c r="G171" s="114"/>
      <c r="H171" s="114">
        <f t="shared" si="87"/>
        <v>100</v>
      </c>
      <c r="I171" s="114"/>
      <c r="J171" s="114">
        <f t="shared" si="87"/>
        <v>0</v>
      </c>
      <c r="K171" s="114"/>
      <c r="L171" s="114">
        <f t="shared" si="87"/>
        <v>1628</v>
      </c>
      <c r="M171" s="114"/>
      <c r="N171" s="114">
        <f t="shared" si="87"/>
        <v>314.94200000000001</v>
      </c>
      <c r="O171" s="114"/>
      <c r="P171" s="114">
        <f t="shared" si="87"/>
        <v>4087.942</v>
      </c>
    </row>
    <row r="172" spans="1:16" s="95" customFormat="1">
      <c r="A172" s="90"/>
      <c r="B172" s="92"/>
      <c r="C172" s="92" t="s">
        <v>112</v>
      </c>
      <c r="D172" s="93"/>
      <c r="E172" s="115">
        <f>SUM(E173:E175)</f>
        <v>0</v>
      </c>
      <c r="F172" s="115">
        <f t="shared" ref="F172:P172" si="88">SUM(F173:F175)</f>
        <v>725</v>
      </c>
      <c r="G172" s="115"/>
      <c r="H172" s="115">
        <f t="shared" si="88"/>
        <v>0</v>
      </c>
      <c r="I172" s="115"/>
      <c r="J172" s="115">
        <f t="shared" si="88"/>
        <v>0</v>
      </c>
      <c r="K172" s="115"/>
      <c r="L172" s="115">
        <f t="shared" si="88"/>
        <v>1200</v>
      </c>
      <c r="M172" s="115"/>
      <c r="N172" s="115">
        <f t="shared" si="88"/>
        <v>203.5</v>
      </c>
      <c r="O172" s="115"/>
      <c r="P172" s="115">
        <f t="shared" si="88"/>
        <v>2128.5</v>
      </c>
    </row>
    <row r="173" spans="1:16" s="95" customFormat="1">
      <c r="A173" s="90"/>
      <c r="B173" s="98"/>
      <c r="C173" s="90">
        <v>42466</v>
      </c>
      <c r="D173" s="98" t="s">
        <v>135</v>
      </c>
      <c r="E173" s="115">
        <v>0</v>
      </c>
      <c r="F173" s="115">
        <v>0</v>
      </c>
      <c r="G173" s="115"/>
      <c r="H173" s="115">
        <v>0</v>
      </c>
      <c r="I173" s="115"/>
      <c r="J173" s="115">
        <v>0</v>
      </c>
      <c r="K173" s="115"/>
      <c r="L173" s="115">
        <v>0</v>
      </c>
      <c r="M173" s="115"/>
      <c r="N173" s="115">
        <v>8.5</v>
      </c>
      <c r="O173" s="115"/>
      <c r="P173" s="115">
        <f>SUM(E173:N173)</f>
        <v>8.5</v>
      </c>
    </row>
    <row r="174" spans="1:16" s="95" customFormat="1" ht="26">
      <c r="A174" s="90"/>
      <c r="B174" s="98"/>
      <c r="C174" s="90">
        <v>44213</v>
      </c>
      <c r="D174" s="91" t="s">
        <v>241</v>
      </c>
      <c r="E174" s="115">
        <v>0</v>
      </c>
      <c r="F174" s="115">
        <v>225</v>
      </c>
      <c r="G174" s="115"/>
      <c r="H174" s="115">
        <v>0</v>
      </c>
      <c r="I174" s="115"/>
      <c r="J174" s="115">
        <v>0</v>
      </c>
      <c r="K174" s="115"/>
      <c r="L174" s="115">
        <v>500</v>
      </c>
      <c r="M174" s="115"/>
      <c r="N174" s="115">
        <v>20</v>
      </c>
      <c r="O174" s="115"/>
      <c r="P174" s="115">
        <f>SUM(E174:N174)</f>
        <v>745</v>
      </c>
    </row>
    <row r="175" spans="1:16" s="95" customFormat="1" ht="26">
      <c r="A175" s="90"/>
      <c r="B175" s="98"/>
      <c r="C175" s="90">
        <v>50192</v>
      </c>
      <c r="D175" s="91" t="s">
        <v>242</v>
      </c>
      <c r="E175" s="115">
        <v>0</v>
      </c>
      <c r="F175" s="115">
        <v>500</v>
      </c>
      <c r="G175" s="115"/>
      <c r="H175" s="115">
        <v>0</v>
      </c>
      <c r="I175" s="115"/>
      <c r="J175" s="115">
        <v>0</v>
      </c>
      <c r="K175" s="115"/>
      <c r="L175" s="115">
        <v>700</v>
      </c>
      <c r="M175" s="115"/>
      <c r="N175" s="115">
        <v>175</v>
      </c>
      <c r="O175" s="115"/>
      <c r="P175" s="115">
        <f>SUM(E175:N175)</f>
        <v>1375</v>
      </c>
    </row>
    <row r="176" spans="1:16" s="95" customFormat="1" ht="15" customHeight="1">
      <c r="A176" s="90"/>
      <c r="B176" s="92"/>
      <c r="C176" s="92" t="s">
        <v>113</v>
      </c>
      <c r="D176" s="93"/>
      <c r="E176" s="115">
        <f>SUM(E177:E179)</f>
        <v>850</v>
      </c>
      <c r="F176" s="115">
        <f t="shared" ref="F176:P176" si="89">SUM(F177:F179)</f>
        <v>0</v>
      </c>
      <c r="G176" s="115"/>
      <c r="H176" s="115">
        <f t="shared" si="89"/>
        <v>0</v>
      </c>
      <c r="I176" s="115"/>
      <c r="J176" s="115">
        <f t="shared" si="89"/>
        <v>0</v>
      </c>
      <c r="K176" s="115"/>
      <c r="L176" s="115">
        <f t="shared" si="89"/>
        <v>300</v>
      </c>
      <c r="M176" s="115"/>
      <c r="N176" s="115">
        <f t="shared" si="89"/>
        <v>34.442</v>
      </c>
      <c r="O176" s="115"/>
      <c r="P176" s="115">
        <f t="shared" si="89"/>
        <v>1184.442</v>
      </c>
    </row>
    <row r="177" spans="1:16" s="95" customFormat="1" ht="39">
      <c r="A177" s="90"/>
      <c r="B177" s="98"/>
      <c r="C177" s="90">
        <v>37113</v>
      </c>
      <c r="D177" s="91" t="s">
        <v>243</v>
      </c>
      <c r="E177" s="115">
        <v>0</v>
      </c>
      <c r="F177" s="115">
        <v>0</v>
      </c>
      <c r="G177" s="115"/>
      <c r="H177" s="115">
        <v>0</v>
      </c>
      <c r="I177" s="115"/>
      <c r="J177" s="115">
        <v>0</v>
      </c>
      <c r="K177" s="115"/>
      <c r="L177" s="115">
        <v>0</v>
      </c>
      <c r="M177" s="115"/>
      <c r="N177" s="115">
        <v>25.442</v>
      </c>
      <c r="O177" s="115"/>
      <c r="P177" s="115">
        <f>SUM(E177:N177)</f>
        <v>25.442</v>
      </c>
    </row>
    <row r="178" spans="1:16" s="95" customFormat="1">
      <c r="A178" s="90"/>
      <c r="B178" s="98"/>
      <c r="C178" s="90">
        <v>50161</v>
      </c>
      <c r="D178" s="91" t="s">
        <v>178</v>
      </c>
      <c r="E178" s="115">
        <v>500</v>
      </c>
      <c r="F178" s="115">
        <v>0</v>
      </c>
      <c r="G178" s="115"/>
      <c r="H178" s="115">
        <v>0</v>
      </c>
      <c r="I178" s="115"/>
      <c r="J178" s="115">
        <v>0</v>
      </c>
      <c r="K178" s="115"/>
      <c r="L178" s="115">
        <v>300</v>
      </c>
      <c r="M178" s="115"/>
      <c r="N178" s="115">
        <v>1.5</v>
      </c>
      <c r="O178" s="115"/>
      <c r="P178" s="115">
        <f>SUM(E178:N178)</f>
        <v>801.5</v>
      </c>
    </row>
    <row r="179" spans="1:16" s="95" customFormat="1">
      <c r="A179" s="90"/>
      <c r="B179" s="98"/>
      <c r="C179" s="90">
        <v>51137</v>
      </c>
      <c r="D179" s="98" t="s">
        <v>179</v>
      </c>
      <c r="E179" s="115">
        <v>350</v>
      </c>
      <c r="F179" s="115">
        <v>0</v>
      </c>
      <c r="G179" s="115"/>
      <c r="H179" s="115">
        <v>0</v>
      </c>
      <c r="I179" s="115"/>
      <c r="J179" s="115">
        <v>0</v>
      </c>
      <c r="K179" s="115"/>
      <c r="L179" s="115">
        <v>0</v>
      </c>
      <c r="M179" s="115"/>
      <c r="N179" s="115">
        <v>7.5</v>
      </c>
      <c r="O179" s="115"/>
      <c r="P179" s="115">
        <f>SUM(E179:N179)</f>
        <v>357.5</v>
      </c>
    </row>
    <row r="180" spans="1:16" s="95" customFormat="1">
      <c r="A180" s="90"/>
      <c r="B180" s="92"/>
      <c r="C180" s="92" t="s">
        <v>131</v>
      </c>
      <c r="D180" s="93"/>
      <c r="E180" s="115">
        <f>SUM(E181)</f>
        <v>0</v>
      </c>
      <c r="F180" s="115">
        <f t="shared" ref="F180:P180" si="90">SUM(F181)</f>
        <v>110</v>
      </c>
      <c r="G180" s="115"/>
      <c r="H180" s="115">
        <f t="shared" si="90"/>
        <v>0</v>
      </c>
      <c r="I180" s="115"/>
      <c r="J180" s="115">
        <f t="shared" si="90"/>
        <v>0</v>
      </c>
      <c r="K180" s="115"/>
      <c r="L180" s="115">
        <f t="shared" si="90"/>
        <v>0</v>
      </c>
      <c r="M180" s="115"/>
      <c r="N180" s="115">
        <f t="shared" si="90"/>
        <v>2</v>
      </c>
      <c r="O180" s="115"/>
      <c r="P180" s="115">
        <f t="shared" si="90"/>
        <v>112</v>
      </c>
    </row>
    <row r="181" spans="1:16" s="95" customFormat="1" ht="26">
      <c r="A181" s="90"/>
      <c r="B181" s="98"/>
      <c r="C181" s="90">
        <v>42177</v>
      </c>
      <c r="D181" s="91" t="s">
        <v>244</v>
      </c>
      <c r="E181" s="115">
        <v>0</v>
      </c>
      <c r="F181" s="115">
        <v>110</v>
      </c>
      <c r="G181" s="115"/>
      <c r="H181" s="115">
        <v>0</v>
      </c>
      <c r="I181" s="115"/>
      <c r="J181" s="115">
        <v>0</v>
      </c>
      <c r="K181" s="115"/>
      <c r="L181" s="115">
        <v>0</v>
      </c>
      <c r="M181" s="115"/>
      <c r="N181" s="115">
        <v>2</v>
      </c>
      <c r="O181" s="115"/>
      <c r="P181" s="115">
        <f>SUM(E181:N181)</f>
        <v>112</v>
      </c>
    </row>
    <row r="182" spans="1:16" s="95" customFormat="1">
      <c r="A182" s="90"/>
      <c r="B182" s="92"/>
      <c r="C182" s="92" t="s">
        <v>129</v>
      </c>
      <c r="D182" s="93"/>
      <c r="E182" s="115">
        <f>SUM(E183)</f>
        <v>354</v>
      </c>
      <c r="F182" s="115">
        <f t="shared" ref="F182:P182" si="91">SUM(F183)</f>
        <v>6</v>
      </c>
      <c r="G182" s="115"/>
      <c r="H182" s="115">
        <f t="shared" si="91"/>
        <v>0</v>
      </c>
      <c r="I182" s="115"/>
      <c r="J182" s="115">
        <f t="shared" si="91"/>
        <v>0</v>
      </c>
      <c r="K182" s="115"/>
      <c r="L182" s="115">
        <f t="shared" si="91"/>
        <v>0</v>
      </c>
      <c r="M182" s="115"/>
      <c r="N182" s="115">
        <f t="shared" si="91"/>
        <v>0</v>
      </c>
      <c r="O182" s="115"/>
      <c r="P182" s="115">
        <f t="shared" si="91"/>
        <v>360</v>
      </c>
    </row>
    <row r="183" spans="1:16" s="95" customFormat="1">
      <c r="A183" s="90"/>
      <c r="B183" s="98"/>
      <c r="C183" s="90">
        <v>50312</v>
      </c>
      <c r="D183" s="91" t="s">
        <v>180</v>
      </c>
      <c r="E183" s="115">
        <v>354</v>
      </c>
      <c r="F183" s="115">
        <v>6</v>
      </c>
      <c r="G183" s="115"/>
      <c r="H183" s="115">
        <v>0</v>
      </c>
      <c r="I183" s="115"/>
      <c r="J183" s="115">
        <v>0</v>
      </c>
      <c r="K183" s="115"/>
      <c r="L183" s="115">
        <v>0</v>
      </c>
      <c r="M183" s="115"/>
      <c r="N183" s="115">
        <v>0</v>
      </c>
      <c r="O183" s="115"/>
      <c r="P183" s="115">
        <f>SUM(E183:N183)</f>
        <v>360</v>
      </c>
    </row>
    <row r="184" spans="1:16" s="95" customFormat="1">
      <c r="A184" s="90"/>
      <c r="B184" s="92"/>
      <c r="C184" s="92" t="s">
        <v>130</v>
      </c>
      <c r="D184" s="93"/>
      <c r="E184" s="115">
        <f>SUM(E185:E186)</f>
        <v>0</v>
      </c>
      <c r="F184" s="115">
        <f t="shared" ref="F184:P184" si="92">SUM(F185:F186)</f>
        <v>0</v>
      </c>
      <c r="G184" s="115"/>
      <c r="H184" s="115">
        <f t="shared" si="92"/>
        <v>100</v>
      </c>
      <c r="I184" s="115"/>
      <c r="J184" s="115">
        <f t="shared" si="92"/>
        <v>0</v>
      </c>
      <c r="K184" s="115"/>
      <c r="L184" s="115">
        <f t="shared" si="92"/>
        <v>128</v>
      </c>
      <c r="M184" s="115"/>
      <c r="N184" s="115">
        <f t="shared" si="92"/>
        <v>75</v>
      </c>
      <c r="O184" s="115"/>
      <c r="P184" s="115">
        <f t="shared" si="92"/>
        <v>303</v>
      </c>
    </row>
    <row r="185" spans="1:16" s="95" customFormat="1">
      <c r="A185" s="90"/>
      <c r="B185" s="98"/>
      <c r="C185" s="90">
        <v>47254</v>
      </c>
      <c r="D185" s="91" t="s">
        <v>181</v>
      </c>
      <c r="E185" s="115">
        <v>0</v>
      </c>
      <c r="F185" s="115">
        <v>0</v>
      </c>
      <c r="G185" s="115"/>
      <c r="H185" s="115">
        <v>0</v>
      </c>
      <c r="I185" s="115"/>
      <c r="J185" s="115">
        <v>0</v>
      </c>
      <c r="K185" s="115"/>
      <c r="L185" s="115">
        <v>128</v>
      </c>
      <c r="M185" s="115"/>
      <c r="N185" s="115">
        <v>0</v>
      </c>
      <c r="O185" s="115"/>
      <c r="P185" s="115">
        <f>SUM(E185:N185)</f>
        <v>128</v>
      </c>
    </row>
    <row r="186" spans="1:16" s="95" customFormat="1">
      <c r="A186" s="90"/>
      <c r="B186" s="98"/>
      <c r="C186" s="90">
        <v>52174</v>
      </c>
      <c r="D186" s="91" t="s">
        <v>182</v>
      </c>
      <c r="E186" s="115">
        <v>0</v>
      </c>
      <c r="F186" s="115">
        <v>0</v>
      </c>
      <c r="G186" s="115"/>
      <c r="H186" s="115">
        <v>100</v>
      </c>
      <c r="I186" s="115"/>
      <c r="J186" s="115">
        <v>0</v>
      </c>
      <c r="K186" s="115"/>
      <c r="L186" s="115">
        <v>0</v>
      </c>
      <c r="M186" s="115"/>
      <c r="N186" s="115">
        <v>75</v>
      </c>
      <c r="O186" s="115"/>
      <c r="P186" s="115">
        <f>SUM(E186:N186)</f>
        <v>175</v>
      </c>
    </row>
    <row r="187" spans="1:16" s="95" customFormat="1">
      <c r="A187" s="113"/>
      <c r="B187" s="92" t="s">
        <v>30</v>
      </c>
      <c r="C187" s="92"/>
      <c r="D187" s="93"/>
      <c r="E187" s="114">
        <f>E188+E190+E192+E194</f>
        <v>0</v>
      </c>
      <c r="F187" s="114">
        <f t="shared" ref="F187:P187" si="93">F188+F190+F192+F194</f>
        <v>38.388990559999996</v>
      </c>
      <c r="G187" s="114"/>
      <c r="H187" s="114">
        <f t="shared" si="93"/>
        <v>59.260000000000005</v>
      </c>
      <c r="I187" s="114"/>
      <c r="J187" s="114">
        <f t="shared" si="93"/>
        <v>0</v>
      </c>
      <c r="K187" s="114"/>
      <c r="L187" s="114">
        <f t="shared" si="93"/>
        <v>0</v>
      </c>
      <c r="M187" s="114"/>
      <c r="N187" s="114">
        <f t="shared" si="93"/>
        <v>0</v>
      </c>
      <c r="O187" s="114"/>
      <c r="P187" s="114">
        <f t="shared" si="93"/>
        <v>97.648990560000001</v>
      </c>
    </row>
    <row r="188" spans="1:16" s="95" customFormat="1">
      <c r="A188" s="90"/>
      <c r="B188" s="92"/>
      <c r="C188" s="92" t="s">
        <v>281</v>
      </c>
      <c r="D188" s="93"/>
      <c r="E188" s="115">
        <f>SUM(E189)</f>
        <v>0</v>
      </c>
      <c r="F188" s="115">
        <f t="shared" ref="F188:P188" si="94">SUM(F189)</f>
        <v>28.74</v>
      </c>
      <c r="G188" s="115"/>
      <c r="H188" s="115">
        <f t="shared" si="94"/>
        <v>24.26</v>
      </c>
      <c r="I188" s="115"/>
      <c r="J188" s="115">
        <f t="shared" si="94"/>
        <v>0</v>
      </c>
      <c r="K188" s="115"/>
      <c r="L188" s="115">
        <f t="shared" si="94"/>
        <v>0</v>
      </c>
      <c r="M188" s="115"/>
      <c r="N188" s="115">
        <f t="shared" si="94"/>
        <v>0</v>
      </c>
      <c r="O188" s="115"/>
      <c r="P188" s="115">
        <f t="shared" si="94"/>
        <v>53</v>
      </c>
    </row>
    <row r="189" spans="1:16" s="95" customFormat="1">
      <c r="A189" s="90"/>
      <c r="B189" s="98"/>
      <c r="C189" s="90">
        <v>50165</v>
      </c>
      <c r="D189" s="98" t="s">
        <v>183</v>
      </c>
      <c r="E189" s="115">
        <v>0</v>
      </c>
      <c r="F189" s="115">
        <v>28.74</v>
      </c>
      <c r="G189" s="115"/>
      <c r="H189" s="115">
        <v>24.26</v>
      </c>
      <c r="I189" s="115"/>
      <c r="J189" s="115">
        <v>0</v>
      </c>
      <c r="K189" s="115"/>
      <c r="L189" s="115">
        <v>0</v>
      </c>
      <c r="M189" s="115"/>
      <c r="N189" s="115">
        <v>0</v>
      </c>
      <c r="O189" s="115"/>
      <c r="P189" s="115">
        <f>SUM(E189:N189)</f>
        <v>53</v>
      </c>
    </row>
    <row r="190" spans="1:16" s="95" customFormat="1">
      <c r="A190" s="90"/>
      <c r="B190" s="92"/>
      <c r="C190" s="92" t="s">
        <v>112</v>
      </c>
      <c r="D190" s="93"/>
      <c r="E190" s="115">
        <f>SUM(E191)</f>
        <v>0</v>
      </c>
      <c r="F190" s="115">
        <f t="shared" ref="F190:P190" si="95">SUM(F191)</f>
        <v>0</v>
      </c>
      <c r="G190" s="115"/>
      <c r="H190" s="115">
        <f t="shared" si="95"/>
        <v>15</v>
      </c>
      <c r="I190" s="115"/>
      <c r="J190" s="115">
        <f t="shared" si="95"/>
        <v>0</v>
      </c>
      <c r="K190" s="115"/>
      <c r="L190" s="115">
        <f t="shared" si="95"/>
        <v>0</v>
      </c>
      <c r="M190" s="115"/>
      <c r="N190" s="115">
        <f t="shared" si="95"/>
        <v>0</v>
      </c>
      <c r="O190" s="115"/>
      <c r="P190" s="115">
        <f t="shared" si="95"/>
        <v>15</v>
      </c>
    </row>
    <row r="191" spans="1:16" s="95" customFormat="1">
      <c r="A191" s="90"/>
      <c r="B191" s="98"/>
      <c r="C191" s="90">
        <v>50296</v>
      </c>
      <c r="D191" s="98" t="s">
        <v>184</v>
      </c>
      <c r="E191" s="115">
        <v>0</v>
      </c>
      <c r="F191" s="115">
        <v>0</v>
      </c>
      <c r="G191" s="115"/>
      <c r="H191" s="115">
        <v>15</v>
      </c>
      <c r="I191" s="115"/>
      <c r="J191" s="115">
        <v>0</v>
      </c>
      <c r="K191" s="115"/>
      <c r="L191" s="115">
        <v>0</v>
      </c>
      <c r="M191" s="115"/>
      <c r="N191" s="115">
        <v>0</v>
      </c>
      <c r="O191" s="115"/>
      <c r="P191" s="115">
        <f>SUM(E191:N191)</f>
        <v>15</v>
      </c>
    </row>
    <row r="192" spans="1:16" s="95" customFormat="1">
      <c r="A192" s="90"/>
      <c r="B192" s="92"/>
      <c r="C192" s="92" t="s">
        <v>131</v>
      </c>
      <c r="D192" s="93"/>
      <c r="E192" s="115">
        <f>SUM(E193)</f>
        <v>0</v>
      </c>
      <c r="F192" s="115">
        <f t="shared" ref="F192" si="96">SUM(F193)</f>
        <v>0</v>
      </c>
      <c r="G192" s="115"/>
      <c r="H192" s="115">
        <f t="shared" ref="H192" si="97">SUM(H193)</f>
        <v>20</v>
      </c>
      <c r="I192" s="115"/>
      <c r="J192" s="115">
        <f t="shared" ref="J192" si="98">SUM(J193)</f>
        <v>0</v>
      </c>
      <c r="K192" s="115"/>
      <c r="L192" s="115">
        <f t="shared" ref="L192" si="99">SUM(L193)</f>
        <v>0</v>
      </c>
      <c r="M192" s="115"/>
      <c r="N192" s="115">
        <f t="shared" ref="N192" si="100">SUM(N193)</f>
        <v>0</v>
      </c>
      <c r="O192" s="115"/>
      <c r="P192" s="115">
        <f t="shared" ref="P192" si="101">SUM(P193)</f>
        <v>20</v>
      </c>
    </row>
    <row r="193" spans="1:16" s="95" customFormat="1">
      <c r="A193" s="90"/>
      <c r="B193" s="98"/>
      <c r="C193" s="90">
        <v>51141</v>
      </c>
      <c r="D193" s="98" t="s">
        <v>185</v>
      </c>
      <c r="E193" s="115">
        <v>0</v>
      </c>
      <c r="F193" s="115">
        <v>0</v>
      </c>
      <c r="G193" s="115"/>
      <c r="H193" s="115">
        <v>20</v>
      </c>
      <c r="I193" s="115"/>
      <c r="J193" s="115">
        <v>0</v>
      </c>
      <c r="K193" s="115"/>
      <c r="L193" s="115">
        <v>0</v>
      </c>
      <c r="M193" s="115"/>
      <c r="N193" s="115">
        <v>0</v>
      </c>
      <c r="O193" s="115"/>
      <c r="P193" s="115">
        <f>SUM(E193:N193)</f>
        <v>20</v>
      </c>
    </row>
    <row r="194" spans="1:16" s="95" customFormat="1">
      <c r="A194" s="90"/>
      <c r="B194" s="92"/>
      <c r="C194" s="92" t="s">
        <v>130</v>
      </c>
      <c r="D194" s="93"/>
      <c r="E194" s="115">
        <f>SUM(E195)</f>
        <v>0</v>
      </c>
      <c r="F194" s="115">
        <f t="shared" ref="F194" si="102">SUM(F195)</f>
        <v>9.6489905599999997</v>
      </c>
      <c r="G194" s="115"/>
      <c r="H194" s="115">
        <f t="shared" ref="H194" si="103">SUM(H195)</f>
        <v>0</v>
      </c>
      <c r="I194" s="115"/>
      <c r="J194" s="115">
        <f t="shared" ref="J194" si="104">SUM(J195)</f>
        <v>0</v>
      </c>
      <c r="K194" s="115"/>
      <c r="L194" s="115">
        <f t="shared" ref="L194" si="105">SUM(L195)</f>
        <v>0</v>
      </c>
      <c r="M194" s="115"/>
      <c r="N194" s="115">
        <f t="shared" ref="N194" si="106">SUM(N195)</f>
        <v>0</v>
      </c>
      <c r="O194" s="115"/>
      <c r="P194" s="115">
        <f t="shared" ref="P194" si="107">SUM(P195)</f>
        <v>9.6489905599999997</v>
      </c>
    </row>
    <row r="195" spans="1:16" s="95" customFormat="1">
      <c r="A195" s="90"/>
      <c r="B195" s="98"/>
      <c r="C195" s="90">
        <v>42229</v>
      </c>
      <c r="D195" s="98" t="s">
        <v>186</v>
      </c>
      <c r="E195" s="115">
        <v>0</v>
      </c>
      <c r="F195" s="115">
        <v>9.6489905599999997</v>
      </c>
      <c r="G195" s="115"/>
      <c r="H195" s="115">
        <v>0</v>
      </c>
      <c r="I195" s="115"/>
      <c r="J195" s="115">
        <v>0</v>
      </c>
      <c r="K195" s="115"/>
      <c r="L195" s="115">
        <v>0</v>
      </c>
      <c r="M195" s="115"/>
      <c r="N195" s="115">
        <v>0</v>
      </c>
      <c r="O195" s="115"/>
      <c r="P195" s="115">
        <f>SUM(E195:N195)</f>
        <v>9.6489905599999997</v>
      </c>
    </row>
    <row r="196" spans="1:16" s="95" customFormat="1">
      <c r="A196" s="113"/>
      <c r="B196" s="92" t="s">
        <v>31</v>
      </c>
      <c r="C196" s="92"/>
      <c r="D196" s="93"/>
      <c r="E196" s="114">
        <f>E197+E201+E205+E208+E210+E218</f>
        <v>3030.16</v>
      </c>
      <c r="F196" s="114">
        <f t="shared" ref="F196:P196" si="108">F197+F201+F205+F208+F210+F218</f>
        <v>0</v>
      </c>
      <c r="G196" s="114"/>
      <c r="H196" s="114">
        <f t="shared" si="108"/>
        <v>0</v>
      </c>
      <c r="I196" s="114"/>
      <c r="J196" s="114">
        <f t="shared" si="108"/>
        <v>0</v>
      </c>
      <c r="K196" s="114"/>
      <c r="L196" s="114">
        <f t="shared" si="108"/>
        <v>119.91233</v>
      </c>
      <c r="M196" s="114"/>
      <c r="N196" s="114">
        <f t="shared" si="108"/>
        <v>18</v>
      </c>
      <c r="O196" s="114"/>
      <c r="P196" s="114">
        <f t="shared" si="108"/>
        <v>3168.07233</v>
      </c>
    </row>
    <row r="197" spans="1:16" s="95" customFormat="1">
      <c r="A197" s="90"/>
      <c r="B197" s="92"/>
      <c r="C197" s="92" t="s">
        <v>281</v>
      </c>
      <c r="D197" s="93"/>
      <c r="E197" s="115">
        <f>SUM(E198:E200)</f>
        <v>675.16</v>
      </c>
      <c r="F197" s="115">
        <f t="shared" ref="F197:P197" si="109">SUM(F198:F200)</f>
        <v>0</v>
      </c>
      <c r="G197" s="115"/>
      <c r="H197" s="115">
        <f t="shared" si="109"/>
        <v>0</v>
      </c>
      <c r="I197" s="115"/>
      <c r="J197" s="115">
        <f t="shared" si="109"/>
        <v>0</v>
      </c>
      <c r="K197" s="115"/>
      <c r="L197" s="115">
        <f t="shared" si="109"/>
        <v>0</v>
      </c>
      <c r="M197" s="115"/>
      <c r="N197" s="115">
        <f t="shared" si="109"/>
        <v>3</v>
      </c>
      <c r="O197" s="115"/>
      <c r="P197" s="115">
        <f t="shared" si="109"/>
        <v>678.16</v>
      </c>
    </row>
    <row r="198" spans="1:16" s="95" customFormat="1" ht="26">
      <c r="A198" s="90"/>
      <c r="B198" s="98"/>
      <c r="C198" s="90">
        <v>38412</v>
      </c>
      <c r="D198" s="91" t="s">
        <v>245</v>
      </c>
      <c r="E198" s="115">
        <v>60.16</v>
      </c>
      <c r="F198" s="115">
        <v>0</v>
      </c>
      <c r="G198" s="115"/>
      <c r="H198" s="115">
        <v>0</v>
      </c>
      <c r="I198" s="115"/>
      <c r="J198" s="115">
        <v>0</v>
      </c>
      <c r="K198" s="115"/>
      <c r="L198" s="115">
        <v>0</v>
      </c>
      <c r="M198" s="115"/>
      <c r="N198" s="115">
        <v>0</v>
      </c>
      <c r="O198" s="115"/>
      <c r="P198" s="115">
        <f>SUM(E198:N198)</f>
        <v>60.16</v>
      </c>
    </row>
    <row r="199" spans="1:16" s="95" customFormat="1">
      <c r="A199" s="90"/>
      <c r="B199" s="98"/>
      <c r="C199" s="90">
        <v>45371</v>
      </c>
      <c r="D199" s="98" t="s">
        <v>187</v>
      </c>
      <c r="E199" s="115">
        <v>375</v>
      </c>
      <c r="F199" s="115">
        <v>0</v>
      </c>
      <c r="G199" s="115"/>
      <c r="H199" s="115">
        <v>0</v>
      </c>
      <c r="I199" s="115"/>
      <c r="J199" s="115">
        <v>0</v>
      </c>
      <c r="K199" s="115"/>
      <c r="L199" s="115">
        <v>0</v>
      </c>
      <c r="M199" s="115"/>
      <c r="N199" s="115">
        <v>0</v>
      </c>
      <c r="O199" s="115"/>
      <c r="P199" s="115">
        <f>SUM(E199:N199)</f>
        <v>375</v>
      </c>
    </row>
    <row r="200" spans="1:16" s="95" customFormat="1">
      <c r="A200" s="90"/>
      <c r="B200" s="98"/>
      <c r="C200" s="90">
        <v>49107</v>
      </c>
      <c r="D200" s="98" t="s">
        <v>188</v>
      </c>
      <c r="E200" s="115">
        <v>240</v>
      </c>
      <c r="F200" s="115">
        <v>0</v>
      </c>
      <c r="G200" s="115"/>
      <c r="H200" s="115">
        <v>0</v>
      </c>
      <c r="I200" s="115"/>
      <c r="J200" s="115">
        <v>0</v>
      </c>
      <c r="K200" s="115"/>
      <c r="L200" s="115">
        <v>0</v>
      </c>
      <c r="M200" s="115"/>
      <c r="N200" s="115">
        <v>3</v>
      </c>
      <c r="O200" s="115"/>
      <c r="P200" s="115">
        <f>SUM(E200:N200)</f>
        <v>243</v>
      </c>
    </row>
    <row r="201" spans="1:16" s="95" customFormat="1">
      <c r="A201" s="90"/>
      <c r="B201" s="92"/>
      <c r="C201" s="92" t="s">
        <v>112</v>
      </c>
      <c r="D201" s="93"/>
      <c r="E201" s="115">
        <f>SUM(E202:E204)</f>
        <v>315</v>
      </c>
      <c r="F201" s="115">
        <f t="shared" ref="F201:P201" si="110">SUM(F202:F204)</f>
        <v>0</v>
      </c>
      <c r="G201" s="115"/>
      <c r="H201" s="115">
        <f t="shared" si="110"/>
        <v>0</v>
      </c>
      <c r="I201" s="115"/>
      <c r="J201" s="115">
        <f t="shared" si="110"/>
        <v>0</v>
      </c>
      <c r="K201" s="115"/>
      <c r="L201" s="115">
        <f t="shared" si="110"/>
        <v>0</v>
      </c>
      <c r="M201" s="115"/>
      <c r="N201" s="115">
        <f t="shared" si="110"/>
        <v>0</v>
      </c>
      <c r="O201" s="115"/>
      <c r="P201" s="115">
        <f t="shared" si="110"/>
        <v>315</v>
      </c>
    </row>
    <row r="202" spans="1:16" s="95" customFormat="1">
      <c r="A202" s="90"/>
      <c r="B202" s="98"/>
      <c r="C202" s="90">
        <v>46462</v>
      </c>
      <c r="D202" s="91" t="s">
        <v>189</v>
      </c>
      <c r="E202" s="115">
        <v>85</v>
      </c>
      <c r="F202" s="115">
        <v>0</v>
      </c>
      <c r="G202" s="115"/>
      <c r="H202" s="115">
        <v>0</v>
      </c>
      <c r="I202" s="115"/>
      <c r="J202" s="115">
        <v>0</v>
      </c>
      <c r="K202" s="115"/>
      <c r="L202" s="115">
        <v>0</v>
      </c>
      <c r="M202" s="115"/>
      <c r="N202" s="115">
        <v>0</v>
      </c>
      <c r="O202" s="115"/>
      <c r="P202" s="115">
        <f>SUM(E202:N202)</f>
        <v>85</v>
      </c>
    </row>
    <row r="203" spans="1:16" s="95" customFormat="1">
      <c r="A203" s="90"/>
      <c r="B203" s="98"/>
      <c r="C203" s="90">
        <v>48493</v>
      </c>
      <c r="D203" s="91" t="s">
        <v>190</v>
      </c>
      <c r="E203" s="115">
        <v>150</v>
      </c>
      <c r="F203" s="115">
        <v>0</v>
      </c>
      <c r="G203" s="115"/>
      <c r="H203" s="115">
        <v>0</v>
      </c>
      <c r="I203" s="115"/>
      <c r="J203" s="115">
        <v>0</v>
      </c>
      <c r="K203" s="115"/>
      <c r="L203" s="115">
        <v>0</v>
      </c>
      <c r="M203" s="115"/>
      <c r="N203" s="115">
        <v>0</v>
      </c>
      <c r="O203" s="115"/>
      <c r="P203" s="115">
        <f>SUM(E203:N203)</f>
        <v>150</v>
      </c>
    </row>
    <row r="204" spans="1:16" s="95" customFormat="1">
      <c r="A204" s="90"/>
      <c r="B204" s="98"/>
      <c r="C204" s="90">
        <v>49108</v>
      </c>
      <c r="D204" s="91" t="s">
        <v>191</v>
      </c>
      <c r="E204" s="115">
        <v>80</v>
      </c>
      <c r="F204" s="115">
        <v>0</v>
      </c>
      <c r="G204" s="115"/>
      <c r="H204" s="115">
        <v>0</v>
      </c>
      <c r="I204" s="115"/>
      <c r="J204" s="115">
        <v>0</v>
      </c>
      <c r="K204" s="115"/>
      <c r="L204" s="115">
        <v>0</v>
      </c>
      <c r="M204" s="115"/>
      <c r="N204" s="115">
        <v>0</v>
      </c>
      <c r="O204" s="115"/>
      <c r="P204" s="115">
        <f>SUM(E204:N204)</f>
        <v>80</v>
      </c>
    </row>
    <row r="205" spans="1:16" s="95" customFormat="1">
      <c r="A205" s="90"/>
      <c r="B205" s="92"/>
      <c r="C205" s="92" t="s">
        <v>113</v>
      </c>
      <c r="D205" s="93"/>
      <c r="E205" s="115">
        <f>SUM(E206:E207)</f>
        <v>105</v>
      </c>
      <c r="F205" s="115">
        <f t="shared" ref="F205:P205" si="111">SUM(F206:F207)</f>
        <v>0</v>
      </c>
      <c r="G205" s="115"/>
      <c r="H205" s="115">
        <f t="shared" si="111"/>
        <v>0</v>
      </c>
      <c r="I205" s="115"/>
      <c r="J205" s="115">
        <f t="shared" si="111"/>
        <v>0</v>
      </c>
      <c r="K205" s="115"/>
      <c r="L205" s="115">
        <f t="shared" si="111"/>
        <v>0</v>
      </c>
      <c r="M205" s="115"/>
      <c r="N205" s="115">
        <f t="shared" si="111"/>
        <v>13</v>
      </c>
      <c r="O205" s="115"/>
      <c r="P205" s="115">
        <f t="shared" si="111"/>
        <v>118</v>
      </c>
    </row>
    <row r="206" spans="1:16" s="95" customFormat="1" ht="25.5" customHeight="1">
      <c r="A206" s="90"/>
      <c r="B206" s="98"/>
      <c r="C206" s="90">
        <v>43464</v>
      </c>
      <c r="D206" s="91" t="s">
        <v>276</v>
      </c>
      <c r="E206" s="115">
        <v>105</v>
      </c>
      <c r="F206" s="115">
        <v>0</v>
      </c>
      <c r="G206" s="115"/>
      <c r="H206" s="115">
        <v>0</v>
      </c>
      <c r="I206" s="115"/>
      <c r="J206" s="115">
        <v>0</v>
      </c>
      <c r="K206" s="115"/>
      <c r="L206" s="115">
        <v>0</v>
      </c>
      <c r="M206" s="115"/>
      <c r="N206" s="115">
        <v>0</v>
      </c>
      <c r="O206" s="115"/>
      <c r="P206" s="115">
        <f>SUM(E206:N206)</f>
        <v>105</v>
      </c>
    </row>
    <row r="207" spans="1:16" s="95" customFormat="1" ht="26">
      <c r="A207" s="90"/>
      <c r="B207" s="98"/>
      <c r="C207" s="90">
        <v>48224</v>
      </c>
      <c r="D207" s="91" t="s">
        <v>246</v>
      </c>
      <c r="E207" s="115">
        <v>0</v>
      </c>
      <c r="F207" s="115">
        <v>0</v>
      </c>
      <c r="G207" s="115"/>
      <c r="H207" s="115">
        <v>0</v>
      </c>
      <c r="I207" s="115"/>
      <c r="J207" s="115">
        <v>0</v>
      </c>
      <c r="K207" s="115"/>
      <c r="L207" s="115">
        <v>0</v>
      </c>
      <c r="M207" s="115"/>
      <c r="N207" s="115">
        <v>13</v>
      </c>
      <c r="O207" s="115"/>
      <c r="P207" s="115">
        <f>SUM(E207:N207)</f>
        <v>13</v>
      </c>
    </row>
    <row r="208" spans="1:16" s="95" customFormat="1">
      <c r="A208" s="90"/>
      <c r="B208" s="92"/>
      <c r="C208" s="92" t="s">
        <v>114</v>
      </c>
      <c r="D208" s="93"/>
      <c r="E208" s="115">
        <f>SUM(E209)</f>
        <v>300</v>
      </c>
      <c r="F208" s="115">
        <f t="shared" ref="F208:P208" si="112">SUM(F209)</f>
        <v>0</v>
      </c>
      <c r="G208" s="115"/>
      <c r="H208" s="115">
        <f t="shared" si="112"/>
        <v>0</v>
      </c>
      <c r="I208" s="115"/>
      <c r="J208" s="115">
        <f t="shared" si="112"/>
        <v>0</v>
      </c>
      <c r="K208" s="115"/>
      <c r="L208" s="115">
        <f t="shared" si="112"/>
        <v>0</v>
      </c>
      <c r="M208" s="115"/>
      <c r="N208" s="115">
        <f t="shared" si="112"/>
        <v>0</v>
      </c>
      <c r="O208" s="115"/>
      <c r="P208" s="115">
        <f t="shared" si="112"/>
        <v>300</v>
      </c>
    </row>
    <row r="209" spans="1:16" s="95" customFormat="1" ht="26">
      <c r="A209" s="90"/>
      <c r="B209" s="98"/>
      <c r="C209" s="90">
        <v>47083</v>
      </c>
      <c r="D209" s="91" t="s">
        <v>247</v>
      </c>
      <c r="E209" s="115">
        <v>300</v>
      </c>
      <c r="F209" s="115">
        <v>0</v>
      </c>
      <c r="G209" s="115"/>
      <c r="H209" s="115">
        <v>0</v>
      </c>
      <c r="I209" s="115"/>
      <c r="J209" s="115">
        <v>0</v>
      </c>
      <c r="K209" s="115"/>
      <c r="L209" s="115">
        <v>0</v>
      </c>
      <c r="M209" s="115"/>
      <c r="N209" s="115">
        <v>0</v>
      </c>
      <c r="O209" s="115"/>
      <c r="P209" s="115">
        <f>SUM(E209:N209)</f>
        <v>300</v>
      </c>
    </row>
    <row r="210" spans="1:16" s="95" customFormat="1">
      <c r="A210" s="90"/>
      <c r="B210" s="92"/>
      <c r="C210" s="92" t="s">
        <v>129</v>
      </c>
      <c r="D210" s="93"/>
      <c r="E210" s="115">
        <f>SUM(E211:E217)</f>
        <v>1176</v>
      </c>
      <c r="F210" s="115">
        <f t="shared" ref="F210:P210" si="113">SUM(F211:F217)</f>
        <v>0</v>
      </c>
      <c r="G210" s="115"/>
      <c r="H210" s="115">
        <f t="shared" si="113"/>
        <v>0</v>
      </c>
      <c r="I210" s="115"/>
      <c r="J210" s="115">
        <f t="shared" si="113"/>
        <v>0</v>
      </c>
      <c r="K210" s="115"/>
      <c r="L210" s="115">
        <f t="shared" si="113"/>
        <v>119.91233</v>
      </c>
      <c r="M210" s="115"/>
      <c r="N210" s="115">
        <f t="shared" si="113"/>
        <v>0</v>
      </c>
      <c r="O210" s="115"/>
      <c r="P210" s="115">
        <f t="shared" si="113"/>
        <v>1295.9123300000001</v>
      </c>
    </row>
    <row r="211" spans="1:16" s="95" customFormat="1">
      <c r="A211" s="90"/>
      <c r="B211" s="98"/>
      <c r="C211" s="90">
        <v>36330</v>
      </c>
      <c r="D211" s="91" t="s">
        <v>192</v>
      </c>
      <c r="E211" s="115">
        <v>120</v>
      </c>
      <c r="F211" s="115">
        <v>0</v>
      </c>
      <c r="G211" s="115"/>
      <c r="H211" s="115">
        <v>0</v>
      </c>
      <c r="I211" s="115"/>
      <c r="J211" s="115">
        <v>0</v>
      </c>
      <c r="K211" s="115"/>
      <c r="L211" s="115">
        <v>0</v>
      </c>
      <c r="M211" s="115"/>
      <c r="N211" s="115">
        <v>0</v>
      </c>
      <c r="O211" s="115"/>
      <c r="P211" s="115">
        <f t="shared" ref="P211:P217" si="114">SUM(E211:N211)</f>
        <v>120</v>
      </c>
    </row>
    <row r="212" spans="1:16" s="95" customFormat="1">
      <c r="A212" s="90"/>
      <c r="B212" s="98"/>
      <c r="C212" s="90">
        <v>42513</v>
      </c>
      <c r="D212" s="91" t="s">
        <v>193</v>
      </c>
      <c r="E212" s="115">
        <v>346</v>
      </c>
      <c r="F212" s="115">
        <v>0</v>
      </c>
      <c r="G212" s="115"/>
      <c r="H212" s="115">
        <v>0</v>
      </c>
      <c r="I212" s="115"/>
      <c r="J212" s="115">
        <v>0</v>
      </c>
      <c r="K212" s="115"/>
      <c r="L212" s="115">
        <v>0</v>
      </c>
      <c r="M212" s="115"/>
      <c r="N212" s="115">
        <v>0</v>
      </c>
      <c r="O212" s="115"/>
      <c r="P212" s="115">
        <f t="shared" si="114"/>
        <v>346</v>
      </c>
    </row>
    <row r="213" spans="1:16" s="95" customFormat="1" ht="26">
      <c r="A213" s="90"/>
      <c r="B213" s="98"/>
      <c r="C213" s="90">
        <v>47341</v>
      </c>
      <c r="D213" s="91" t="s">
        <v>248</v>
      </c>
      <c r="E213" s="115">
        <v>150</v>
      </c>
      <c r="F213" s="115">
        <v>0</v>
      </c>
      <c r="G213" s="115"/>
      <c r="H213" s="115">
        <v>0</v>
      </c>
      <c r="I213" s="115"/>
      <c r="J213" s="115">
        <v>0</v>
      </c>
      <c r="K213" s="115"/>
      <c r="L213" s="115">
        <v>0</v>
      </c>
      <c r="M213" s="115"/>
      <c r="N213" s="115">
        <v>0</v>
      </c>
      <c r="O213" s="115"/>
      <c r="P213" s="115">
        <f t="shared" si="114"/>
        <v>150</v>
      </c>
    </row>
    <row r="214" spans="1:16" s="95" customFormat="1" ht="26">
      <c r="A214" s="90"/>
      <c r="B214" s="98"/>
      <c r="C214" s="90">
        <v>48226</v>
      </c>
      <c r="D214" s="91" t="s">
        <v>249</v>
      </c>
      <c r="E214" s="115">
        <v>250</v>
      </c>
      <c r="F214" s="115">
        <v>0</v>
      </c>
      <c r="G214" s="115"/>
      <c r="H214" s="115">
        <v>0</v>
      </c>
      <c r="I214" s="115"/>
      <c r="J214" s="115">
        <v>0</v>
      </c>
      <c r="K214" s="115"/>
      <c r="L214" s="115">
        <v>0</v>
      </c>
      <c r="M214" s="115"/>
      <c r="N214" s="115">
        <v>0</v>
      </c>
      <c r="O214" s="115"/>
      <c r="P214" s="115">
        <f t="shared" si="114"/>
        <v>250</v>
      </c>
    </row>
    <row r="215" spans="1:16" s="95" customFormat="1" ht="26">
      <c r="A215" s="90"/>
      <c r="B215" s="98"/>
      <c r="C215" s="90">
        <v>48226</v>
      </c>
      <c r="D215" s="91" t="s">
        <v>250</v>
      </c>
      <c r="E215" s="115">
        <v>110</v>
      </c>
      <c r="F215" s="115">
        <v>0</v>
      </c>
      <c r="G215" s="115"/>
      <c r="H215" s="115">
        <v>0</v>
      </c>
      <c r="I215" s="115"/>
      <c r="J215" s="115">
        <v>0</v>
      </c>
      <c r="K215" s="115"/>
      <c r="L215" s="115">
        <v>0</v>
      </c>
      <c r="M215" s="115"/>
      <c r="N215" s="115">
        <v>0</v>
      </c>
      <c r="O215" s="115"/>
      <c r="P215" s="115">
        <f t="shared" si="114"/>
        <v>110</v>
      </c>
    </row>
    <row r="216" spans="1:16" s="95" customFormat="1" ht="26">
      <c r="A216" s="90"/>
      <c r="B216" s="98"/>
      <c r="C216" s="90">
        <v>49228</v>
      </c>
      <c r="D216" s="91" t="s">
        <v>251</v>
      </c>
      <c r="E216" s="115">
        <v>0</v>
      </c>
      <c r="F216" s="115">
        <v>0</v>
      </c>
      <c r="G216" s="115"/>
      <c r="H216" s="115">
        <v>0</v>
      </c>
      <c r="I216" s="115"/>
      <c r="J216" s="115">
        <v>0</v>
      </c>
      <c r="K216" s="115"/>
      <c r="L216" s="115">
        <v>119.91233</v>
      </c>
      <c r="M216" s="115"/>
      <c r="N216" s="115">
        <v>0</v>
      </c>
      <c r="O216" s="115"/>
      <c r="P216" s="115">
        <f t="shared" si="114"/>
        <v>119.91233</v>
      </c>
    </row>
    <row r="217" spans="1:16" s="95" customFormat="1">
      <c r="A217" s="90"/>
      <c r="B217" s="98"/>
      <c r="C217" s="90">
        <v>51180</v>
      </c>
      <c r="D217" s="91" t="s">
        <v>194</v>
      </c>
      <c r="E217" s="115">
        <v>200</v>
      </c>
      <c r="F217" s="115">
        <v>0</v>
      </c>
      <c r="G217" s="115"/>
      <c r="H217" s="115">
        <v>0</v>
      </c>
      <c r="I217" s="115"/>
      <c r="J217" s="115">
        <v>0</v>
      </c>
      <c r="K217" s="115"/>
      <c r="L217" s="115">
        <v>0</v>
      </c>
      <c r="M217" s="115"/>
      <c r="N217" s="115">
        <v>0</v>
      </c>
      <c r="O217" s="115"/>
      <c r="P217" s="115">
        <f t="shared" si="114"/>
        <v>200</v>
      </c>
    </row>
    <row r="218" spans="1:16" s="95" customFormat="1">
      <c r="A218" s="90"/>
      <c r="B218" s="92"/>
      <c r="C218" s="92" t="s">
        <v>130</v>
      </c>
      <c r="D218" s="93"/>
      <c r="E218" s="115">
        <f>SUM(E219:E224)</f>
        <v>459</v>
      </c>
      <c r="F218" s="115">
        <f t="shared" ref="F218:P218" si="115">SUM(F219:F224)</f>
        <v>0</v>
      </c>
      <c r="G218" s="115"/>
      <c r="H218" s="115">
        <f t="shared" si="115"/>
        <v>0</v>
      </c>
      <c r="I218" s="115"/>
      <c r="J218" s="115">
        <f t="shared" si="115"/>
        <v>0</v>
      </c>
      <c r="K218" s="115"/>
      <c r="L218" s="115">
        <f t="shared" si="115"/>
        <v>0</v>
      </c>
      <c r="M218" s="115"/>
      <c r="N218" s="115">
        <f t="shared" si="115"/>
        <v>2</v>
      </c>
      <c r="O218" s="115"/>
      <c r="P218" s="115">
        <f t="shared" si="115"/>
        <v>461</v>
      </c>
    </row>
    <row r="219" spans="1:16" s="95" customFormat="1" ht="26">
      <c r="A219" s="90"/>
      <c r="B219" s="98"/>
      <c r="C219" s="90">
        <v>40648</v>
      </c>
      <c r="D219" s="91" t="s">
        <v>252</v>
      </c>
      <c r="E219" s="115">
        <v>31</v>
      </c>
      <c r="F219" s="115">
        <v>0</v>
      </c>
      <c r="G219" s="115"/>
      <c r="H219" s="115">
        <v>0</v>
      </c>
      <c r="I219" s="115"/>
      <c r="J219" s="115">
        <v>0</v>
      </c>
      <c r="K219" s="115"/>
      <c r="L219" s="115">
        <v>0</v>
      </c>
      <c r="M219" s="115"/>
      <c r="N219" s="115">
        <v>0</v>
      </c>
      <c r="O219" s="115"/>
      <c r="P219" s="115">
        <f t="shared" ref="P219:P224" si="116">SUM(E219:N219)</f>
        <v>31</v>
      </c>
    </row>
    <row r="220" spans="1:16" s="95" customFormat="1" ht="26">
      <c r="A220" s="90"/>
      <c r="B220" s="98"/>
      <c r="C220" s="90">
        <v>41603</v>
      </c>
      <c r="D220" s="91" t="s">
        <v>253</v>
      </c>
      <c r="E220" s="115">
        <v>84</v>
      </c>
      <c r="F220" s="115">
        <v>0</v>
      </c>
      <c r="G220" s="115"/>
      <c r="H220" s="115">
        <v>0</v>
      </c>
      <c r="I220" s="115"/>
      <c r="J220" s="115">
        <v>0</v>
      </c>
      <c r="K220" s="115"/>
      <c r="L220" s="115">
        <v>0</v>
      </c>
      <c r="M220" s="115"/>
      <c r="N220" s="115">
        <v>0</v>
      </c>
      <c r="O220" s="115"/>
      <c r="P220" s="115">
        <f t="shared" si="116"/>
        <v>84</v>
      </c>
    </row>
    <row r="221" spans="1:16" s="95" customFormat="1" ht="24" customHeight="1">
      <c r="A221" s="90"/>
      <c r="B221" s="98"/>
      <c r="C221" s="90">
        <v>42266</v>
      </c>
      <c r="D221" s="91" t="s">
        <v>254</v>
      </c>
      <c r="E221" s="115">
        <v>100</v>
      </c>
      <c r="F221" s="115">
        <v>0</v>
      </c>
      <c r="G221" s="115"/>
      <c r="H221" s="115">
        <v>0</v>
      </c>
      <c r="I221" s="115"/>
      <c r="J221" s="115">
        <v>0</v>
      </c>
      <c r="K221" s="115"/>
      <c r="L221" s="115">
        <v>0</v>
      </c>
      <c r="M221" s="115"/>
      <c r="N221" s="115">
        <v>0</v>
      </c>
      <c r="O221" s="115"/>
      <c r="P221" s="115">
        <f t="shared" si="116"/>
        <v>100</v>
      </c>
    </row>
    <row r="222" spans="1:16" s="95" customFormat="1" ht="26">
      <c r="A222" s="90"/>
      <c r="B222" s="98"/>
      <c r="C222" s="90">
        <v>43253</v>
      </c>
      <c r="D222" s="91" t="s">
        <v>255</v>
      </c>
      <c r="E222" s="115">
        <v>75</v>
      </c>
      <c r="F222" s="115">
        <v>0</v>
      </c>
      <c r="G222" s="115"/>
      <c r="H222" s="115">
        <v>0</v>
      </c>
      <c r="I222" s="115"/>
      <c r="J222" s="115">
        <v>0</v>
      </c>
      <c r="K222" s="115"/>
      <c r="L222" s="115">
        <v>0</v>
      </c>
      <c r="M222" s="115"/>
      <c r="N222" s="115">
        <v>0</v>
      </c>
      <c r="O222" s="115"/>
      <c r="P222" s="115">
        <f t="shared" si="116"/>
        <v>75</v>
      </c>
    </row>
    <row r="223" spans="1:16" s="95" customFormat="1" ht="26">
      <c r="A223" s="90"/>
      <c r="B223" s="98"/>
      <c r="C223" s="90">
        <v>49107</v>
      </c>
      <c r="D223" s="91" t="s">
        <v>256</v>
      </c>
      <c r="E223" s="115">
        <v>169</v>
      </c>
      <c r="F223" s="115">
        <v>0</v>
      </c>
      <c r="G223" s="115"/>
      <c r="H223" s="115">
        <v>0</v>
      </c>
      <c r="I223" s="115"/>
      <c r="J223" s="115">
        <v>0</v>
      </c>
      <c r="K223" s="115"/>
      <c r="L223" s="115">
        <v>0</v>
      </c>
      <c r="M223" s="115"/>
      <c r="N223" s="115">
        <v>0</v>
      </c>
      <c r="O223" s="115"/>
      <c r="P223" s="115">
        <f t="shared" si="116"/>
        <v>169</v>
      </c>
    </row>
    <row r="224" spans="1:16" s="95" customFormat="1" ht="26">
      <c r="A224" s="90"/>
      <c r="B224" s="98"/>
      <c r="C224" s="90">
        <v>49107</v>
      </c>
      <c r="D224" s="91" t="s">
        <v>287</v>
      </c>
      <c r="E224" s="115">
        <v>0</v>
      </c>
      <c r="F224" s="115">
        <v>0</v>
      </c>
      <c r="G224" s="115"/>
      <c r="H224" s="115">
        <v>0</v>
      </c>
      <c r="I224" s="115"/>
      <c r="J224" s="115">
        <v>0</v>
      </c>
      <c r="K224" s="115"/>
      <c r="L224" s="115">
        <v>0</v>
      </c>
      <c r="M224" s="115"/>
      <c r="N224" s="115">
        <v>2</v>
      </c>
      <c r="O224" s="115"/>
      <c r="P224" s="115">
        <f t="shared" si="116"/>
        <v>2</v>
      </c>
    </row>
    <row r="225" spans="1:16" s="95" customFormat="1">
      <c r="A225" s="113"/>
      <c r="B225" s="92" t="s">
        <v>32</v>
      </c>
      <c r="C225" s="92"/>
      <c r="D225" s="93"/>
      <c r="E225" s="114">
        <f>E226</f>
        <v>0</v>
      </c>
      <c r="F225" s="114">
        <f t="shared" ref="F225:P225" si="117">F226</f>
        <v>0</v>
      </c>
      <c r="G225" s="114"/>
      <c r="H225" s="114">
        <f t="shared" si="117"/>
        <v>33.07</v>
      </c>
      <c r="I225" s="114"/>
      <c r="J225" s="114">
        <f t="shared" si="117"/>
        <v>0</v>
      </c>
      <c r="K225" s="114"/>
      <c r="L225" s="114">
        <f t="shared" si="117"/>
        <v>0</v>
      </c>
      <c r="M225" s="114"/>
      <c r="N225" s="114">
        <f t="shared" si="117"/>
        <v>2</v>
      </c>
      <c r="O225" s="114"/>
      <c r="P225" s="114">
        <f t="shared" si="117"/>
        <v>35.07</v>
      </c>
    </row>
    <row r="226" spans="1:16" s="95" customFormat="1">
      <c r="A226" s="90"/>
      <c r="B226" s="92"/>
      <c r="C226" s="92" t="s">
        <v>130</v>
      </c>
      <c r="D226" s="93"/>
      <c r="E226" s="115">
        <f>SUM(E227:E228)</f>
        <v>0</v>
      </c>
      <c r="F226" s="115">
        <f t="shared" ref="F226:P226" si="118">SUM(F227:F228)</f>
        <v>0</v>
      </c>
      <c r="G226" s="115"/>
      <c r="H226" s="115">
        <f t="shared" si="118"/>
        <v>33.07</v>
      </c>
      <c r="I226" s="115"/>
      <c r="J226" s="115">
        <f t="shared" si="118"/>
        <v>0</v>
      </c>
      <c r="K226" s="115"/>
      <c r="L226" s="115">
        <f t="shared" si="118"/>
        <v>0</v>
      </c>
      <c r="M226" s="115"/>
      <c r="N226" s="115">
        <f t="shared" si="118"/>
        <v>2</v>
      </c>
      <c r="O226" s="115"/>
      <c r="P226" s="115">
        <f t="shared" si="118"/>
        <v>35.07</v>
      </c>
    </row>
    <row r="227" spans="1:16" s="95" customFormat="1" ht="26">
      <c r="A227" s="90"/>
      <c r="B227" s="98"/>
      <c r="C227" s="90">
        <v>51077</v>
      </c>
      <c r="D227" s="91" t="s">
        <v>288</v>
      </c>
      <c r="E227" s="115">
        <v>0</v>
      </c>
      <c r="F227" s="115">
        <v>0</v>
      </c>
      <c r="G227" s="115"/>
      <c r="H227" s="115">
        <v>33.07</v>
      </c>
      <c r="I227" s="115"/>
      <c r="J227" s="115">
        <v>0</v>
      </c>
      <c r="K227" s="115"/>
      <c r="L227" s="115">
        <v>0</v>
      </c>
      <c r="M227" s="115"/>
      <c r="N227" s="115">
        <v>0</v>
      </c>
      <c r="O227" s="115"/>
      <c r="P227" s="115">
        <f>SUM(E227:N227)</f>
        <v>33.07</v>
      </c>
    </row>
    <row r="228" spans="1:16" s="95" customFormat="1" ht="26">
      <c r="A228" s="90"/>
      <c r="B228" s="98"/>
      <c r="C228" s="90">
        <v>51077</v>
      </c>
      <c r="D228" s="91" t="s">
        <v>289</v>
      </c>
      <c r="E228" s="115">
        <v>0</v>
      </c>
      <c r="F228" s="115">
        <v>0</v>
      </c>
      <c r="G228" s="115"/>
      <c r="H228" s="115">
        <v>0</v>
      </c>
      <c r="I228" s="115"/>
      <c r="J228" s="115">
        <v>0</v>
      </c>
      <c r="K228" s="115"/>
      <c r="L228" s="115">
        <v>0</v>
      </c>
      <c r="M228" s="115"/>
      <c r="N228" s="115">
        <v>2</v>
      </c>
      <c r="O228" s="115"/>
      <c r="P228" s="115">
        <f>SUM(E228:N228)</f>
        <v>2</v>
      </c>
    </row>
    <row r="229" spans="1:16" s="95" customFormat="1">
      <c r="A229" s="113"/>
      <c r="B229" s="92" t="s">
        <v>33</v>
      </c>
      <c r="C229" s="92"/>
      <c r="D229" s="93"/>
      <c r="E229" s="114">
        <f>E230+E232+E234+E236+E238</f>
        <v>0</v>
      </c>
      <c r="F229" s="114">
        <f t="shared" ref="F229:P229" si="119">F230+F232+F234+F236+F238</f>
        <v>582.20639956000002</v>
      </c>
      <c r="G229" s="114"/>
      <c r="H229" s="114">
        <f t="shared" si="119"/>
        <v>10</v>
      </c>
      <c r="I229" s="114"/>
      <c r="J229" s="114">
        <f t="shared" si="119"/>
        <v>0</v>
      </c>
      <c r="K229" s="114"/>
      <c r="L229" s="114">
        <f t="shared" si="119"/>
        <v>0</v>
      </c>
      <c r="M229" s="114"/>
      <c r="N229" s="114">
        <f t="shared" si="119"/>
        <v>5</v>
      </c>
      <c r="O229" s="114"/>
      <c r="P229" s="114">
        <f t="shared" si="119"/>
        <v>597.20639956000002</v>
      </c>
    </row>
    <row r="230" spans="1:16" s="95" customFormat="1">
      <c r="A230" s="90"/>
      <c r="B230" s="92"/>
      <c r="C230" s="92" t="s">
        <v>281</v>
      </c>
      <c r="D230" s="93"/>
      <c r="E230" s="115">
        <f>SUM(E231)</f>
        <v>0</v>
      </c>
      <c r="F230" s="115">
        <f t="shared" ref="F230:P230" si="120">SUM(F231)</f>
        <v>103.34239956</v>
      </c>
      <c r="G230" s="115"/>
      <c r="H230" s="115">
        <f t="shared" si="120"/>
        <v>0</v>
      </c>
      <c r="I230" s="115"/>
      <c r="J230" s="115">
        <f t="shared" si="120"/>
        <v>0</v>
      </c>
      <c r="K230" s="115"/>
      <c r="L230" s="115">
        <f t="shared" si="120"/>
        <v>0</v>
      </c>
      <c r="M230" s="115"/>
      <c r="N230" s="115">
        <f t="shared" si="120"/>
        <v>0</v>
      </c>
      <c r="O230" s="115"/>
      <c r="P230" s="115">
        <f t="shared" si="120"/>
        <v>103.34239956</v>
      </c>
    </row>
    <row r="231" spans="1:16" s="95" customFormat="1">
      <c r="A231" s="90"/>
      <c r="B231" s="98"/>
      <c r="C231" s="90">
        <v>48218</v>
      </c>
      <c r="D231" s="91" t="s">
        <v>195</v>
      </c>
      <c r="E231" s="115">
        <v>0</v>
      </c>
      <c r="F231" s="115">
        <v>103.34239956</v>
      </c>
      <c r="G231" s="115"/>
      <c r="H231" s="115">
        <v>0</v>
      </c>
      <c r="I231" s="115"/>
      <c r="J231" s="115">
        <v>0</v>
      </c>
      <c r="K231" s="115"/>
      <c r="L231" s="115">
        <v>0</v>
      </c>
      <c r="M231" s="115"/>
      <c r="N231" s="115">
        <v>0</v>
      </c>
      <c r="O231" s="115"/>
      <c r="P231" s="115">
        <f>SUM(E231:N231)</f>
        <v>103.34239956</v>
      </c>
    </row>
    <row r="232" spans="1:16" s="95" customFormat="1">
      <c r="A232" s="90"/>
      <c r="B232" s="92"/>
      <c r="C232" s="92" t="s">
        <v>112</v>
      </c>
      <c r="D232" s="93"/>
      <c r="E232" s="115">
        <f>SUM(E233)</f>
        <v>0</v>
      </c>
      <c r="F232" s="115">
        <f t="shared" ref="F232:P232" si="121">SUM(F233)</f>
        <v>148.864</v>
      </c>
      <c r="G232" s="115"/>
      <c r="H232" s="115">
        <f t="shared" si="121"/>
        <v>10</v>
      </c>
      <c r="I232" s="115"/>
      <c r="J232" s="115">
        <f t="shared" si="121"/>
        <v>0</v>
      </c>
      <c r="K232" s="115"/>
      <c r="L232" s="115">
        <f t="shared" si="121"/>
        <v>0</v>
      </c>
      <c r="M232" s="115"/>
      <c r="N232" s="115">
        <f t="shared" si="121"/>
        <v>5</v>
      </c>
      <c r="O232" s="115"/>
      <c r="P232" s="115">
        <f t="shared" si="121"/>
        <v>163.864</v>
      </c>
    </row>
    <row r="233" spans="1:16" s="95" customFormat="1">
      <c r="A233" s="90"/>
      <c r="B233" s="98"/>
      <c r="C233" s="90">
        <v>51190</v>
      </c>
      <c r="D233" s="91" t="s">
        <v>196</v>
      </c>
      <c r="E233" s="115">
        <v>0</v>
      </c>
      <c r="F233" s="115">
        <v>148.864</v>
      </c>
      <c r="G233" s="115"/>
      <c r="H233" s="115">
        <v>10</v>
      </c>
      <c r="I233" s="115"/>
      <c r="J233" s="115">
        <v>0</v>
      </c>
      <c r="K233" s="115"/>
      <c r="L233" s="115">
        <v>0</v>
      </c>
      <c r="M233" s="115"/>
      <c r="N233" s="115">
        <v>5</v>
      </c>
      <c r="O233" s="115"/>
      <c r="P233" s="115">
        <f>SUM(E233:N233)</f>
        <v>163.864</v>
      </c>
    </row>
    <row r="234" spans="1:16" s="95" customFormat="1">
      <c r="A234" s="90"/>
      <c r="B234" s="92"/>
      <c r="C234" s="92" t="s">
        <v>113</v>
      </c>
      <c r="D234" s="93"/>
      <c r="E234" s="115">
        <f>SUM(E235)</f>
        <v>0</v>
      </c>
      <c r="F234" s="115">
        <f t="shared" ref="F234:P234" si="122">SUM(F235)</f>
        <v>20</v>
      </c>
      <c r="G234" s="115"/>
      <c r="H234" s="115">
        <f t="shared" si="122"/>
        <v>0</v>
      </c>
      <c r="I234" s="115"/>
      <c r="J234" s="115">
        <f t="shared" si="122"/>
        <v>0</v>
      </c>
      <c r="K234" s="115"/>
      <c r="L234" s="115">
        <f t="shared" si="122"/>
        <v>0</v>
      </c>
      <c r="M234" s="115"/>
      <c r="N234" s="115">
        <f t="shared" si="122"/>
        <v>0</v>
      </c>
      <c r="O234" s="115"/>
      <c r="P234" s="115">
        <f t="shared" si="122"/>
        <v>20</v>
      </c>
    </row>
    <row r="235" spans="1:16" s="95" customFormat="1" ht="24.75" customHeight="1">
      <c r="A235" s="90"/>
      <c r="B235" s="98"/>
      <c r="C235" s="90">
        <v>44219</v>
      </c>
      <c r="D235" s="91" t="s">
        <v>257</v>
      </c>
      <c r="E235" s="115">
        <v>0</v>
      </c>
      <c r="F235" s="115">
        <v>20</v>
      </c>
      <c r="G235" s="115"/>
      <c r="H235" s="115">
        <v>0</v>
      </c>
      <c r="I235" s="115"/>
      <c r="J235" s="115">
        <v>0</v>
      </c>
      <c r="K235" s="115"/>
      <c r="L235" s="115">
        <v>0</v>
      </c>
      <c r="M235" s="115"/>
      <c r="N235" s="115">
        <v>0</v>
      </c>
      <c r="O235" s="115"/>
      <c r="P235" s="115">
        <f>SUM(E235:N235)</f>
        <v>20</v>
      </c>
    </row>
    <row r="236" spans="1:16" s="95" customFormat="1">
      <c r="A236" s="90"/>
      <c r="B236" s="92"/>
      <c r="C236" s="92" t="s">
        <v>129</v>
      </c>
      <c r="D236" s="93"/>
      <c r="E236" s="115">
        <f>SUM(E237)</f>
        <v>0</v>
      </c>
      <c r="F236" s="115">
        <f t="shared" ref="F236:P238" si="123">SUM(F237)</f>
        <v>180</v>
      </c>
      <c r="G236" s="115"/>
      <c r="H236" s="115">
        <f t="shared" si="123"/>
        <v>0</v>
      </c>
      <c r="I236" s="115"/>
      <c r="J236" s="115">
        <f t="shared" si="123"/>
        <v>0</v>
      </c>
      <c r="K236" s="115"/>
      <c r="L236" s="115">
        <f t="shared" si="123"/>
        <v>0</v>
      </c>
      <c r="M236" s="115"/>
      <c r="N236" s="115">
        <f t="shared" si="123"/>
        <v>0</v>
      </c>
      <c r="O236" s="115"/>
      <c r="P236" s="115">
        <f t="shared" si="123"/>
        <v>180</v>
      </c>
    </row>
    <row r="237" spans="1:16" s="95" customFormat="1" ht="26">
      <c r="A237" s="90"/>
      <c r="B237" s="98"/>
      <c r="C237" s="90">
        <v>52097</v>
      </c>
      <c r="D237" s="91" t="s">
        <v>258</v>
      </c>
      <c r="E237" s="115">
        <v>0</v>
      </c>
      <c r="F237" s="115">
        <v>180</v>
      </c>
      <c r="G237" s="115"/>
      <c r="H237" s="115">
        <v>0</v>
      </c>
      <c r="I237" s="115"/>
      <c r="J237" s="115">
        <v>0</v>
      </c>
      <c r="K237" s="115"/>
      <c r="L237" s="115">
        <v>0</v>
      </c>
      <c r="M237" s="115"/>
      <c r="N237" s="115">
        <v>0</v>
      </c>
      <c r="O237" s="115"/>
      <c r="P237" s="115">
        <f>SUM(E237:N237)</f>
        <v>180</v>
      </c>
    </row>
    <row r="238" spans="1:16" s="95" customFormat="1">
      <c r="A238" s="90"/>
      <c r="B238" s="92"/>
      <c r="C238" s="92" t="s">
        <v>130</v>
      </c>
      <c r="D238" s="93"/>
      <c r="E238" s="115">
        <f>SUM(E239)</f>
        <v>0</v>
      </c>
      <c r="F238" s="115">
        <f t="shared" si="123"/>
        <v>130</v>
      </c>
      <c r="G238" s="115"/>
      <c r="H238" s="115">
        <f t="shared" si="123"/>
        <v>0</v>
      </c>
      <c r="I238" s="115"/>
      <c r="J238" s="115">
        <f t="shared" si="123"/>
        <v>0</v>
      </c>
      <c r="K238" s="115"/>
      <c r="L238" s="115">
        <f t="shared" si="123"/>
        <v>0</v>
      </c>
      <c r="M238" s="115"/>
      <c r="N238" s="115">
        <f t="shared" si="123"/>
        <v>0</v>
      </c>
      <c r="O238" s="115"/>
      <c r="P238" s="115">
        <f t="shared" si="123"/>
        <v>130</v>
      </c>
    </row>
    <row r="239" spans="1:16" s="95" customFormat="1">
      <c r="A239" s="90"/>
      <c r="B239" s="98"/>
      <c r="C239" s="90">
        <v>35173</v>
      </c>
      <c r="D239" s="91" t="s">
        <v>197</v>
      </c>
      <c r="E239" s="115">
        <v>0</v>
      </c>
      <c r="F239" s="115">
        <v>130</v>
      </c>
      <c r="G239" s="115"/>
      <c r="H239" s="115">
        <v>0</v>
      </c>
      <c r="I239" s="115"/>
      <c r="J239" s="115">
        <v>0</v>
      </c>
      <c r="K239" s="115"/>
      <c r="L239" s="115">
        <v>0</v>
      </c>
      <c r="M239" s="115"/>
      <c r="N239" s="115">
        <v>0</v>
      </c>
      <c r="O239" s="115"/>
      <c r="P239" s="115">
        <f>SUM(E239:N239)</f>
        <v>130</v>
      </c>
    </row>
    <row r="240" spans="1:16" s="95" customFormat="1">
      <c r="A240" s="113"/>
      <c r="B240" s="92" t="s">
        <v>34</v>
      </c>
      <c r="C240" s="92"/>
      <c r="D240" s="93"/>
      <c r="E240" s="114">
        <f>E241+E243+E245+E247+E249</f>
        <v>344</v>
      </c>
      <c r="F240" s="114">
        <f t="shared" ref="F240:P240" si="124">F241+F243+F245+F247+F249</f>
        <v>128.5</v>
      </c>
      <c r="G240" s="114"/>
      <c r="H240" s="114">
        <f t="shared" si="124"/>
        <v>12.5</v>
      </c>
      <c r="I240" s="114"/>
      <c r="J240" s="114">
        <f t="shared" si="124"/>
        <v>0</v>
      </c>
      <c r="K240" s="114"/>
      <c r="L240" s="114">
        <f t="shared" si="124"/>
        <v>0</v>
      </c>
      <c r="M240" s="114"/>
      <c r="N240" s="114">
        <f t="shared" si="124"/>
        <v>12.5</v>
      </c>
      <c r="O240" s="114"/>
      <c r="P240" s="114">
        <f t="shared" si="124"/>
        <v>497.5</v>
      </c>
    </row>
    <row r="241" spans="1:16" s="95" customFormat="1">
      <c r="A241" s="90"/>
      <c r="B241" s="92"/>
      <c r="C241" s="92" t="s">
        <v>281</v>
      </c>
      <c r="D241" s="93"/>
      <c r="E241" s="115">
        <f t="shared" ref="E241:P241" si="125">SUM(E242)</f>
        <v>179</v>
      </c>
      <c r="F241" s="115">
        <f t="shared" si="125"/>
        <v>31</v>
      </c>
      <c r="G241" s="115"/>
      <c r="H241" s="115">
        <f t="shared" si="125"/>
        <v>0</v>
      </c>
      <c r="I241" s="115"/>
      <c r="J241" s="115">
        <f t="shared" si="125"/>
        <v>0</v>
      </c>
      <c r="K241" s="115"/>
      <c r="L241" s="115">
        <f t="shared" si="125"/>
        <v>0</v>
      </c>
      <c r="M241" s="115"/>
      <c r="N241" s="115">
        <f t="shared" si="125"/>
        <v>0</v>
      </c>
      <c r="O241" s="115"/>
      <c r="P241" s="115">
        <f t="shared" si="125"/>
        <v>210</v>
      </c>
    </row>
    <row r="242" spans="1:16" s="95" customFormat="1" ht="26">
      <c r="A242" s="90"/>
      <c r="B242" s="98"/>
      <c r="C242" s="90">
        <v>47381</v>
      </c>
      <c r="D242" s="91" t="s">
        <v>198</v>
      </c>
      <c r="E242" s="115">
        <v>179</v>
      </c>
      <c r="F242" s="115">
        <v>31</v>
      </c>
      <c r="G242" s="115"/>
      <c r="H242" s="115">
        <v>0</v>
      </c>
      <c r="I242" s="115"/>
      <c r="J242" s="115">
        <v>0</v>
      </c>
      <c r="K242" s="115"/>
      <c r="L242" s="115">
        <v>0</v>
      </c>
      <c r="M242" s="115"/>
      <c r="N242" s="115">
        <v>0</v>
      </c>
      <c r="O242" s="115"/>
      <c r="P242" s="115">
        <f>SUM(E242:N242)</f>
        <v>210</v>
      </c>
    </row>
    <row r="243" spans="1:16" s="95" customFormat="1">
      <c r="A243" s="90"/>
      <c r="B243" s="92"/>
      <c r="C243" s="92" t="s">
        <v>112</v>
      </c>
      <c r="D243" s="93"/>
      <c r="E243" s="115">
        <f t="shared" ref="E243:P247" si="126">SUM(E244)</f>
        <v>40</v>
      </c>
      <c r="F243" s="115">
        <f t="shared" si="126"/>
        <v>60</v>
      </c>
      <c r="G243" s="115"/>
      <c r="H243" s="115">
        <f t="shared" si="126"/>
        <v>0</v>
      </c>
      <c r="I243" s="115"/>
      <c r="J243" s="115">
        <f t="shared" si="126"/>
        <v>0</v>
      </c>
      <c r="K243" s="115"/>
      <c r="L243" s="115">
        <f t="shared" si="126"/>
        <v>0</v>
      </c>
      <c r="M243" s="115"/>
      <c r="N243" s="115">
        <f t="shared" si="126"/>
        <v>3</v>
      </c>
      <c r="O243" s="115"/>
      <c r="P243" s="115">
        <f t="shared" si="126"/>
        <v>103</v>
      </c>
    </row>
    <row r="244" spans="1:16" s="95" customFormat="1" ht="15" customHeight="1">
      <c r="A244" s="90"/>
      <c r="B244" s="98"/>
      <c r="C244" s="90">
        <v>42251</v>
      </c>
      <c r="D244" s="91" t="s">
        <v>259</v>
      </c>
      <c r="E244" s="115">
        <v>40</v>
      </c>
      <c r="F244" s="115">
        <v>60</v>
      </c>
      <c r="G244" s="115"/>
      <c r="H244" s="115">
        <v>0</v>
      </c>
      <c r="I244" s="115"/>
      <c r="J244" s="115">
        <v>0</v>
      </c>
      <c r="K244" s="115"/>
      <c r="L244" s="115">
        <v>0</v>
      </c>
      <c r="M244" s="115"/>
      <c r="N244" s="115">
        <v>3</v>
      </c>
      <c r="O244" s="115"/>
      <c r="P244" s="115">
        <f>SUM(E244:N244)</f>
        <v>103</v>
      </c>
    </row>
    <row r="245" spans="1:16" s="95" customFormat="1" ht="14.25" customHeight="1">
      <c r="A245" s="90"/>
      <c r="B245" s="92"/>
      <c r="C245" s="92" t="s">
        <v>113</v>
      </c>
      <c r="D245" s="93"/>
      <c r="E245" s="115">
        <f t="shared" si="126"/>
        <v>50</v>
      </c>
      <c r="F245" s="115">
        <f t="shared" si="126"/>
        <v>0</v>
      </c>
      <c r="G245" s="115"/>
      <c r="H245" s="115">
        <f t="shared" si="126"/>
        <v>0</v>
      </c>
      <c r="I245" s="115"/>
      <c r="J245" s="115">
        <f t="shared" si="126"/>
        <v>0</v>
      </c>
      <c r="K245" s="115"/>
      <c r="L245" s="115">
        <f t="shared" si="126"/>
        <v>0</v>
      </c>
      <c r="M245" s="115"/>
      <c r="N245" s="115">
        <f t="shared" si="126"/>
        <v>0</v>
      </c>
      <c r="O245" s="115"/>
      <c r="P245" s="115">
        <f t="shared" si="126"/>
        <v>50</v>
      </c>
    </row>
    <row r="246" spans="1:16" s="95" customFormat="1">
      <c r="A246" s="90"/>
      <c r="B246" s="98"/>
      <c r="C246" s="90">
        <v>50373</v>
      </c>
      <c r="D246" s="91" t="s">
        <v>199</v>
      </c>
      <c r="E246" s="115">
        <v>50</v>
      </c>
      <c r="F246" s="115">
        <v>0</v>
      </c>
      <c r="G246" s="115"/>
      <c r="H246" s="115">
        <v>0</v>
      </c>
      <c r="I246" s="115"/>
      <c r="J246" s="115">
        <v>0</v>
      </c>
      <c r="K246" s="115"/>
      <c r="L246" s="115">
        <v>0</v>
      </c>
      <c r="M246" s="115"/>
      <c r="N246" s="115">
        <v>0</v>
      </c>
      <c r="O246" s="115"/>
      <c r="P246" s="115">
        <f>SUM(E246:N246)</f>
        <v>50</v>
      </c>
    </row>
    <row r="247" spans="1:16" s="95" customFormat="1">
      <c r="A247" s="90"/>
      <c r="B247" s="92"/>
      <c r="C247" s="92" t="s">
        <v>114</v>
      </c>
      <c r="D247" s="93"/>
      <c r="E247" s="115">
        <f t="shared" si="126"/>
        <v>75</v>
      </c>
      <c r="F247" s="115">
        <f t="shared" si="126"/>
        <v>0</v>
      </c>
      <c r="G247" s="115"/>
      <c r="H247" s="115">
        <f t="shared" si="126"/>
        <v>0</v>
      </c>
      <c r="I247" s="115"/>
      <c r="J247" s="115">
        <f t="shared" si="126"/>
        <v>0</v>
      </c>
      <c r="K247" s="115"/>
      <c r="L247" s="115">
        <f t="shared" si="126"/>
        <v>0</v>
      </c>
      <c r="M247" s="115"/>
      <c r="N247" s="115">
        <f t="shared" si="126"/>
        <v>9.5</v>
      </c>
      <c r="O247" s="115"/>
      <c r="P247" s="115">
        <f t="shared" si="126"/>
        <v>84.5</v>
      </c>
    </row>
    <row r="248" spans="1:16" s="95" customFormat="1" ht="26">
      <c r="A248" s="90"/>
      <c r="B248" s="98"/>
      <c r="C248" s="90">
        <v>49273</v>
      </c>
      <c r="D248" s="91" t="s">
        <v>260</v>
      </c>
      <c r="E248" s="115">
        <v>75</v>
      </c>
      <c r="F248" s="115">
        <v>0</v>
      </c>
      <c r="G248" s="115"/>
      <c r="H248" s="115">
        <v>0</v>
      </c>
      <c r="I248" s="115"/>
      <c r="J248" s="115">
        <v>0</v>
      </c>
      <c r="K248" s="115"/>
      <c r="L248" s="115">
        <v>0</v>
      </c>
      <c r="M248" s="115"/>
      <c r="N248" s="115">
        <v>9.5</v>
      </c>
      <c r="O248" s="115"/>
      <c r="P248" s="115">
        <f>SUM(E248:N248)</f>
        <v>84.5</v>
      </c>
    </row>
    <row r="249" spans="1:16" s="95" customFormat="1">
      <c r="A249" s="90"/>
      <c r="B249" s="92"/>
      <c r="C249" s="92" t="s">
        <v>131</v>
      </c>
      <c r="D249" s="93"/>
      <c r="E249" s="115">
        <f>SUM(E250)</f>
        <v>0</v>
      </c>
      <c r="F249" s="115">
        <f t="shared" ref="F249:P249" si="127">SUM(F250)</f>
        <v>37.5</v>
      </c>
      <c r="G249" s="115"/>
      <c r="H249" s="115">
        <f t="shared" si="127"/>
        <v>12.5</v>
      </c>
      <c r="I249" s="115"/>
      <c r="J249" s="115">
        <f t="shared" si="127"/>
        <v>0</v>
      </c>
      <c r="K249" s="115"/>
      <c r="L249" s="115">
        <f t="shared" si="127"/>
        <v>0</v>
      </c>
      <c r="M249" s="115"/>
      <c r="N249" s="115">
        <f t="shared" si="127"/>
        <v>0</v>
      </c>
      <c r="O249" s="115"/>
      <c r="P249" s="115">
        <f t="shared" si="127"/>
        <v>50</v>
      </c>
    </row>
    <row r="250" spans="1:16" s="95" customFormat="1">
      <c r="A250" s="90"/>
      <c r="B250" s="98"/>
      <c r="C250" s="90">
        <v>51107</v>
      </c>
      <c r="D250" s="91" t="s">
        <v>200</v>
      </c>
      <c r="E250" s="115">
        <v>0</v>
      </c>
      <c r="F250" s="115">
        <v>37.5</v>
      </c>
      <c r="G250" s="115"/>
      <c r="H250" s="115">
        <v>12.5</v>
      </c>
      <c r="I250" s="115"/>
      <c r="J250" s="115">
        <v>0</v>
      </c>
      <c r="K250" s="115"/>
      <c r="L250" s="115">
        <v>0</v>
      </c>
      <c r="M250" s="115"/>
      <c r="N250" s="115">
        <v>0</v>
      </c>
      <c r="O250" s="115"/>
      <c r="P250" s="115">
        <f>SUM(E250:N250)</f>
        <v>50</v>
      </c>
    </row>
    <row r="251" spans="1:16" s="95" customFormat="1">
      <c r="A251" s="113" t="s">
        <v>128</v>
      </c>
      <c r="B251" s="98"/>
      <c r="C251" s="98"/>
      <c r="D251" s="93"/>
      <c r="E251" s="114">
        <f>E252+E266+E277+E287+E296+E305+E308</f>
        <v>3281.4</v>
      </c>
      <c r="F251" s="114">
        <f>F252+F266+F277+F287+F296+F305+F308</f>
        <v>1641.5549999999998</v>
      </c>
      <c r="G251" s="114"/>
      <c r="H251" s="114">
        <f>H252+H266+H277+H287+H296+H305+H308</f>
        <v>204.54499999999999</v>
      </c>
      <c r="I251" s="114"/>
      <c r="J251" s="114">
        <f>J252+J266+J277+J287+J296+J305+J308</f>
        <v>3.3</v>
      </c>
      <c r="K251" s="114"/>
      <c r="L251" s="114">
        <f>L252+L266+L277+L287+L296+L305+L308</f>
        <v>1365.8779999999999</v>
      </c>
      <c r="M251" s="114"/>
      <c r="N251" s="114">
        <f>N252+N266+N277+N287+N296+N305+N308</f>
        <v>82.347000000000008</v>
      </c>
      <c r="O251" s="114"/>
      <c r="P251" s="114">
        <f>P252+P266+P277+P287+P296+P305+P308</f>
        <v>6579.0250000000005</v>
      </c>
    </row>
    <row r="252" spans="1:16" s="95" customFormat="1" ht="14.25" customHeight="1">
      <c r="A252" s="113"/>
      <c r="B252" s="92" t="s">
        <v>35</v>
      </c>
      <c r="C252" s="92"/>
      <c r="D252" s="93"/>
      <c r="E252" s="114">
        <f>E253+E256+E258+E262</f>
        <v>0</v>
      </c>
      <c r="F252" s="114">
        <f t="shared" ref="F252:P252" si="128">F253+F256+F258+F262</f>
        <v>560.45500000000004</v>
      </c>
      <c r="G252" s="114"/>
      <c r="H252" s="114">
        <f t="shared" si="128"/>
        <v>8.5449999999999999</v>
      </c>
      <c r="I252" s="114"/>
      <c r="J252" s="114">
        <f t="shared" si="128"/>
        <v>0</v>
      </c>
      <c r="K252" s="114"/>
      <c r="L252" s="114">
        <f t="shared" si="128"/>
        <v>123.538</v>
      </c>
      <c r="M252" s="114"/>
      <c r="N252" s="114">
        <f t="shared" si="128"/>
        <v>45.597000000000001</v>
      </c>
      <c r="O252" s="114"/>
      <c r="P252" s="114">
        <f t="shared" si="128"/>
        <v>738.13499999999999</v>
      </c>
    </row>
    <row r="253" spans="1:16" s="95" customFormat="1">
      <c r="A253" s="90"/>
      <c r="B253" s="92"/>
      <c r="C253" s="92" t="s">
        <v>281</v>
      </c>
      <c r="D253" s="93"/>
      <c r="E253" s="115">
        <f>SUM(E254:E255)</f>
        <v>0</v>
      </c>
      <c r="F253" s="115">
        <f t="shared" ref="F253:P253" si="129">SUM(F254:F255)</f>
        <v>135.72499999999999</v>
      </c>
      <c r="G253" s="115"/>
      <c r="H253" s="115">
        <f t="shared" si="129"/>
        <v>4.2750000000000004</v>
      </c>
      <c r="I253" s="115"/>
      <c r="J253" s="115">
        <f t="shared" si="129"/>
        <v>0</v>
      </c>
      <c r="K253" s="115"/>
      <c r="L253" s="115">
        <f t="shared" si="129"/>
        <v>20</v>
      </c>
      <c r="M253" s="115"/>
      <c r="N253" s="115">
        <f t="shared" si="129"/>
        <v>30</v>
      </c>
      <c r="O253" s="115"/>
      <c r="P253" s="115">
        <f t="shared" si="129"/>
        <v>190</v>
      </c>
    </row>
    <row r="254" spans="1:16" s="95" customFormat="1" ht="28.5" customHeight="1">
      <c r="A254" s="90"/>
      <c r="B254" s="98"/>
      <c r="C254" s="90">
        <v>41435</v>
      </c>
      <c r="D254" s="91" t="s">
        <v>277</v>
      </c>
      <c r="E254" s="115">
        <v>0</v>
      </c>
      <c r="F254" s="115">
        <v>45.725000000000001</v>
      </c>
      <c r="G254" s="115"/>
      <c r="H254" s="115">
        <v>4.2750000000000004</v>
      </c>
      <c r="I254" s="115"/>
      <c r="J254" s="115">
        <v>0</v>
      </c>
      <c r="K254" s="115"/>
      <c r="L254" s="115">
        <v>10</v>
      </c>
      <c r="M254" s="115"/>
      <c r="N254" s="115">
        <v>0</v>
      </c>
      <c r="O254" s="115"/>
      <c r="P254" s="115">
        <f>SUM(E254:N254)</f>
        <v>60</v>
      </c>
    </row>
    <row r="255" spans="1:16" s="95" customFormat="1">
      <c r="A255" s="90"/>
      <c r="B255" s="98"/>
      <c r="C255" s="90">
        <v>48409</v>
      </c>
      <c r="D255" s="91" t="s">
        <v>201</v>
      </c>
      <c r="E255" s="115">
        <v>0</v>
      </c>
      <c r="F255" s="115">
        <v>90</v>
      </c>
      <c r="G255" s="115"/>
      <c r="H255" s="115">
        <v>0</v>
      </c>
      <c r="I255" s="115"/>
      <c r="J255" s="115">
        <v>0</v>
      </c>
      <c r="K255" s="115"/>
      <c r="L255" s="115">
        <v>10</v>
      </c>
      <c r="M255" s="115"/>
      <c r="N255" s="115">
        <v>30</v>
      </c>
      <c r="O255" s="115"/>
      <c r="P255" s="115">
        <f>SUM(E255:N255)</f>
        <v>130</v>
      </c>
    </row>
    <row r="256" spans="1:16" s="95" customFormat="1" ht="14.25" customHeight="1">
      <c r="A256" s="90"/>
      <c r="B256" s="92"/>
      <c r="C256" s="92" t="s">
        <v>112</v>
      </c>
      <c r="D256" s="93"/>
      <c r="E256" s="115">
        <f>SUM(E257)</f>
        <v>0</v>
      </c>
      <c r="F256" s="115">
        <f t="shared" ref="F256:P256" si="130">SUM(F257)</f>
        <v>50</v>
      </c>
      <c r="G256" s="115"/>
      <c r="H256" s="115">
        <f t="shared" si="130"/>
        <v>0</v>
      </c>
      <c r="I256" s="115"/>
      <c r="J256" s="115">
        <f t="shared" si="130"/>
        <v>0</v>
      </c>
      <c r="K256" s="115"/>
      <c r="L256" s="115">
        <f t="shared" si="130"/>
        <v>0</v>
      </c>
      <c r="M256" s="115"/>
      <c r="N256" s="115">
        <f t="shared" si="130"/>
        <v>0</v>
      </c>
      <c r="O256" s="115"/>
      <c r="P256" s="115">
        <f t="shared" si="130"/>
        <v>50</v>
      </c>
    </row>
    <row r="257" spans="1:16" s="95" customFormat="1" ht="26">
      <c r="A257" s="90"/>
      <c r="B257" s="98"/>
      <c r="C257" s="90">
        <v>47136</v>
      </c>
      <c r="D257" s="91" t="s">
        <v>261</v>
      </c>
      <c r="E257" s="115">
        <v>0</v>
      </c>
      <c r="F257" s="115">
        <v>50</v>
      </c>
      <c r="G257" s="115"/>
      <c r="H257" s="115">
        <v>0</v>
      </c>
      <c r="I257" s="115"/>
      <c r="J257" s="115">
        <v>0</v>
      </c>
      <c r="K257" s="115"/>
      <c r="L257" s="115">
        <v>0</v>
      </c>
      <c r="M257" s="115"/>
      <c r="N257" s="115">
        <v>0</v>
      </c>
      <c r="O257" s="115"/>
      <c r="P257" s="115">
        <f>SUM(E257:N257)</f>
        <v>50</v>
      </c>
    </row>
    <row r="258" spans="1:16" s="95" customFormat="1">
      <c r="A258" s="90"/>
      <c r="B258" s="92"/>
      <c r="C258" s="92" t="s">
        <v>129</v>
      </c>
      <c r="D258" s="93"/>
      <c r="E258" s="115">
        <f>SUM(E259:E261)</f>
        <v>0</v>
      </c>
      <c r="F258" s="115">
        <f t="shared" ref="F258:P258" si="131">SUM(F259:F261)</f>
        <v>158.5</v>
      </c>
      <c r="G258" s="115"/>
      <c r="H258" s="115">
        <f t="shared" si="131"/>
        <v>1.5</v>
      </c>
      <c r="I258" s="115"/>
      <c r="J258" s="115">
        <f t="shared" si="131"/>
        <v>0</v>
      </c>
      <c r="K258" s="115"/>
      <c r="L258" s="115">
        <f t="shared" si="131"/>
        <v>60</v>
      </c>
      <c r="M258" s="115"/>
      <c r="N258" s="115">
        <f t="shared" si="131"/>
        <v>0</v>
      </c>
      <c r="O258" s="115"/>
      <c r="P258" s="115">
        <f t="shared" si="131"/>
        <v>220</v>
      </c>
    </row>
    <row r="259" spans="1:16" s="95" customFormat="1">
      <c r="A259" s="90"/>
      <c r="B259" s="98"/>
      <c r="C259" s="90">
        <v>41123</v>
      </c>
      <c r="D259" s="91" t="s">
        <v>202</v>
      </c>
      <c r="E259" s="115">
        <v>0</v>
      </c>
      <c r="F259" s="115">
        <v>70</v>
      </c>
      <c r="G259" s="115"/>
      <c r="H259" s="115">
        <v>0</v>
      </c>
      <c r="I259" s="115"/>
      <c r="J259" s="115">
        <v>0</v>
      </c>
      <c r="K259" s="115"/>
      <c r="L259" s="115">
        <v>0</v>
      </c>
      <c r="M259" s="115"/>
      <c r="N259" s="115">
        <v>0</v>
      </c>
      <c r="O259" s="115"/>
      <c r="P259" s="115">
        <f>SUM(E259:N259)</f>
        <v>70</v>
      </c>
    </row>
    <row r="260" spans="1:16" s="95" customFormat="1">
      <c r="A260" s="90"/>
      <c r="B260" s="98"/>
      <c r="C260" s="90">
        <v>42334</v>
      </c>
      <c r="D260" s="91" t="s">
        <v>203</v>
      </c>
      <c r="E260" s="115">
        <v>0</v>
      </c>
      <c r="F260" s="115">
        <v>58.5</v>
      </c>
      <c r="G260" s="115"/>
      <c r="H260" s="115">
        <v>1.5</v>
      </c>
      <c r="I260" s="115"/>
      <c r="J260" s="115">
        <v>0</v>
      </c>
      <c r="K260" s="115"/>
      <c r="L260" s="115">
        <v>60</v>
      </c>
      <c r="M260" s="115"/>
      <c r="N260" s="115">
        <v>0</v>
      </c>
      <c r="O260" s="115"/>
      <c r="P260" s="115">
        <f>SUM(E260:N260)</f>
        <v>120</v>
      </c>
    </row>
    <row r="261" spans="1:16" s="95" customFormat="1" ht="24.75" customHeight="1">
      <c r="A261" s="90"/>
      <c r="B261" s="98"/>
      <c r="C261" s="90">
        <v>49387</v>
      </c>
      <c r="D261" s="91" t="s">
        <v>262</v>
      </c>
      <c r="E261" s="115">
        <v>0</v>
      </c>
      <c r="F261" s="115">
        <v>30</v>
      </c>
      <c r="G261" s="115"/>
      <c r="H261" s="115">
        <v>0</v>
      </c>
      <c r="I261" s="115"/>
      <c r="J261" s="115">
        <v>0</v>
      </c>
      <c r="K261" s="115"/>
      <c r="L261" s="115">
        <v>0</v>
      </c>
      <c r="M261" s="115"/>
      <c r="N261" s="115">
        <v>0</v>
      </c>
      <c r="O261" s="115"/>
      <c r="P261" s="115">
        <f>SUM(E261:N261)</f>
        <v>30</v>
      </c>
    </row>
    <row r="262" spans="1:16" s="95" customFormat="1">
      <c r="A262" s="90"/>
      <c r="B262" s="92"/>
      <c r="C262" s="92" t="s">
        <v>129</v>
      </c>
      <c r="D262" s="93"/>
      <c r="E262" s="115">
        <f>SUM(E263:E265)</f>
        <v>0</v>
      </c>
      <c r="F262" s="115">
        <f t="shared" ref="F262" si="132">SUM(F263:F265)</f>
        <v>216.23000000000002</v>
      </c>
      <c r="G262" s="115"/>
      <c r="H262" s="115">
        <f t="shared" ref="H262" si="133">SUM(H263:H265)</f>
        <v>2.77</v>
      </c>
      <c r="I262" s="115"/>
      <c r="J262" s="115">
        <f t="shared" ref="J262" si="134">SUM(J263:J265)</f>
        <v>0</v>
      </c>
      <c r="K262" s="115"/>
      <c r="L262" s="115">
        <f t="shared" ref="L262" si="135">SUM(L263:L265)</f>
        <v>43.537999999999997</v>
      </c>
      <c r="M262" s="115"/>
      <c r="N262" s="115">
        <f t="shared" ref="N262" si="136">SUM(N263:N265)</f>
        <v>15.597000000000001</v>
      </c>
      <c r="O262" s="115"/>
      <c r="P262" s="115">
        <f t="shared" ref="P262" si="137">SUM(P263:P265)</f>
        <v>278.13499999999999</v>
      </c>
    </row>
    <row r="263" spans="1:16" s="95" customFormat="1">
      <c r="A263" s="90"/>
      <c r="B263" s="98"/>
      <c r="C263" s="90">
        <v>48158</v>
      </c>
      <c r="D263" s="91" t="s">
        <v>204</v>
      </c>
      <c r="E263" s="115">
        <v>0</v>
      </c>
      <c r="F263" s="115">
        <v>50</v>
      </c>
      <c r="G263" s="115"/>
      <c r="H263" s="115">
        <v>0</v>
      </c>
      <c r="I263" s="115"/>
      <c r="J263" s="115">
        <v>0</v>
      </c>
      <c r="K263" s="115"/>
      <c r="L263" s="115">
        <v>43.537999999999997</v>
      </c>
      <c r="M263" s="115"/>
      <c r="N263" s="115">
        <v>15.097000000000001</v>
      </c>
      <c r="O263" s="115"/>
      <c r="P263" s="115">
        <f>SUM(E263:N263)</f>
        <v>108.63499999999999</v>
      </c>
    </row>
    <row r="264" spans="1:16" s="95" customFormat="1" ht="26">
      <c r="A264" s="90"/>
      <c r="B264" s="98"/>
      <c r="C264" s="90">
        <v>50099</v>
      </c>
      <c r="D264" s="91" t="s">
        <v>292</v>
      </c>
      <c r="E264" s="115">
        <v>0</v>
      </c>
      <c r="F264" s="115">
        <v>78.5</v>
      </c>
      <c r="G264" s="115"/>
      <c r="H264" s="115">
        <v>1.5</v>
      </c>
      <c r="I264" s="115"/>
      <c r="J264" s="115">
        <v>0</v>
      </c>
      <c r="K264" s="115"/>
      <c r="L264" s="115">
        <v>0</v>
      </c>
      <c r="M264" s="115"/>
      <c r="N264" s="115">
        <v>0.5</v>
      </c>
      <c r="O264" s="115"/>
      <c r="P264" s="115">
        <f>SUM(E264:N264)</f>
        <v>80.5</v>
      </c>
    </row>
    <row r="265" spans="1:16" s="95" customFormat="1" ht="26">
      <c r="A265" s="90"/>
      <c r="B265" s="98"/>
      <c r="C265" s="90">
        <v>50102</v>
      </c>
      <c r="D265" s="91" t="s">
        <v>290</v>
      </c>
      <c r="E265" s="115">
        <v>0</v>
      </c>
      <c r="F265" s="115">
        <v>87.73</v>
      </c>
      <c r="G265" s="115"/>
      <c r="H265" s="115">
        <v>1.27</v>
      </c>
      <c r="I265" s="115"/>
      <c r="J265" s="115">
        <v>0</v>
      </c>
      <c r="K265" s="115"/>
      <c r="L265" s="115">
        <v>0</v>
      </c>
      <c r="M265" s="115"/>
      <c r="N265" s="115">
        <v>0</v>
      </c>
      <c r="O265" s="115"/>
      <c r="P265" s="115">
        <f>SUM(E265:N265)</f>
        <v>89</v>
      </c>
    </row>
    <row r="266" spans="1:16" s="95" customFormat="1" ht="14.25" customHeight="1">
      <c r="A266" s="113"/>
      <c r="B266" s="92" t="s">
        <v>36</v>
      </c>
      <c r="C266" s="92"/>
      <c r="D266" s="93"/>
      <c r="E266" s="114">
        <f>E267+E269+E271+E273</f>
        <v>1700</v>
      </c>
      <c r="F266" s="114">
        <f>F267+F269+F271+F273</f>
        <v>0</v>
      </c>
      <c r="G266" s="114"/>
      <c r="H266" s="114">
        <f>H267+H269+H271+H273</f>
        <v>0</v>
      </c>
      <c r="I266" s="114"/>
      <c r="J266" s="114">
        <f>J267+J269+J271+J273</f>
        <v>3</v>
      </c>
      <c r="K266" s="114"/>
      <c r="L266" s="114">
        <f>L267+L269+L271+L273</f>
        <v>889.33999999999992</v>
      </c>
      <c r="M266" s="114"/>
      <c r="N266" s="114">
        <f>N267+N269+N271+N273</f>
        <v>0</v>
      </c>
      <c r="O266" s="114"/>
      <c r="P266" s="114">
        <f>P267+P269+P271+P273</f>
        <v>2592.34</v>
      </c>
    </row>
    <row r="267" spans="1:16" s="95" customFormat="1">
      <c r="A267" s="90"/>
      <c r="B267" s="92"/>
      <c r="C267" s="92" t="s">
        <v>112</v>
      </c>
      <c r="D267" s="93"/>
      <c r="E267" s="115">
        <f t="shared" ref="E267:P267" si="138">SUM(E268)</f>
        <v>200</v>
      </c>
      <c r="F267" s="115">
        <f t="shared" si="138"/>
        <v>0</v>
      </c>
      <c r="G267" s="115"/>
      <c r="H267" s="115">
        <f t="shared" si="138"/>
        <v>0</v>
      </c>
      <c r="I267" s="115"/>
      <c r="J267" s="115">
        <f t="shared" si="138"/>
        <v>0</v>
      </c>
      <c r="K267" s="115"/>
      <c r="L267" s="115">
        <f t="shared" si="138"/>
        <v>0</v>
      </c>
      <c r="M267" s="115"/>
      <c r="N267" s="115">
        <f t="shared" si="138"/>
        <v>0</v>
      </c>
      <c r="O267" s="115"/>
      <c r="P267" s="115">
        <f t="shared" si="138"/>
        <v>200</v>
      </c>
    </row>
    <row r="268" spans="1:16" s="95" customFormat="1" ht="26">
      <c r="A268" s="90"/>
      <c r="B268" s="98"/>
      <c r="C268" s="90">
        <v>50395</v>
      </c>
      <c r="D268" s="91" t="s">
        <v>291</v>
      </c>
      <c r="E268" s="115">
        <v>200</v>
      </c>
      <c r="F268" s="115">
        <v>0</v>
      </c>
      <c r="G268" s="115"/>
      <c r="H268" s="115">
        <v>0</v>
      </c>
      <c r="I268" s="115"/>
      <c r="J268" s="115">
        <v>0</v>
      </c>
      <c r="K268" s="115"/>
      <c r="L268" s="115">
        <v>0</v>
      </c>
      <c r="M268" s="115"/>
      <c r="N268" s="115">
        <v>0</v>
      </c>
      <c r="O268" s="115"/>
      <c r="P268" s="115">
        <f>SUM(E268:N268)</f>
        <v>200</v>
      </c>
    </row>
    <row r="269" spans="1:16" s="95" customFormat="1">
      <c r="A269" s="90"/>
      <c r="B269" s="92"/>
      <c r="C269" s="92" t="s">
        <v>113</v>
      </c>
      <c r="D269" s="93"/>
      <c r="E269" s="115">
        <f>SUM(E270)</f>
        <v>0</v>
      </c>
      <c r="F269" s="115">
        <f t="shared" ref="F269:P269" si="139">SUM(F270)</f>
        <v>0</v>
      </c>
      <c r="G269" s="115"/>
      <c r="H269" s="115">
        <f t="shared" si="139"/>
        <v>0</v>
      </c>
      <c r="I269" s="115"/>
      <c r="J269" s="115">
        <f t="shared" si="139"/>
        <v>0</v>
      </c>
      <c r="K269" s="115"/>
      <c r="L269" s="115">
        <f t="shared" si="139"/>
        <v>310</v>
      </c>
      <c r="M269" s="115"/>
      <c r="N269" s="115">
        <f t="shared" si="139"/>
        <v>0</v>
      </c>
      <c r="O269" s="115"/>
      <c r="P269" s="115">
        <f t="shared" si="139"/>
        <v>310</v>
      </c>
    </row>
    <row r="270" spans="1:16" s="95" customFormat="1" ht="26">
      <c r="A270" s="90"/>
      <c r="B270" s="98"/>
      <c r="C270" s="90">
        <v>50016</v>
      </c>
      <c r="D270" s="91" t="s">
        <v>278</v>
      </c>
      <c r="E270" s="115">
        <v>0</v>
      </c>
      <c r="F270" s="115">
        <v>0</v>
      </c>
      <c r="G270" s="115"/>
      <c r="H270" s="115">
        <v>0</v>
      </c>
      <c r="I270" s="115"/>
      <c r="J270" s="115">
        <v>0</v>
      </c>
      <c r="K270" s="115"/>
      <c r="L270" s="115">
        <v>310</v>
      </c>
      <c r="M270" s="115"/>
      <c r="N270" s="115">
        <v>0</v>
      </c>
      <c r="O270" s="115"/>
      <c r="P270" s="115">
        <f>SUM(E270:N270)</f>
        <v>310</v>
      </c>
    </row>
    <row r="271" spans="1:16" s="95" customFormat="1" ht="14.25" customHeight="1">
      <c r="A271" s="90"/>
      <c r="B271" s="92"/>
      <c r="C271" s="92" t="s">
        <v>115</v>
      </c>
      <c r="D271" s="93"/>
      <c r="E271" s="115">
        <f t="shared" ref="E271:P271" si="140">SUM(E272)</f>
        <v>500</v>
      </c>
      <c r="F271" s="115">
        <f t="shared" si="140"/>
        <v>0</v>
      </c>
      <c r="G271" s="115"/>
      <c r="H271" s="115">
        <f t="shared" si="140"/>
        <v>0</v>
      </c>
      <c r="I271" s="115"/>
      <c r="J271" s="115">
        <f t="shared" si="140"/>
        <v>0</v>
      </c>
      <c r="K271" s="115"/>
      <c r="L271" s="115">
        <f t="shared" si="140"/>
        <v>340.32</v>
      </c>
      <c r="M271" s="115"/>
      <c r="N271" s="115">
        <f t="shared" si="140"/>
        <v>0</v>
      </c>
      <c r="O271" s="115"/>
      <c r="P271" s="115">
        <f t="shared" si="140"/>
        <v>840.31999999999994</v>
      </c>
    </row>
    <row r="272" spans="1:16" s="95" customFormat="1" ht="24" customHeight="1">
      <c r="A272" s="90"/>
      <c r="B272" s="98"/>
      <c r="C272" s="90">
        <v>48134</v>
      </c>
      <c r="D272" s="91" t="s">
        <v>263</v>
      </c>
      <c r="E272" s="115">
        <v>500</v>
      </c>
      <c r="F272" s="115">
        <v>0</v>
      </c>
      <c r="G272" s="115"/>
      <c r="H272" s="115">
        <v>0</v>
      </c>
      <c r="I272" s="115"/>
      <c r="J272" s="115">
        <v>0</v>
      </c>
      <c r="K272" s="115"/>
      <c r="L272" s="115">
        <v>340.32</v>
      </c>
      <c r="M272" s="115"/>
      <c r="N272" s="115">
        <v>0</v>
      </c>
      <c r="O272" s="115"/>
      <c r="P272" s="115">
        <f>SUM(E272:N272)</f>
        <v>840.31999999999994</v>
      </c>
    </row>
    <row r="273" spans="1:16" s="95" customFormat="1">
      <c r="A273" s="90"/>
      <c r="B273" s="92"/>
      <c r="C273" s="92" t="s">
        <v>116</v>
      </c>
      <c r="D273" s="93"/>
      <c r="E273" s="115">
        <f>SUM(E274:E276)</f>
        <v>1000</v>
      </c>
      <c r="F273" s="115">
        <f t="shared" ref="F273" si="141">SUM(F274:F276)</f>
        <v>0</v>
      </c>
      <c r="G273" s="115"/>
      <c r="H273" s="115">
        <f t="shared" ref="H273" si="142">SUM(H274:H276)</f>
        <v>0</v>
      </c>
      <c r="I273" s="115"/>
      <c r="J273" s="115">
        <f t="shared" ref="J273" si="143">SUM(J274:J276)</f>
        <v>3</v>
      </c>
      <c r="K273" s="115"/>
      <c r="L273" s="115">
        <f t="shared" ref="L273" si="144">SUM(L274:L276)</f>
        <v>239.02</v>
      </c>
      <c r="M273" s="115"/>
      <c r="N273" s="115">
        <f t="shared" ref="N273" si="145">SUM(N274:N276)</f>
        <v>0</v>
      </c>
      <c r="O273" s="115"/>
      <c r="P273" s="115">
        <f t="shared" ref="P273" si="146">SUM(P274:P276)</f>
        <v>1242.02</v>
      </c>
    </row>
    <row r="274" spans="1:16" s="95" customFormat="1" ht="26">
      <c r="A274" s="90"/>
      <c r="B274" s="98"/>
      <c r="C274" s="90">
        <v>50168</v>
      </c>
      <c r="D274" s="91" t="s">
        <v>264</v>
      </c>
      <c r="E274" s="115">
        <v>500</v>
      </c>
      <c r="F274" s="115">
        <v>0</v>
      </c>
      <c r="G274" s="115"/>
      <c r="H274" s="115">
        <v>0</v>
      </c>
      <c r="I274" s="115"/>
      <c r="J274" s="115">
        <v>0</v>
      </c>
      <c r="K274" s="115"/>
      <c r="L274" s="115">
        <v>239.02</v>
      </c>
      <c r="M274" s="115"/>
      <c r="N274" s="115">
        <v>0</v>
      </c>
      <c r="O274" s="115"/>
      <c r="P274" s="115">
        <f>SUM(E274:N274)</f>
        <v>739.02</v>
      </c>
    </row>
    <row r="275" spans="1:16" s="95" customFormat="1" ht="26">
      <c r="A275" s="90"/>
      <c r="B275" s="98"/>
      <c r="C275" s="90">
        <v>52324</v>
      </c>
      <c r="D275" s="91" t="s">
        <v>265</v>
      </c>
      <c r="E275" s="115">
        <v>500</v>
      </c>
      <c r="F275" s="115">
        <v>0</v>
      </c>
      <c r="G275" s="115"/>
      <c r="H275" s="115">
        <v>0</v>
      </c>
      <c r="I275" s="115"/>
      <c r="J275" s="115">
        <v>0</v>
      </c>
      <c r="K275" s="115"/>
      <c r="L275" s="115">
        <v>0</v>
      </c>
      <c r="M275" s="115"/>
      <c r="N275" s="115">
        <v>0</v>
      </c>
      <c r="O275" s="115"/>
      <c r="P275" s="115">
        <f>SUM(E275:N275)</f>
        <v>500</v>
      </c>
    </row>
    <row r="276" spans="1:16" s="95" customFormat="1">
      <c r="A276" s="90"/>
      <c r="B276" s="98"/>
      <c r="C276" s="90">
        <v>52333</v>
      </c>
      <c r="D276" s="91" t="s">
        <v>205</v>
      </c>
      <c r="E276" s="115">
        <v>0</v>
      </c>
      <c r="F276" s="115">
        <v>0</v>
      </c>
      <c r="G276" s="115"/>
      <c r="H276" s="115">
        <v>0</v>
      </c>
      <c r="I276" s="115"/>
      <c r="J276" s="115">
        <v>3</v>
      </c>
      <c r="K276" s="115"/>
      <c r="L276" s="115">
        <v>0</v>
      </c>
      <c r="M276" s="115"/>
      <c r="N276" s="115">
        <v>0</v>
      </c>
      <c r="O276" s="115"/>
      <c r="P276" s="115">
        <f>SUM(E276:N276)</f>
        <v>3</v>
      </c>
    </row>
    <row r="277" spans="1:16" s="95" customFormat="1">
      <c r="A277" s="113"/>
      <c r="B277" s="92" t="s">
        <v>280</v>
      </c>
      <c r="C277" s="92"/>
      <c r="D277" s="93"/>
      <c r="E277" s="114">
        <f>E278+E280+E282+E284</f>
        <v>0</v>
      </c>
      <c r="F277" s="114">
        <f t="shared" ref="F277:P277" si="147">F278+F280+F282+F284</f>
        <v>0</v>
      </c>
      <c r="G277" s="114"/>
      <c r="H277" s="114">
        <f t="shared" si="147"/>
        <v>196</v>
      </c>
      <c r="I277" s="114"/>
      <c r="J277" s="114">
        <f t="shared" si="147"/>
        <v>0</v>
      </c>
      <c r="K277" s="114"/>
      <c r="L277" s="114">
        <f t="shared" si="147"/>
        <v>0</v>
      </c>
      <c r="M277" s="114"/>
      <c r="N277" s="114">
        <f t="shared" si="147"/>
        <v>0</v>
      </c>
      <c r="O277" s="114"/>
      <c r="P277" s="114">
        <f t="shared" si="147"/>
        <v>196</v>
      </c>
    </row>
    <row r="278" spans="1:16" s="95" customFormat="1">
      <c r="A278" s="90"/>
      <c r="B278" s="92"/>
      <c r="C278" s="92" t="s">
        <v>281</v>
      </c>
      <c r="D278" s="93"/>
      <c r="E278" s="115">
        <f>SUM(E279)</f>
        <v>0</v>
      </c>
      <c r="F278" s="115">
        <f t="shared" ref="F278:P278" si="148">SUM(F279)</f>
        <v>0</v>
      </c>
      <c r="G278" s="115"/>
      <c r="H278" s="115">
        <f t="shared" si="148"/>
        <v>40.5</v>
      </c>
      <c r="I278" s="115"/>
      <c r="J278" s="115">
        <f t="shared" si="148"/>
        <v>0</v>
      </c>
      <c r="K278" s="115"/>
      <c r="L278" s="115">
        <f t="shared" si="148"/>
        <v>0</v>
      </c>
      <c r="M278" s="115"/>
      <c r="N278" s="115">
        <f t="shared" si="148"/>
        <v>0</v>
      </c>
      <c r="O278" s="115"/>
      <c r="P278" s="115">
        <f t="shared" si="148"/>
        <v>40.5</v>
      </c>
    </row>
    <row r="279" spans="1:16" s="95" customFormat="1">
      <c r="A279" s="90"/>
      <c r="B279" s="98"/>
      <c r="C279" s="90">
        <v>48409</v>
      </c>
      <c r="D279" s="91" t="s">
        <v>201</v>
      </c>
      <c r="E279" s="115">
        <v>0</v>
      </c>
      <c r="F279" s="115">
        <v>0</v>
      </c>
      <c r="G279" s="115"/>
      <c r="H279" s="115">
        <v>40.5</v>
      </c>
      <c r="I279" s="115"/>
      <c r="J279" s="115">
        <v>0</v>
      </c>
      <c r="K279" s="115"/>
      <c r="L279" s="115">
        <v>0</v>
      </c>
      <c r="M279" s="115"/>
      <c r="N279" s="115">
        <v>0</v>
      </c>
      <c r="O279" s="115"/>
      <c r="P279" s="115">
        <f>SUM(E279:N279)</f>
        <v>40.5</v>
      </c>
    </row>
    <row r="280" spans="1:16" s="95" customFormat="1">
      <c r="A280" s="90"/>
      <c r="B280" s="92"/>
      <c r="C280" s="92" t="s">
        <v>131</v>
      </c>
      <c r="D280" s="93"/>
      <c r="E280" s="115">
        <f t="shared" ref="E280:P280" si="149">SUM(E281)</f>
        <v>0</v>
      </c>
      <c r="F280" s="115">
        <f t="shared" si="149"/>
        <v>0</v>
      </c>
      <c r="G280" s="115"/>
      <c r="H280" s="115">
        <f t="shared" si="149"/>
        <v>30</v>
      </c>
      <c r="I280" s="115"/>
      <c r="J280" s="115">
        <f t="shared" si="149"/>
        <v>0</v>
      </c>
      <c r="K280" s="115"/>
      <c r="L280" s="115">
        <f t="shared" si="149"/>
        <v>0</v>
      </c>
      <c r="M280" s="115"/>
      <c r="N280" s="115">
        <f t="shared" si="149"/>
        <v>0</v>
      </c>
      <c r="O280" s="115"/>
      <c r="P280" s="115">
        <f t="shared" si="149"/>
        <v>30</v>
      </c>
    </row>
    <row r="281" spans="1:16" s="95" customFormat="1">
      <c r="A281" s="90"/>
      <c r="B281" s="98"/>
      <c r="C281" s="90">
        <v>47137</v>
      </c>
      <c r="D281" s="91" t="s">
        <v>206</v>
      </c>
      <c r="E281" s="115">
        <v>0</v>
      </c>
      <c r="F281" s="115">
        <v>0</v>
      </c>
      <c r="G281" s="115"/>
      <c r="H281" s="115">
        <v>30</v>
      </c>
      <c r="I281" s="115"/>
      <c r="J281" s="115">
        <v>0</v>
      </c>
      <c r="K281" s="115"/>
      <c r="L281" s="115">
        <v>0</v>
      </c>
      <c r="M281" s="115"/>
      <c r="N281" s="115">
        <v>0</v>
      </c>
      <c r="O281" s="115"/>
      <c r="P281" s="115">
        <f>SUM(E281:N281)</f>
        <v>30</v>
      </c>
    </row>
    <row r="282" spans="1:16" s="95" customFormat="1">
      <c r="A282" s="90"/>
      <c r="B282" s="92"/>
      <c r="C282" s="92" t="s">
        <v>129</v>
      </c>
      <c r="D282" s="93"/>
      <c r="E282" s="115">
        <f t="shared" ref="E282:P282" si="150">SUM(E283)</f>
        <v>0</v>
      </c>
      <c r="F282" s="115">
        <f t="shared" si="150"/>
        <v>0</v>
      </c>
      <c r="G282" s="115"/>
      <c r="H282" s="115">
        <f t="shared" si="150"/>
        <v>47</v>
      </c>
      <c r="I282" s="115"/>
      <c r="J282" s="115">
        <f t="shared" si="150"/>
        <v>0</v>
      </c>
      <c r="K282" s="115"/>
      <c r="L282" s="115">
        <f t="shared" si="150"/>
        <v>0</v>
      </c>
      <c r="M282" s="115"/>
      <c r="N282" s="115">
        <f t="shared" si="150"/>
        <v>0</v>
      </c>
      <c r="O282" s="115"/>
      <c r="P282" s="115">
        <f t="shared" si="150"/>
        <v>47</v>
      </c>
    </row>
    <row r="283" spans="1:16" s="95" customFormat="1" ht="39">
      <c r="A283" s="90"/>
      <c r="B283" s="98"/>
      <c r="C283" s="90">
        <v>49387</v>
      </c>
      <c r="D283" s="91" t="s">
        <v>262</v>
      </c>
      <c r="E283" s="115">
        <v>0</v>
      </c>
      <c r="F283" s="115">
        <v>0</v>
      </c>
      <c r="G283" s="115"/>
      <c r="H283" s="115">
        <v>47</v>
      </c>
      <c r="I283" s="115"/>
      <c r="J283" s="115">
        <v>0</v>
      </c>
      <c r="K283" s="115"/>
      <c r="L283" s="115">
        <v>0</v>
      </c>
      <c r="M283" s="115"/>
      <c r="N283" s="115">
        <v>0</v>
      </c>
      <c r="O283" s="115"/>
      <c r="P283" s="115">
        <f>SUM(E283:N283)</f>
        <v>47</v>
      </c>
    </row>
    <row r="284" spans="1:16" s="95" customFormat="1">
      <c r="A284" s="90"/>
      <c r="B284" s="92"/>
      <c r="C284" s="92" t="s">
        <v>130</v>
      </c>
      <c r="D284" s="93"/>
      <c r="E284" s="115">
        <f>SUM(E285:E286)</f>
        <v>0</v>
      </c>
      <c r="F284" s="115">
        <f t="shared" ref="F284:P284" si="151">SUM(F285:F286)</f>
        <v>0</v>
      </c>
      <c r="G284" s="115"/>
      <c r="H284" s="115">
        <f t="shared" si="151"/>
        <v>78.5</v>
      </c>
      <c r="I284" s="115"/>
      <c r="J284" s="115">
        <f t="shared" si="151"/>
        <v>0</v>
      </c>
      <c r="K284" s="115"/>
      <c r="L284" s="115">
        <f t="shared" si="151"/>
        <v>0</v>
      </c>
      <c r="M284" s="115"/>
      <c r="N284" s="115">
        <f t="shared" si="151"/>
        <v>0</v>
      </c>
      <c r="O284" s="115"/>
      <c r="P284" s="115">
        <f t="shared" si="151"/>
        <v>78.5</v>
      </c>
    </row>
    <row r="285" spans="1:16" s="95" customFormat="1" ht="26">
      <c r="A285" s="90"/>
      <c r="B285" s="98"/>
      <c r="C285" s="90">
        <v>45301</v>
      </c>
      <c r="D285" s="91" t="s">
        <v>266</v>
      </c>
      <c r="E285" s="115">
        <v>0</v>
      </c>
      <c r="F285" s="115">
        <v>0</v>
      </c>
      <c r="G285" s="115"/>
      <c r="H285" s="115">
        <v>30.5</v>
      </c>
      <c r="I285" s="115"/>
      <c r="J285" s="115">
        <v>0</v>
      </c>
      <c r="K285" s="115"/>
      <c r="L285" s="115">
        <v>0</v>
      </c>
      <c r="M285" s="115"/>
      <c r="N285" s="115">
        <v>0</v>
      </c>
      <c r="O285" s="115"/>
      <c r="P285" s="115">
        <f>SUM(E285:N285)</f>
        <v>30.5</v>
      </c>
    </row>
    <row r="286" spans="1:16" s="95" customFormat="1" ht="26">
      <c r="A286" s="90"/>
      <c r="B286" s="98"/>
      <c r="C286" s="90">
        <v>50099</v>
      </c>
      <c r="D286" s="91" t="s">
        <v>292</v>
      </c>
      <c r="E286" s="115">
        <v>0</v>
      </c>
      <c r="F286" s="115">
        <v>0</v>
      </c>
      <c r="G286" s="115"/>
      <c r="H286" s="115">
        <v>48</v>
      </c>
      <c r="I286" s="115"/>
      <c r="J286" s="115">
        <v>0</v>
      </c>
      <c r="K286" s="115"/>
      <c r="L286" s="115">
        <v>0</v>
      </c>
      <c r="M286" s="115"/>
      <c r="N286" s="115">
        <v>0</v>
      </c>
      <c r="O286" s="115"/>
      <c r="P286" s="115">
        <f>SUM(E286:N286)</f>
        <v>48</v>
      </c>
    </row>
    <row r="287" spans="1:16" s="95" customFormat="1">
      <c r="A287" s="113"/>
      <c r="B287" s="92" t="s">
        <v>62</v>
      </c>
      <c r="C287" s="92"/>
      <c r="D287" s="93"/>
      <c r="E287" s="114">
        <f>E288+E290+E292+E294</f>
        <v>0</v>
      </c>
      <c r="F287" s="114">
        <f t="shared" ref="F287:P287" si="152">F288+F290+F292+F294</f>
        <v>614.09999999999991</v>
      </c>
      <c r="G287" s="114"/>
      <c r="H287" s="114">
        <f t="shared" si="152"/>
        <v>0</v>
      </c>
      <c r="I287" s="114"/>
      <c r="J287" s="114">
        <f t="shared" si="152"/>
        <v>0</v>
      </c>
      <c r="K287" s="114"/>
      <c r="L287" s="114">
        <f t="shared" si="152"/>
        <v>0</v>
      </c>
      <c r="M287" s="114"/>
      <c r="N287" s="114">
        <f t="shared" si="152"/>
        <v>22</v>
      </c>
      <c r="O287" s="114"/>
      <c r="P287" s="114">
        <f t="shared" si="152"/>
        <v>636.09999999999991</v>
      </c>
    </row>
    <row r="288" spans="1:16" s="95" customFormat="1">
      <c r="A288" s="90"/>
      <c r="B288" s="92"/>
      <c r="C288" s="92" t="s">
        <v>281</v>
      </c>
      <c r="D288" s="93"/>
      <c r="E288" s="115">
        <f>SUM(E289)</f>
        <v>0</v>
      </c>
      <c r="F288" s="115">
        <f t="shared" ref="F288:P288" si="153">SUM(F289)</f>
        <v>40.5</v>
      </c>
      <c r="G288" s="115"/>
      <c r="H288" s="115">
        <f t="shared" si="153"/>
        <v>0</v>
      </c>
      <c r="I288" s="115"/>
      <c r="J288" s="115">
        <f t="shared" si="153"/>
        <v>0</v>
      </c>
      <c r="K288" s="115"/>
      <c r="L288" s="115">
        <f t="shared" si="153"/>
        <v>0</v>
      </c>
      <c r="M288" s="115"/>
      <c r="N288" s="115">
        <f t="shared" si="153"/>
        <v>22</v>
      </c>
      <c r="O288" s="115"/>
      <c r="P288" s="115">
        <f t="shared" si="153"/>
        <v>62.5</v>
      </c>
    </row>
    <row r="289" spans="1:16" s="95" customFormat="1">
      <c r="A289" s="90"/>
      <c r="B289" s="98"/>
      <c r="C289" s="90">
        <v>48409</v>
      </c>
      <c r="D289" s="91" t="s">
        <v>201</v>
      </c>
      <c r="E289" s="115">
        <v>0</v>
      </c>
      <c r="F289" s="115">
        <v>40.5</v>
      </c>
      <c r="G289" s="115"/>
      <c r="H289" s="115">
        <v>0</v>
      </c>
      <c r="I289" s="115"/>
      <c r="J289" s="115">
        <v>0</v>
      </c>
      <c r="K289" s="115"/>
      <c r="L289" s="115">
        <v>0</v>
      </c>
      <c r="M289" s="115"/>
      <c r="N289" s="115">
        <v>22</v>
      </c>
      <c r="O289" s="115"/>
      <c r="P289" s="115">
        <f>SUM(E289:N289)</f>
        <v>62.5</v>
      </c>
    </row>
    <row r="290" spans="1:16" s="95" customFormat="1">
      <c r="A290" s="90"/>
      <c r="B290" s="92"/>
      <c r="C290" s="92" t="s">
        <v>113</v>
      </c>
      <c r="D290" s="93"/>
      <c r="E290" s="115">
        <f>SUM(E291)</f>
        <v>0</v>
      </c>
      <c r="F290" s="115">
        <f t="shared" ref="F290:P294" si="154">SUM(F291)</f>
        <v>298.89999999999998</v>
      </c>
      <c r="G290" s="115"/>
      <c r="H290" s="115">
        <f t="shared" si="154"/>
        <v>0</v>
      </c>
      <c r="I290" s="115"/>
      <c r="J290" s="115">
        <f t="shared" si="154"/>
        <v>0</v>
      </c>
      <c r="K290" s="115"/>
      <c r="L290" s="115">
        <f t="shared" si="154"/>
        <v>0</v>
      </c>
      <c r="M290" s="115"/>
      <c r="N290" s="115">
        <f t="shared" si="154"/>
        <v>0</v>
      </c>
      <c r="O290" s="115"/>
      <c r="P290" s="115">
        <f t="shared" si="154"/>
        <v>298.89999999999998</v>
      </c>
    </row>
    <row r="291" spans="1:16" s="95" customFormat="1">
      <c r="A291" s="90"/>
      <c r="B291" s="98"/>
      <c r="C291" s="90">
        <v>50020</v>
      </c>
      <c r="D291" s="91" t="s">
        <v>207</v>
      </c>
      <c r="E291" s="115">
        <v>0</v>
      </c>
      <c r="F291" s="115">
        <v>298.89999999999998</v>
      </c>
      <c r="G291" s="115"/>
      <c r="H291" s="115">
        <v>0</v>
      </c>
      <c r="I291" s="115"/>
      <c r="J291" s="115">
        <v>0</v>
      </c>
      <c r="K291" s="115"/>
      <c r="L291" s="115">
        <v>0</v>
      </c>
      <c r="M291" s="115"/>
      <c r="N291" s="115">
        <v>0</v>
      </c>
      <c r="O291" s="115"/>
      <c r="P291" s="115">
        <f>SUM(E291:N291)</f>
        <v>298.89999999999998</v>
      </c>
    </row>
    <row r="292" spans="1:16" s="95" customFormat="1">
      <c r="A292" s="90"/>
      <c r="B292" s="92"/>
      <c r="C292" s="92" t="s">
        <v>129</v>
      </c>
      <c r="D292" s="93"/>
      <c r="E292" s="115">
        <f>SUM(E293)</f>
        <v>0</v>
      </c>
      <c r="F292" s="115">
        <f t="shared" si="154"/>
        <v>194.7</v>
      </c>
      <c r="G292" s="115"/>
      <c r="H292" s="115">
        <f t="shared" si="154"/>
        <v>0</v>
      </c>
      <c r="I292" s="115"/>
      <c r="J292" s="115">
        <f t="shared" si="154"/>
        <v>0</v>
      </c>
      <c r="K292" s="115"/>
      <c r="L292" s="115">
        <f t="shared" si="154"/>
        <v>0</v>
      </c>
      <c r="M292" s="115"/>
      <c r="N292" s="115">
        <f t="shared" si="154"/>
        <v>0</v>
      </c>
      <c r="O292" s="115"/>
      <c r="P292" s="115">
        <f t="shared" si="154"/>
        <v>194.7</v>
      </c>
    </row>
    <row r="293" spans="1:16" s="95" customFormat="1">
      <c r="A293" s="90"/>
      <c r="B293" s="98"/>
      <c r="C293" s="90">
        <v>47087</v>
      </c>
      <c r="D293" s="91" t="s">
        <v>208</v>
      </c>
      <c r="E293" s="115">
        <v>0</v>
      </c>
      <c r="F293" s="115">
        <v>194.7</v>
      </c>
      <c r="G293" s="115"/>
      <c r="H293" s="115">
        <v>0</v>
      </c>
      <c r="I293" s="115"/>
      <c r="J293" s="115">
        <v>0</v>
      </c>
      <c r="K293" s="115"/>
      <c r="L293" s="115">
        <v>0</v>
      </c>
      <c r="M293" s="115"/>
      <c r="N293" s="115">
        <v>0</v>
      </c>
      <c r="O293" s="115"/>
      <c r="P293" s="115">
        <f>SUM(E293:N293)</f>
        <v>194.7</v>
      </c>
    </row>
    <row r="294" spans="1:16" s="95" customFormat="1">
      <c r="A294" s="90"/>
      <c r="B294" s="92"/>
      <c r="C294" s="92" t="s">
        <v>130</v>
      </c>
      <c r="D294" s="93"/>
      <c r="E294" s="115">
        <f>SUM(E295)</f>
        <v>0</v>
      </c>
      <c r="F294" s="115">
        <f t="shared" si="154"/>
        <v>80</v>
      </c>
      <c r="G294" s="115"/>
      <c r="H294" s="115">
        <f t="shared" si="154"/>
        <v>0</v>
      </c>
      <c r="I294" s="115"/>
      <c r="J294" s="115">
        <f t="shared" si="154"/>
        <v>0</v>
      </c>
      <c r="K294" s="115"/>
      <c r="L294" s="115">
        <f t="shared" si="154"/>
        <v>0</v>
      </c>
      <c r="M294" s="115"/>
      <c r="N294" s="115">
        <f t="shared" si="154"/>
        <v>0</v>
      </c>
      <c r="O294" s="115"/>
      <c r="P294" s="115">
        <f t="shared" si="154"/>
        <v>80</v>
      </c>
    </row>
    <row r="295" spans="1:16" s="95" customFormat="1" ht="26">
      <c r="A295" s="90"/>
      <c r="B295" s="98"/>
      <c r="C295" s="90">
        <v>48175</v>
      </c>
      <c r="D295" s="91" t="s">
        <v>293</v>
      </c>
      <c r="E295" s="115">
        <v>0</v>
      </c>
      <c r="F295" s="115">
        <v>80</v>
      </c>
      <c r="G295" s="115"/>
      <c r="H295" s="115">
        <v>0</v>
      </c>
      <c r="I295" s="115"/>
      <c r="J295" s="115">
        <v>0</v>
      </c>
      <c r="K295" s="115"/>
      <c r="L295" s="115">
        <v>0</v>
      </c>
      <c r="M295" s="115"/>
      <c r="N295" s="115">
        <v>0</v>
      </c>
      <c r="O295" s="115"/>
      <c r="P295" s="115">
        <f>SUM(E295:N295)</f>
        <v>80</v>
      </c>
    </row>
    <row r="296" spans="1:16" s="95" customFormat="1">
      <c r="A296" s="113"/>
      <c r="B296" s="92" t="s">
        <v>37</v>
      </c>
      <c r="C296" s="92"/>
      <c r="D296" s="93"/>
      <c r="E296" s="114">
        <f t="shared" ref="E296:P296" si="155">E297+E299+E303</f>
        <v>1380</v>
      </c>
      <c r="F296" s="114">
        <f t="shared" si="155"/>
        <v>0</v>
      </c>
      <c r="G296" s="114"/>
      <c r="H296" s="114">
        <f t="shared" si="155"/>
        <v>0</v>
      </c>
      <c r="I296" s="114"/>
      <c r="J296" s="114">
        <f t="shared" si="155"/>
        <v>0</v>
      </c>
      <c r="K296" s="114"/>
      <c r="L296" s="114">
        <f t="shared" si="155"/>
        <v>353</v>
      </c>
      <c r="M296" s="114"/>
      <c r="N296" s="114">
        <f t="shared" si="155"/>
        <v>8</v>
      </c>
      <c r="O296" s="114"/>
      <c r="P296" s="114">
        <f t="shared" si="155"/>
        <v>1741</v>
      </c>
    </row>
    <row r="297" spans="1:16" s="95" customFormat="1">
      <c r="A297" s="90"/>
      <c r="B297" s="92"/>
      <c r="C297" s="92" t="s">
        <v>114</v>
      </c>
      <c r="D297" s="93"/>
      <c r="E297" s="115">
        <f>SUM(E298)</f>
        <v>300</v>
      </c>
      <c r="F297" s="115">
        <f t="shared" ref="F297:P297" si="156">SUM(F298:F298)</f>
        <v>0</v>
      </c>
      <c r="G297" s="115"/>
      <c r="H297" s="115">
        <f t="shared" si="156"/>
        <v>0</v>
      </c>
      <c r="I297" s="115"/>
      <c r="J297" s="115">
        <f t="shared" si="156"/>
        <v>0</v>
      </c>
      <c r="K297" s="115"/>
      <c r="L297" s="115">
        <f t="shared" si="156"/>
        <v>174</v>
      </c>
      <c r="M297" s="115"/>
      <c r="N297" s="115">
        <f t="shared" si="156"/>
        <v>0</v>
      </c>
      <c r="O297" s="115"/>
      <c r="P297" s="115">
        <f t="shared" si="156"/>
        <v>474</v>
      </c>
    </row>
    <row r="298" spans="1:16" s="95" customFormat="1">
      <c r="A298" s="90"/>
      <c r="B298" s="98"/>
      <c r="C298" s="90">
        <v>51309</v>
      </c>
      <c r="D298" s="91" t="s">
        <v>209</v>
      </c>
      <c r="E298" s="115">
        <v>300</v>
      </c>
      <c r="F298" s="115">
        <v>0</v>
      </c>
      <c r="G298" s="115"/>
      <c r="H298" s="115">
        <v>0</v>
      </c>
      <c r="I298" s="115"/>
      <c r="J298" s="115">
        <v>0</v>
      </c>
      <c r="K298" s="115"/>
      <c r="L298" s="115">
        <v>174</v>
      </c>
      <c r="M298" s="115"/>
      <c r="N298" s="115">
        <v>0</v>
      </c>
      <c r="O298" s="115"/>
      <c r="P298" s="115">
        <f>SUM(E298:N298)</f>
        <v>474</v>
      </c>
    </row>
    <row r="299" spans="1:16" s="95" customFormat="1">
      <c r="A299" s="90"/>
      <c r="B299" s="92"/>
      <c r="C299" s="92" t="s">
        <v>116</v>
      </c>
      <c r="D299" s="93"/>
      <c r="E299" s="115">
        <f t="shared" ref="E299:P299" si="157">SUM(E300:E302)</f>
        <v>700</v>
      </c>
      <c r="F299" s="115">
        <f t="shared" si="157"/>
        <v>0</v>
      </c>
      <c r="G299" s="115"/>
      <c r="H299" s="115">
        <f t="shared" si="157"/>
        <v>0</v>
      </c>
      <c r="I299" s="115"/>
      <c r="J299" s="115">
        <f t="shared" si="157"/>
        <v>0</v>
      </c>
      <c r="K299" s="115"/>
      <c r="L299" s="115">
        <f t="shared" si="157"/>
        <v>179</v>
      </c>
      <c r="M299" s="115"/>
      <c r="N299" s="115">
        <f t="shared" si="157"/>
        <v>8</v>
      </c>
      <c r="O299" s="115"/>
      <c r="P299" s="115">
        <f t="shared" si="157"/>
        <v>887</v>
      </c>
    </row>
    <row r="300" spans="1:16" s="95" customFormat="1" ht="26">
      <c r="A300" s="90"/>
      <c r="B300" s="98"/>
      <c r="C300" s="90">
        <v>48458</v>
      </c>
      <c r="D300" s="91" t="s">
        <v>267</v>
      </c>
      <c r="E300" s="115">
        <v>300</v>
      </c>
      <c r="F300" s="115">
        <v>0</v>
      </c>
      <c r="G300" s="115"/>
      <c r="H300" s="115">
        <v>0</v>
      </c>
      <c r="I300" s="115"/>
      <c r="J300" s="115">
        <v>0</v>
      </c>
      <c r="K300" s="115"/>
      <c r="L300" s="115">
        <v>179</v>
      </c>
      <c r="M300" s="115"/>
      <c r="N300" s="115">
        <v>0</v>
      </c>
      <c r="O300" s="115"/>
      <c r="P300" s="115">
        <f>SUM(E300:N300)</f>
        <v>479</v>
      </c>
    </row>
    <row r="301" spans="1:16" s="95" customFormat="1" ht="26">
      <c r="A301" s="90"/>
      <c r="B301" s="98"/>
      <c r="C301" s="90">
        <v>52313</v>
      </c>
      <c r="D301" s="91" t="s">
        <v>268</v>
      </c>
      <c r="E301" s="115">
        <v>400</v>
      </c>
      <c r="F301" s="115">
        <v>0</v>
      </c>
      <c r="G301" s="115"/>
      <c r="H301" s="115">
        <v>0</v>
      </c>
      <c r="I301" s="115"/>
      <c r="J301" s="115">
        <v>0</v>
      </c>
      <c r="K301" s="115"/>
      <c r="L301" s="115">
        <v>0</v>
      </c>
      <c r="M301" s="115"/>
      <c r="N301" s="115">
        <v>5</v>
      </c>
      <c r="O301" s="115"/>
      <c r="P301" s="115">
        <f>SUM(E301:N301)</f>
        <v>405</v>
      </c>
    </row>
    <row r="302" spans="1:16" s="95" customFormat="1" ht="14.25" customHeight="1">
      <c r="A302" s="90"/>
      <c r="B302" s="98"/>
      <c r="C302" s="90">
        <v>52313</v>
      </c>
      <c r="D302" s="91" t="s">
        <v>210</v>
      </c>
      <c r="E302" s="115">
        <v>0</v>
      </c>
      <c r="F302" s="115">
        <v>0</v>
      </c>
      <c r="G302" s="115"/>
      <c r="H302" s="115">
        <v>0</v>
      </c>
      <c r="I302" s="115"/>
      <c r="J302" s="115">
        <v>0</v>
      </c>
      <c r="K302" s="115"/>
      <c r="L302" s="115">
        <v>0</v>
      </c>
      <c r="M302" s="115"/>
      <c r="N302" s="115">
        <v>3</v>
      </c>
      <c r="O302" s="115"/>
      <c r="P302" s="115">
        <f>SUM(E302:N302)</f>
        <v>3</v>
      </c>
    </row>
    <row r="303" spans="1:16" s="95" customFormat="1" ht="14.25" customHeight="1">
      <c r="A303" s="90"/>
      <c r="B303" s="92"/>
      <c r="C303" s="92" t="s">
        <v>129</v>
      </c>
      <c r="D303" s="93"/>
      <c r="E303" s="115">
        <f>SUM(E304)</f>
        <v>380</v>
      </c>
      <c r="F303" s="115">
        <f t="shared" ref="F303:P303" si="158">SUM(F304)</f>
        <v>0</v>
      </c>
      <c r="G303" s="115"/>
      <c r="H303" s="115">
        <f t="shared" si="158"/>
        <v>0</v>
      </c>
      <c r="I303" s="115"/>
      <c r="J303" s="115">
        <f t="shared" si="158"/>
        <v>0</v>
      </c>
      <c r="K303" s="115"/>
      <c r="L303" s="115">
        <f t="shared" si="158"/>
        <v>0</v>
      </c>
      <c r="M303" s="115"/>
      <c r="N303" s="115">
        <f t="shared" si="158"/>
        <v>0</v>
      </c>
      <c r="O303" s="115"/>
      <c r="P303" s="115">
        <f t="shared" si="158"/>
        <v>380</v>
      </c>
    </row>
    <row r="304" spans="1:16" s="97" customFormat="1" ht="14.25" customHeight="1">
      <c r="A304" s="90"/>
      <c r="B304" s="98"/>
      <c r="C304" s="90">
        <v>41076</v>
      </c>
      <c r="D304" s="98" t="s">
        <v>211</v>
      </c>
      <c r="E304" s="115">
        <v>380</v>
      </c>
      <c r="F304" s="115">
        <v>0</v>
      </c>
      <c r="G304" s="115"/>
      <c r="H304" s="115">
        <v>0</v>
      </c>
      <c r="I304" s="115"/>
      <c r="J304" s="115">
        <v>0</v>
      </c>
      <c r="K304" s="115"/>
      <c r="L304" s="115">
        <v>0</v>
      </c>
      <c r="M304" s="115"/>
      <c r="N304" s="115">
        <v>0</v>
      </c>
      <c r="O304" s="115"/>
      <c r="P304" s="115">
        <f>SUM(E304:N304)</f>
        <v>380</v>
      </c>
    </row>
    <row r="305" spans="1:16" s="97" customFormat="1" ht="12">
      <c r="A305" s="113"/>
      <c r="B305" s="92" t="s">
        <v>38</v>
      </c>
      <c r="C305" s="92"/>
      <c r="D305" s="93"/>
      <c r="E305" s="114">
        <f>E306</f>
        <v>99.4</v>
      </c>
      <c r="F305" s="114">
        <f t="shared" ref="F305:P305" si="159">F306</f>
        <v>0</v>
      </c>
      <c r="G305" s="114"/>
      <c r="H305" s="114">
        <f t="shared" si="159"/>
        <v>0</v>
      </c>
      <c r="I305" s="114"/>
      <c r="J305" s="114">
        <f t="shared" si="159"/>
        <v>0</v>
      </c>
      <c r="K305" s="114"/>
      <c r="L305" s="114">
        <f t="shared" si="159"/>
        <v>0</v>
      </c>
      <c r="M305" s="114"/>
      <c r="N305" s="114">
        <f t="shared" si="159"/>
        <v>0</v>
      </c>
      <c r="O305" s="114"/>
      <c r="P305" s="114">
        <f t="shared" si="159"/>
        <v>99.4</v>
      </c>
    </row>
    <row r="306" spans="1:16" s="95" customFormat="1">
      <c r="A306" s="90"/>
      <c r="B306" s="92"/>
      <c r="C306" s="92" t="s">
        <v>129</v>
      </c>
      <c r="D306" s="93"/>
      <c r="E306" s="115">
        <f>SUM(E307)</f>
        <v>99.4</v>
      </c>
      <c r="F306" s="115">
        <f t="shared" ref="F306" si="160">SUM(F307)</f>
        <v>0</v>
      </c>
      <c r="G306" s="115"/>
      <c r="H306" s="115">
        <f t="shared" ref="H306" si="161">SUM(H307)</f>
        <v>0</v>
      </c>
      <c r="I306" s="115"/>
      <c r="J306" s="115">
        <f t="shared" ref="J306" si="162">SUM(J307)</f>
        <v>0</v>
      </c>
      <c r="K306" s="115"/>
      <c r="L306" s="115">
        <f t="shared" ref="L306" si="163">SUM(L307)</f>
        <v>0</v>
      </c>
      <c r="M306" s="115"/>
      <c r="N306" s="115">
        <f t="shared" ref="N306" si="164">SUM(N307)</f>
        <v>0</v>
      </c>
      <c r="O306" s="115"/>
      <c r="P306" s="115">
        <f t="shared" ref="P306" si="165">SUM(P307)</f>
        <v>99.4</v>
      </c>
    </row>
    <row r="307" spans="1:16" s="95" customFormat="1">
      <c r="A307" s="90"/>
      <c r="B307" s="98"/>
      <c r="C307" s="90">
        <v>41682</v>
      </c>
      <c r="D307" s="98" t="s">
        <v>212</v>
      </c>
      <c r="E307" s="115">
        <v>99.4</v>
      </c>
      <c r="F307" s="115">
        <v>0</v>
      </c>
      <c r="G307" s="115"/>
      <c r="H307" s="115">
        <v>0</v>
      </c>
      <c r="I307" s="115"/>
      <c r="J307" s="115">
        <v>0</v>
      </c>
      <c r="K307" s="115"/>
      <c r="L307" s="115">
        <v>0</v>
      </c>
      <c r="M307" s="115"/>
      <c r="N307" s="115">
        <v>0</v>
      </c>
      <c r="O307" s="115"/>
      <c r="P307" s="115">
        <f>SUM(E307:N307)</f>
        <v>99.4</v>
      </c>
    </row>
    <row r="308" spans="1:16" s="95" customFormat="1">
      <c r="A308" s="113"/>
      <c r="B308" s="92" t="s">
        <v>39</v>
      </c>
      <c r="C308" s="92"/>
      <c r="D308" s="93"/>
      <c r="E308" s="114">
        <f t="shared" ref="E308:P308" si="166">E309+E312+E314</f>
        <v>102</v>
      </c>
      <c r="F308" s="114">
        <f t="shared" si="166"/>
        <v>467</v>
      </c>
      <c r="G308" s="114"/>
      <c r="H308" s="114">
        <f t="shared" si="166"/>
        <v>0</v>
      </c>
      <c r="I308" s="114"/>
      <c r="J308" s="114">
        <f t="shared" si="166"/>
        <v>0.3</v>
      </c>
      <c r="K308" s="114"/>
      <c r="L308" s="114">
        <f t="shared" si="166"/>
        <v>0</v>
      </c>
      <c r="M308" s="114"/>
      <c r="N308" s="114">
        <f t="shared" si="166"/>
        <v>6.75</v>
      </c>
      <c r="O308" s="114"/>
      <c r="P308" s="114">
        <f t="shared" si="166"/>
        <v>576.04999999999995</v>
      </c>
    </row>
    <row r="309" spans="1:16" s="95" customFormat="1">
      <c r="A309" s="90"/>
      <c r="B309" s="92"/>
      <c r="C309" s="92" t="s">
        <v>281</v>
      </c>
      <c r="D309" s="93"/>
      <c r="E309" s="115">
        <f>SUM(E310:E311)</f>
        <v>0</v>
      </c>
      <c r="F309" s="115">
        <f t="shared" ref="F309:P309" si="167">SUM(F310:F311)</f>
        <v>250</v>
      </c>
      <c r="G309" s="115"/>
      <c r="H309" s="115">
        <f t="shared" si="167"/>
        <v>0</v>
      </c>
      <c r="I309" s="115"/>
      <c r="J309" s="115">
        <f t="shared" si="167"/>
        <v>0.3</v>
      </c>
      <c r="K309" s="115"/>
      <c r="L309" s="115">
        <f t="shared" si="167"/>
        <v>0</v>
      </c>
      <c r="M309" s="115"/>
      <c r="N309" s="115">
        <f t="shared" si="167"/>
        <v>0.75</v>
      </c>
      <c r="O309" s="115"/>
      <c r="P309" s="115">
        <f t="shared" si="167"/>
        <v>251.05</v>
      </c>
    </row>
    <row r="310" spans="1:16" s="95" customFormat="1" ht="26">
      <c r="A310" s="90"/>
      <c r="B310" s="98"/>
      <c r="C310" s="90">
        <v>49404</v>
      </c>
      <c r="D310" s="91" t="s">
        <v>269</v>
      </c>
      <c r="E310" s="115">
        <v>0</v>
      </c>
      <c r="F310" s="115">
        <v>100</v>
      </c>
      <c r="G310" s="115"/>
      <c r="H310" s="115">
        <v>0</v>
      </c>
      <c r="I310" s="115"/>
      <c r="J310" s="115">
        <v>0.3</v>
      </c>
      <c r="K310" s="115"/>
      <c r="L310" s="115">
        <v>0</v>
      </c>
      <c r="M310" s="115"/>
      <c r="N310" s="115">
        <v>0.75</v>
      </c>
      <c r="O310" s="115"/>
      <c r="P310" s="115">
        <f>SUM(E310:N310)</f>
        <v>101.05</v>
      </c>
    </row>
    <row r="311" spans="1:16" s="95" customFormat="1" ht="26">
      <c r="A311" s="90"/>
      <c r="B311" s="98"/>
      <c r="C311" s="90">
        <v>49026</v>
      </c>
      <c r="D311" s="91" t="s">
        <v>270</v>
      </c>
      <c r="E311" s="115">
        <v>0</v>
      </c>
      <c r="F311" s="115">
        <v>150</v>
      </c>
      <c r="G311" s="115"/>
      <c r="H311" s="115">
        <v>0</v>
      </c>
      <c r="I311" s="115"/>
      <c r="J311" s="115">
        <v>0</v>
      </c>
      <c r="K311" s="115"/>
      <c r="L311" s="115">
        <v>0</v>
      </c>
      <c r="M311" s="115"/>
      <c r="N311" s="115">
        <v>0</v>
      </c>
      <c r="O311" s="115"/>
      <c r="P311" s="115">
        <f>SUM(E311:N311)</f>
        <v>150</v>
      </c>
    </row>
    <row r="312" spans="1:16" s="95" customFormat="1">
      <c r="A312" s="90"/>
      <c r="B312" s="92"/>
      <c r="C312" s="92" t="s">
        <v>129</v>
      </c>
      <c r="D312" s="93"/>
      <c r="E312" s="115">
        <f>SUM(E313)</f>
        <v>52</v>
      </c>
      <c r="F312" s="115">
        <f t="shared" ref="F312:P312" si="168">SUM(F313)</f>
        <v>97</v>
      </c>
      <c r="G312" s="115"/>
      <c r="H312" s="115">
        <f t="shared" si="168"/>
        <v>0</v>
      </c>
      <c r="I312" s="115"/>
      <c r="J312" s="115">
        <f t="shared" si="168"/>
        <v>0</v>
      </c>
      <c r="K312" s="115"/>
      <c r="L312" s="115">
        <f t="shared" si="168"/>
        <v>0</v>
      </c>
      <c r="M312" s="115"/>
      <c r="N312" s="115">
        <f t="shared" si="168"/>
        <v>0</v>
      </c>
      <c r="O312" s="115"/>
      <c r="P312" s="115">
        <f t="shared" si="168"/>
        <v>149</v>
      </c>
    </row>
    <row r="313" spans="1:16" s="95" customFormat="1" ht="26">
      <c r="A313" s="90"/>
      <c r="B313" s="98"/>
      <c r="C313" s="90">
        <v>49026</v>
      </c>
      <c r="D313" s="91" t="s">
        <v>271</v>
      </c>
      <c r="E313" s="115">
        <v>52</v>
      </c>
      <c r="F313" s="115">
        <v>97</v>
      </c>
      <c r="G313" s="115"/>
      <c r="H313" s="115">
        <v>0</v>
      </c>
      <c r="I313" s="115"/>
      <c r="J313" s="115">
        <v>0</v>
      </c>
      <c r="K313" s="115"/>
      <c r="L313" s="115">
        <v>0</v>
      </c>
      <c r="M313" s="115"/>
      <c r="N313" s="115">
        <v>0</v>
      </c>
      <c r="O313" s="115"/>
      <c r="P313" s="115">
        <f>SUM(E313:N313)</f>
        <v>149</v>
      </c>
    </row>
    <row r="314" spans="1:16" s="95" customFormat="1">
      <c r="A314" s="90"/>
      <c r="B314" s="92"/>
      <c r="C314" s="92" t="s">
        <v>130</v>
      </c>
      <c r="D314" s="93"/>
      <c r="E314" s="115">
        <f t="shared" ref="E314:P314" si="169">SUM(E315)</f>
        <v>50</v>
      </c>
      <c r="F314" s="115">
        <f t="shared" si="169"/>
        <v>120</v>
      </c>
      <c r="G314" s="115"/>
      <c r="H314" s="115">
        <f t="shared" si="169"/>
        <v>0</v>
      </c>
      <c r="I314" s="115"/>
      <c r="J314" s="115">
        <f t="shared" si="169"/>
        <v>0</v>
      </c>
      <c r="K314" s="115"/>
      <c r="L314" s="115">
        <f t="shared" si="169"/>
        <v>0</v>
      </c>
      <c r="M314" s="115"/>
      <c r="N314" s="115">
        <f t="shared" si="169"/>
        <v>6</v>
      </c>
      <c r="O314" s="115"/>
      <c r="P314" s="115">
        <f t="shared" si="169"/>
        <v>176</v>
      </c>
    </row>
    <row r="315" spans="1:16" s="95" customFormat="1" ht="14.25" customHeight="1">
      <c r="A315" s="90"/>
      <c r="B315" s="98"/>
      <c r="C315" s="90">
        <v>47274</v>
      </c>
      <c r="D315" s="91" t="s">
        <v>213</v>
      </c>
      <c r="E315" s="115">
        <v>50</v>
      </c>
      <c r="F315" s="115">
        <v>120</v>
      </c>
      <c r="G315" s="115"/>
      <c r="H315" s="115">
        <v>0</v>
      </c>
      <c r="I315" s="115"/>
      <c r="J315" s="115">
        <v>0</v>
      </c>
      <c r="K315" s="115"/>
      <c r="L315" s="115">
        <v>0</v>
      </c>
      <c r="M315" s="115"/>
      <c r="N315" s="115">
        <v>6</v>
      </c>
      <c r="O315" s="115"/>
      <c r="P315" s="115">
        <f>SUM(E315:N315)</f>
        <v>176</v>
      </c>
    </row>
    <row r="316" spans="1:16" s="95" customFormat="1">
      <c r="A316" s="113" t="s">
        <v>214</v>
      </c>
      <c r="B316" s="92"/>
      <c r="C316" s="92"/>
      <c r="D316" s="93"/>
      <c r="E316" s="114">
        <f>E317</f>
        <v>0</v>
      </c>
      <c r="F316" s="114">
        <f t="shared" ref="F316:P316" si="170">F317</f>
        <v>0</v>
      </c>
      <c r="G316" s="114"/>
      <c r="H316" s="114">
        <f t="shared" si="170"/>
        <v>0</v>
      </c>
      <c r="I316" s="114"/>
      <c r="J316" s="114">
        <f t="shared" si="170"/>
        <v>0</v>
      </c>
      <c r="K316" s="114"/>
      <c r="L316" s="114">
        <f t="shared" si="170"/>
        <v>0</v>
      </c>
      <c r="M316" s="114"/>
      <c r="N316" s="114">
        <f t="shared" si="170"/>
        <v>36.200000000000003</v>
      </c>
      <c r="O316" s="114"/>
      <c r="P316" s="114">
        <f t="shared" si="170"/>
        <v>36.200000000000003</v>
      </c>
    </row>
    <row r="317" spans="1:16" s="95" customFormat="1">
      <c r="A317" s="90"/>
      <c r="B317" s="92"/>
      <c r="C317" s="92" t="s">
        <v>164</v>
      </c>
      <c r="D317" s="93"/>
      <c r="E317" s="115">
        <f>SUM(E318)</f>
        <v>0</v>
      </c>
      <c r="F317" s="115">
        <f t="shared" ref="F317:P317" si="171">SUM(F318)</f>
        <v>0</v>
      </c>
      <c r="G317" s="115"/>
      <c r="H317" s="115">
        <f t="shared" si="171"/>
        <v>0</v>
      </c>
      <c r="I317" s="115"/>
      <c r="J317" s="115">
        <f t="shared" si="171"/>
        <v>0</v>
      </c>
      <c r="K317" s="115"/>
      <c r="L317" s="115">
        <f t="shared" si="171"/>
        <v>0</v>
      </c>
      <c r="M317" s="115"/>
      <c r="N317" s="115">
        <f t="shared" si="171"/>
        <v>36.200000000000003</v>
      </c>
      <c r="O317" s="115"/>
      <c r="P317" s="115">
        <f t="shared" si="171"/>
        <v>36.200000000000003</v>
      </c>
    </row>
    <row r="318" spans="1:16" s="95" customFormat="1">
      <c r="A318" s="90"/>
      <c r="B318" s="98"/>
      <c r="C318" s="90">
        <v>50348</v>
      </c>
      <c r="D318" s="91" t="s">
        <v>166</v>
      </c>
      <c r="E318" s="115">
        <v>0</v>
      </c>
      <c r="F318" s="115">
        <v>0</v>
      </c>
      <c r="G318" s="115"/>
      <c r="H318" s="115">
        <v>0</v>
      </c>
      <c r="I318" s="115"/>
      <c r="J318" s="115">
        <v>0</v>
      </c>
      <c r="K318" s="115"/>
      <c r="L318" s="115">
        <v>0</v>
      </c>
      <c r="M318" s="115"/>
      <c r="N318" s="115">
        <v>36.200000000000003</v>
      </c>
      <c r="O318" s="115"/>
      <c r="P318" s="115">
        <f>SUM(E318:N318)</f>
        <v>36.200000000000003</v>
      </c>
    </row>
    <row r="319" spans="1:16" s="95" customFormat="1">
      <c r="A319" s="117" t="s">
        <v>123</v>
      </c>
      <c r="B319" s="118"/>
      <c r="C319" s="118"/>
      <c r="D319" s="119"/>
      <c r="E319" s="120">
        <f>E11+E76+E111+E170+E251+E316</f>
        <v>13150.162831759999</v>
      </c>
      <c r="F319" s="120">
        <f>F11+F76+F111+F170+F251+F316</f>
        <v>3872.03039012</v>
      </c>
      <c r="G319" s="120"/>
      <c r="H319" s="120">
        <f>H11+H76+H111+H170+H251+H316</f>
        <v>1417.5450000000001</v>
      </c>
      <c r="I319" s="120"/>
      <c r="J319" s="120">
        <f>J11+J76+J111+J170+J251+J316</f>
        <v>5.8</v>
      </c>
      <c r="K319" s="120"/>
      <c r="L319" s="120">
        <f>L11+L76+L111+L170+L251+L316</f>
        <v>5963.6174115999993</v>
      </c>
      <c r="M319" s="120"/>
      <c r="N319" s="120">
        <f>N11+N76+N111+N170+N251+N316</f>
        <v>736.30629500000009</v>
      </c>
      <c r="O319" s="120"/>
      <c r="P319" s="120">
        <f>P11+P76+P111+P170+P251+P316</f>
        <v>25145.461928480003</v>
      </c>
    </row>
    <row r="320" spans="1:16">
      <c r="A320" s="138" t="s">
        <v>294</v>
      </c>
      <c r="B320" s="138"/>
      <c r="C320" s="138"/>
      <c r="D320" s="138"/>
      <c r="E320" s="138"/>
      <c r="F320" s="138"/>
      <c r="G320" s="138"/>
      <c r="H320" s="138"/>
      <c r="I320" s="138"/>
      <c r="J320" s="138"/>
      <c r="K320" s="138"/>
      <c r="L320" s="138"/>
      <c r="M320" s="138"/>
      <c r="N320" s="139"/>
      <c r="O320" s="139"/>
      <c r="P320" s="139"/>
    </row>
    <row r="321" spans="1:16">
      <c r="A321" s="89" t="s">
        <v>136</v>
      </c>
      <c r="B321" s="94"/>
      <c r="C321" s="97"/>
      <c r="D321" s="101"/>
      <c r="E321" s="108"/>
      <c r="F321" s="108"/>
      <c r="G321" s="108"/>
      <c r="H321" s="108"/>
      <c r="I321" s="108"/>
      <c r="J321" s="108"/>
      <c r="K321" s="109"/>
      <c r="L321" s="109"/>
      <c r="M321" s="109"/>
      <c r="N321" s="110"/>
      <c r="O321" s="110"/>
      <c r="P321" s="110"/>
    </row>
    <row r="322" spans="1:16">
      <c r="A322" s="89" t="s">
        <v>284</v>
      </c>
      <c r="B322" s="94"/>
      <c r="C322" s="97"/>
      <c r="D322" s="101"/>
      <c r="E322" s="108"/>
      <c r="F322" s="108"/>
      <c r="G322" s="108"/>
      <c r="H322" s="108"/>
      <c r="I322" s="108"/>
      <c r="J322" s="108"/>
      <c r="K322" s="109"/>
      <c r="L322" s="109"/>
      <c r="M322" s="109"/>
      <c r="N322" s="110"/>
      <c r="O322" s="110"/>
      <c r="P322" s="110"/>
    </row>
  </sheetData>
  <mergeCells count="10">
    <mergeCell ref="A320:P320"/>
    <mergeCell ref="L8:N8"/>
    <mergeCell ref="P8:P9"/>
    <mergeCell ref="E7:F7"/>
    <mergeCell ref="L7:N7"/>
    <mergeCell ref="A8:D9"/>
    <mergeCell ref="E8:F8"/>
    <mergeCell ref="H8:J8"/>
    <mergeCell ref="H9:I9"/>
    <mergeCell ref="L9:M9"/>
  </mergeCells>
  <phoneticPr fontId="6" type="noConversion"/>
  <printOptions horizontalCentered="1"/>
  <pageMargins left="0" right="0" top="0.5" bottom="0.25" header="0.3" footer="0.3"/>
  <pageSetup scale="75" orientation="portrait" r:id="rId1"/>
  <headerFooter differentFirst="1">
    <oddHeader>&amp;L&amp;9&amp;K000000CONTINUED&amp;R&amp;7&amp;KFF0000Click here to view Excel file</oddHeader>
  </headerFooter>
  <drawing r:id="rId2"/>
  <extLst>
    <ext xmlns:mx="http://schemas.microsoft.com/office/mac/excel/2008/main" uri="{64002731-A6B0-56B0-2670-7721B7C09600}">
      <mx:PLV Mode="0" OnePage="0" WScale="84"/>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baseColWidth="10" defaultColWidth="9" defaultRowHeight="15"/>
  <cols>
    <col min="1" max="1" width="4.33203125" style="4" customWidth="1"/>
    <col min="2" max="2" width="2.1640625" style="4" customWidth="1"/>
    <col min="3" max="3" width="40.33203125" style="4" bestFit="1" customWidth="1"/>
    <col min="4" max="4" width="9" style="4"/>
    <col min="5" max="5" width="11.1640625" style="4" bestFit="1" customWidth="1"/>
    <col min="6" max="6" width="14" style="4" customWidth="1"/>
    <col min="7" max="7" width="10.83203125" style="4" customWidth="1"/>
    <col min="8" max="8" width="11.1640625" style="4" bestFit="1" customWidth="1"/>
    <col min="9" max="16384" width="9" style="4"/>
  </cols>
  <sheetData>
    <row r="1" spans="1:9" ht="17">
      <c r="A1" s="3" t="s">
        <v>90</v>
      </c>
      <c r="B1" s="3"/>
    </row>
    <row r="2" spans="1:9">
      <c r="A2" s="4" t="s">
        <v>8</v>
      </c>
    </row>
    <row r="3" spans="1:9">
      <c r="A3" s="15"/>
      <c r="B3" s="15"/>
      <c r="C3" s="15"/>
      <c r="D3" s="15"/>
      <c r="E3" s="15"/>
      <c r="F3" s="15"/>
      <c r="G3" s="15"/>
    </row>
    <row r="4" spans="1:9">
      <c r="A4" s="16"/>
      <c r="B4" s="16"/>
      <c r="C4" s="16"/>
      <c r="D4" s="125" t="s">
        <v>4</v>
      </c>
      <c r="E4" s="125"/>
      <c r="F4" s="125"/>
      <c r="G4" s="126" t="s">
        <v>3</v>
      </c>
      <c r="H4" s="126"/>
      <c r="I4" s="16"/>
    </row>
    <row r="5" spans="1:9" ht="32">
      <c r="A5" s="17" t="s">
        <v>10</v>
      </c>
      <c r="B5" s="17"/>
      <c r="C5" s="15"/>
      <c r="D5" s="18" t="s">
        <v>0</v>
      </c>
      <c r="E5" s="18" t="s">
        <v>2</v>
      </c>
      <c r="F5" s="19" t="s">
        <v>44</v>
      </c>
      <c r="G5" s="18" t="s">
        <v>6</v>
      </c>
      <c r="H5" s="18" t="s">
        <v>45</v>
      </c>
      <c r="I5" s="18" t="s">
        <v>7</v>
      </c>
    </row>
    <row r="6" spans="1:9">
      <c r="A6" s="3"/>
      <c r="B6" s="3"/>
      <c r="D6" s="20"/>
      <c r="E6" s="20"/>
      <c r="F6" s="20"/>
      <c r="G6" s="20"/>
    </row>
    <row r="7" spans="1:9">
      <c r="A7" s="3"/>
      <c r="B7" s="3" t="s">
        <v>76</v>
      </c>
      <c r="D7" s="8">
        <f t="shared" ref="D7:I7" si="0">SUM(D8)</f>
        <v>0</v>
      </c>
      <c r="E7" s="8">
        <f t="shared" si="0"/>
        <v>0</v>
      </c>
      <c r="F7" s="8">
        <f t="shared" si="0"/>
        <v>0</v>
      </c>
      <c r="G7" s="8">
        <f t="shared" si="0"/>
        <v>0</v>
      </c>
      <c r="H7" s="8">
        <f t="shared" si="0"/>
        <v>0</v>
      </c>
      <c r="I7" s="8">
        <f t="shared" si="0"/>
        <v>0</v>
      </c>
    </row>
    <row r="8" spans="1:9" s="3" customFormat="1">
      <c r="B8" s="21"/>
      <c r="C8" s="21"/>
      <c r="D8" s="22"/>
      <c r="E8" s="22"/>
      <c r="F8" s="22"/>
      <c r="G8" s="22"/>
      <c r="H8" s="22"/>
      <c r="I8" s="5">
        <f>SUM(D8:H8)</f>
        <v>0</v>
      </c>
    </row>
    <row r="9" spans="1:9">
      <c r="A9" s="3"/>
      <c r="B9" s="3"/>
      <c r="D9" s="8"/>
      <c r="E9" s="8"/>
      <c r="F9" s="8"/>
      <c r="G9" s="8"/>
      <c r="H9" s="5"/>
      <c r="I9" s="5"/>
    </row>
    <row r="10" spans="1:9">
      <c r="A10" s="3"/>
      <c r="B10" s="3" t="s">
        <v>77</v>
      </c>
      <c r="D10" s="8">
        <f t="shared" ref="D10:I10" si="1">SUM(D11)</f>
        <v>0</v>
      </c>
      <c r="E10" s="8">
        <f t="shared" si="1"/>
        <v>0</v>
      </c>
      <c r="F10" s="8">
        <f t="shared" si="1"/>
        <v>0</v>
      </c>
      <c r="G10" s="8">
        <f t="shared" si="1"/>
        <v>0</v>
      </c>
      <c r="H10" s="8">
        <f t="shared" si="1"/>
        <v>0</v>
      </c>
      <c r="I10" s="8">
        <f t="shared" si="1"/>
        <v>0</v>
      </c>
    </row>
    <row r="11" spans="1:9" s="3" customFormat="1">
      <c r="B11" s="23"/>
      <c r="C11" s="23"/>
      <c r="D11" s="24"/>
      <c r="E11" s="24"/>
      <c r="F11" s="24"/>
      <c r="G11" s="24"/>
      <c r="H11" s="24"/>
      <c r="I11" s="5">
        <f>SUM(D11:H11)</f>
        <v>0</v>
      </c>
    </row>
    <row r="12" spans="1:9">
      <c r="A12" s="3"/>
      <c r="B12" s="3"/>
      <c r="D12" s="8"/>
      <c r="E12" s="8"/>
      <c r="F12" s="8"/>
      <c r="G12" s="8"/>
      <c r="H12" s="5"/>
      <c r="I12" s="5"/>
    </row>
    <row r="13" spans="1:9">
      <c r="A13" s="3"/>
      <c r="B13" s="3" t="s">
        <v>78</v>
      </c>
      <c r="D13" s="8">
        <f t="shared" ref="D13:I13" si="2">SUM(D14)</f>
        <v>0</v>
      </c>
      <c r="E13" s="8">
        <f t="shared" si="2"/>
        <v>0</v>
      </c>
      <c r="F13" s="8">
        <f t="shared" si="2"/>
        <v>0</v>
      </c>
      <c r="G13" s="8">
        <f t="shared" si="2"/>
        <v>0</v>
      </c>
      <c r="H13" s="8">
        <f t="shared" si="2"/>
        <v>0</v>
      </c>
      <c r="I13" s="8">
        <f t="shared" si="2"/>
        <v>0</v>
      </c>
    </row>
    <row r="14" spans="1:9" s="3" customFormat="1">
      <c r="B14" s="25"/>
      <c r="C14" s="25"/>
      <c r="D14" s="26"/>
      <c r="E14" s="26"/>
      <c r="F14" s="26"/>
      <c r="G14" s="26"/>
      <c r="H14" s="26"/>
      <c r="I14" s="5">
        <f>SUM(D14:H14)</f>
        <v>0</v>
      </c>
    </row>
    <row r="15" spans="1:9">
      <c r="A15" s="3"/>
      <c r="B15" s="3"/>
      <c r="D15" s="8"/>
      <c r="E15" s="8"/>
      <c r="F15" s="8"/>
      <c r="G15" s="8"/>
      <c r="H15" s="5"/>
      <c r="I15" s="5"/>
    </row>
    <row r="16" spans="1:9">
      <c r="A16" s="3"/>
      <c r="B16" s="3" t="s">
        <v>79</v>
      </c>
      <c r="D16" s="8">
        <f t="shared" ref="D16:I16" si="3">SUM(D17:D17)</f>
        <v>0</v>
      </c>
      <c r="E16" s="8">
        <f t="shared" si="3"/>
        <v>0</v>
      </c>
      <c r="F16" s="8">
        <f t="shared" si="3"/>
        <v>0</v>
      </c>
      <c r="G16" s="8">
        <f t="shared" si="3"/>
        <v>0</v>
      </c>
      <c r="H16" s="8">
        <f t="shared" si="3"/>
        <v>0</v>
      </c>
      <c r="I16" s="8">
        <f t="shared" si="3"/>
        <v>0</v>
      </c>
    </row>
    <row r="17" spans="1:10" s="3" customFormat="1">
      <c r="B17" s="23"/>
      <c r="C17" s="25"/>
      <c r="D17" s="26"/>
      <c r="E17" s="26"/>
      <c r="F17" s="26"/>
      <c r="G17" s="26"/>
      <c r="H17" s="26"/>
      <c r="I17" s="5">
        <f>SUM(D17:H17)</f>
        <v>0</v>
      </c>
    </row>
    <row r="18" spans="1:10">
      <c r="A18" s="3"/>
      <c r="B18" s="3"/>
      <c r="D18" s="8"/>
      <c r="E18" s="8"/>
      <c r="F18" s="8"/>
      <c r="G18" s="8"/>
      <c r="H18" s="5"/>
      <c r="I18" s="5"/>
    </row>
    <row r="19" spans="1:10">
      <c r="A19" s="3"/>
      <c r="B19" s="3" t="s">
        <v>80</v>
      </c>
      <c r="D19" s="8">
        <f t="shared" ref="D19:I19" si="4">SUM(D20:D21)</f>
        <v>0</v>
      </c>
      <c r="E19" s="8">
        <f t="shared" si="4"/>
        <v>0</v>
      </c>
      <c r="F19" s="8">
        <f t="shared" si="4"/>
        <v>0</v>
      </c>
      <c r="G19" s="8">
        <f t="shared" si="4"/>
        <v>0</v>
      </c>
      <c r="H19" s="8">
        <f t="shared" si="4"/>
        <v>0</v>
      </c>
      <c r="I19" s="8">
        <f t="shared" si="4"/>
        <v>0</v>
      </c>
    </row>
    <row r="20" spans="1:10" s="3" customFormat="1">
      <c r="B20" s="25"/>
      <c r="C20" s="25"/>
      <c r="D20" s="26"/>
      <c r="E20" s="26"/>
      <c r="F20" s="26"/>
      <c r="G20" s="26"/>
      <c r="H20" s="26"/>
      <c r="I20" s="5">
        <f>SUM(D20:H20)</f>
        <v>0</v>
      </c>
    </row>
    <row r="21" spans="1:10" s="3" customFormat="1">
      <c r="B21" s="27"/>
      <c r="C21" s="27"/>
      <c r="D21" s="28"/>
      <c r="E21" s="28"/>
      <c r="F21" s="28"/>
      <c r="G21" s="28"/>
      <c r="H21" s="28"/>
      <c r="I21" s="5">
        <f>SUM(D21:H21)</f>
        <v>0</v>
      </c>
    </row>
    <row r="22" spans="1:10" s="3" customFormat="1">
      <c r="D22" s="4"/>
      <c r="E22" s="29"/>
      <c r="F22" s="4"/>
      <c r="G22" s="29"/>
      <c r="H22" s="4"/>
    </row>
    <row r="23" spans="1:10">
      <c r="A23" s="6" t="s">
        <v>7</v>
      </c>
      <c r="B23" s="6"/>
      <c r="C23" s="6"/>
      <c r="D23" s="30">
        <f t="shared" ref="D23:I23" si="5">+D19+D16+D13+D10+D7</f>
        <v>0</v>
      </c>
      <c r="E23" s="30">
        <f t="shared" si="5"/>
        <v>0</v>
      </c>
      <c r="F23" s="30">
        <f t="shared" si="5"/>
        <v>0</v>
      </c>
      <c r="G23" s="30">
        <f t="shared" si="5"/>
        <v>0</v>
      </c>
      <c r="H23" s="30">
        <f t="shared" si="5"/>
        <v>0</v>
      </c>
      <c r="I23" s="30">
        <f t="shared" si="5"/>
        <v>0</v>
      </c>
    </row>
    <row r="24" spans="1:10">
      <c r="A24" s="14" t="s">
        <v>46</v>
      </c>
      <c r="B24" s="12"/>
      <c r="C24" s="12"/>
      <c r="D24" s="12"/>
      <c r="E24" s="12"/>
      <c r="F24" s="12"/>
      <c r="G24" s="12"/>
      <c r="H24" s="12"/>
      <c r="I24" s="12"/>
      <c r="J24" s="12"/>
    </row>
    <row r="25" spans="1:10" s="3" customFormat="1">
      <c r="D25" s="31"/>
      <c r="E25" s="29"/>
      <c r="F25" s="29"/>
      <c r="G25" s="29"/>
      <c r="H25" s="4"/>
    </row>
    <row r="26" spans="1:10" ht="15.75" customHeight="1">
      <c r="D26" s="32"/>
      <c r="E26" s="29"/>
      <c r="F26" s="29"/>
      <c r="G26" s="29"/>
    </row>
    <row r="27" spans="1:10" ht="15.75" customHeight="1">
      <c r="D27" s="32"/>
      <c r="E27" s="29"/>
      <c r="F27" s="29"/>
      <c r="G27" s="29"/>
    </row>
    <row r="28" spans="1:10">
      <c r="D28" s="31"/>
      <c r="E28" s="31"/>
      <c r="F28" s="29"/>
      <c r="G28" s="29"/>
    </row>
    <row r="29" spans="1:10">
      <c r="D29" s="32"/>
      <c r="F29" s="29"/>
      <c r="G29" s="29"/>
    </row>
    <row r="30" spans="1:10">
      <c r="D30" s="32"/>
      <c r="E30" s="32"/>
      <c r="F30" s="29"/>
      <c r="G30" s="29"/>
    </row>
    <row r="31" spans="1:10">
      <c r="D31" s="32"/>
      <c r="E31" s="32"/>
      <c r="F31" s="29"/>
      <c r="G31" s="29"/>
    </row>
    <row r="32" spans="1:10">
      <c r="D32" s="31"/>
      <c r="E32" s="31"/>
      <c r="F32" s="29"/>
      <c r="G32" s="29"/>
    </row>
    <row r="33" spans="2:9">
      <c r="D33" s="32"/>
      <c r="E33" s="32"/>
      <c r="F33" s="29"/>
      <c r="G33" s="29"/>
    </row>
    <row r="34" spans="2:9">
      <c r="B34" s="3"/>
      <c r="D34" s="29"/>
      <c r="E34" s="32"/>
      <c r="F34" s="29"/>
      <c r="G34" s="29"/>
    </row>
    <row r="35" spans="2:9">
      <c r="D35" s="32"/>
      <c r="E35" s="32"/>
      <c r="F35" s="29"/>
      <c r="G35" s="29"/>
    </row>
    <row r="36" spans="2:9">
      <c r="D36" s="32"/>
      <c r="E36" s="32"/>
      <c r="F36" s="29"/>
      <c r="G36" s="29"/>
    </row>
    <row r="37" spans="2:9">
      <c r="D37" s="31"/>
      <c r="E37" s="33"/>
      <c r="F37" s="29"/>
      <c r="G37" s="29"/>
    </row>
    <row r="38" spans="2:9">
      <c r="D38" s="32"/>
      <c r="E38" s="29"/>
      <c r="F38" s="29"/>
      <c r="G38" s="29"/>
    </row>
    <row r="39" spans="2:9">
      <c r="D39" s="32"/>
      <c r="E39" s="29"/>
      <c r="F39" s="29"/>
      <c r="G39" s="29"/>
    </row>
    <row r="40" spans="2:9">
      <c r="D40" s="31"/>
      <c r="E40" s="31"/>
      <c r="F40" s="33"/>
      <c r="G40" s="29"/>
    </row>
    <row r="41" spans="2:9">
      <c r="C41" s="12"/>
      <c r="D41" s="32"/>
      <c r="E41" s="32"/>
      <c r="F41" s="29"/>
      <c r="G41" s="29"/>
      <c r="H41" s="12"/>
      <c r="I41" s="12"/>
    </row>
  </sheetData>
  <mergeCells count="2">
    <mergeCell ref="D4:F4"/>
    <mergeCell ref="G4:H4"/>
  </mergeCells>
  <phoneticPr fontId="6"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baseColWidth="10" defaultColWidth="9" defaultRowHeight="15"/>
  <cols>
    <col min="1" max="1" width="25.1640625" style="49" customWidth="1"/>
    <col min="2" max="2" width="2.33203125" style="49" customWidth="1"/>
    <col min="3" max="3" width="10.6640625" style="49" customWidth="1"/>
    <col min="4" max="4" width="15.1640625" style="49" customWidth="1"/>
    <col min="5" max="5" width="12.33203125" style="49" customWidth="1"/>
    <col min="6" max="6" width="8.6640625" style="49" customWidth="1"/>
    <col min="7" max="16384" width="9" style="49"/>
  </cols>
  <sheetData>
    <row r="1" spans="1:4">
      <c r="A1" s="35" t="s">
        <v>91</v>
      </c>
    </row>
    <row r="2" spans="1:4" ht="17">
      <c r="A2" s="35" t="s">
        <v>85</v>
      </c>
    </row>
    <row r="3" spans="1:4">
      <c r="A3" s="49" t="s">
        <v>8</v>
      </c>
    </row>
    <row r="5" spans="1:4">
      <c r="A5" s="52" t="s">
        <v>10</v>
      </c>
      <c r="B5" s="50"/>
      <c r="C5" s="53" t="s">
        <v>19</v>
      </c>
      <c r="D5" s="53" t="s">
        <v>9</v>
      </c>
    </row>
    <row r="6" spans="1:4">
      <c r="A6" s="49" t="s">
        <v>11</v>
      </c>
      <c r="C6" s="59"/>
      <c r="D6" s="127" t="s">
        <v>64</v>
      </c>
    </row>
    <row r="7" spans="1:4">
      <c r="A7" s="49" t="s">
        <v>12</v>
      </c>
      <c r="C7" s="59"/>
      <c r="D7" s="128"/>
    </row>
    <row r="8" spans="1:4">
      <c r="A8" s="49" t="s">
        <v>13</v>
      </c>
      <c r="C8" s="59"/>
      <c r="D8" s="128"/>
    </row>
    <row r="9" spans="1:4">
      <c r="A9" s="49" t="s">
        <v>14</v>
      </c>
      <c r="C9" s="59"/>
      <c r="D9" s="128"/>
    </row>
    <row r="10" spans="1:4">
      <c r="A10" s="49" t="s">
        <v>15</v>
      </c>
      <c r="C10" s="59"/>
      <c r="D10" s="128"/>
    </row>
    <row r="11" spans="1:4">
      <c r="A11" s="49" t="s">
        <v>16</v>
      </c>
      <c r="C11" s="59"/>
      <c r="D11" s="128"/>
    </row>
    <row r="12" spans="1:4">
      <c r="A12" s="49" t="s">
        <v>17</v>
      </c>
      <c r="C12" s="59"/>
      <c r="D12" s="128"/>
    </row>
    <row r="13" spans="1:4">
      <c r="A13" s="49" t="s">
        <v>54</v>
      </c>
      <c r="C13" s="59"/>
      <c r="D13" s="128"/>
    </row>
    <row r="14" spans="1:4">
      <c r="A14" s="49" t="s">
        <v>18</v>
      </c>
      <c r="C14" s="59"/>
      <c r="D14" s="128"/>
    </row>
    <row r="15" spans="1:4">
      <c r="A15" s="49" t="s">
        <v>28</v>
      </c>
      <c r="C15" s="59"/>
      <c r="D15" s="128"/>
    </row>
    <row r="17" spans="1:9">
      <c r="A17" s="52" t="s">
        <v>7</v>
      </c>
      <c r="B17" s="52"/>
      <c r="C17" s="61">
        <f>SUM(C6:C15)</f>
        <v>0</v>
      </c>
      <c r="D17" s="58">
        <f>SUM(D6:D16)</f>
        <v>0</v>
      </c>
    </row>
    <row r="18" spans="1:9">
      <c r="A18" s="54" t="s">
        <v>52</v>
      </c>
    </row>
    <row r="19" spans="1:9">
      <c r="A19" s="54" t="s">
        <v>53</v>
      </c>
    </row>
    <row r="22" spans="1:9">
      <c r="A22" s="35" t="s">
        <v>92</v>
      </c>
    </row>
    <row r="23" spans="1:9">
      <c r="A23" s="35" t="s">
        <v>86</v>
      </c>
    </row>
    <row r="24" spans="1:9">
      <c r="A24" s="49" t="s">
        <v>8</v>
      </c>
    </row>
    <row r="25" spans="1:9">
      <c r="A25" s="51"/>
      <c r="B25" s="51"/>
      <c r="C25" s="51"/>
      <c r="D25" s="51"/>
      <c r="E25" s="51"/>
      <c r="F25" s="51"/>
    </row>
    <row r="26" spans="1:9" s="56" customFormat="1" ht="17">
      <c r="A26" s="1" t="s">
        <v>10</v>
      </c>
      <c r="B26" s="55"/>
      <c r="C26" s="2" t="s">
        <v>5</v>
      </c>
      <c r="D26" s="2" t="s">
        <v>40</v>
      </c>
      <c r="E26" s="2" t="s">
        <v>69</v>
      </c>
      <c r="F26" s="2" t="s">
        <v>7</v>
      </c>
    </row>
    <row r="27" spans="1:9">
      <c r="A27" s="49" t="s">
        <v>11</v>
      </c>
      <c r="C27" s="59"/>
      <c r="D27" s="59"/>
      <c r="E27" s="59"/>
      <c r="F27" s="59">
        <f>SUM(C27:E27)</f>
        <v>0</v>
      </c>
      <c r="G27" s="60"/>
      <c r="H27" s="64"/>
      <c r="I27" s="64"/>
    </row>
    <row r="28" spans="1:9">
      <c r="A28" s="49" t="s">
        <v>12</v>
      </c>
      <c r="C28" s="59"/>
      <c r="D28" s="59"/>
      <c r="E28" s="59"/>
      <c r="F28" s="59"/>
    </row>
    <row r="29" spans="1:9">
      <c r="A29" s="49" t="s">
        <v>13</v>
      </c>
      <c r="C29" s="59"/>
      <c r="D29" s="59"/>
      <c r="E29" s="59"/>
      <c r="F29" s="59">
        <f t="shared" ref="F29:F36" si="0">SUM(C29:E29)</f>
        <v>0</v>
      </c>
    </row>
    <row r="30" spans="1:9">
      <c r="A30" s="49" t="s">
        <v>14</v>
      </c>
      <c r="C30" s="59"/>
      <c r="D30" s="59"/>
      <c r="E30" s="59"/>
      <c r="F30" s="59"/>
    </row>
    <row r="31" spans="1:9">
      <c r="A31" s="49" t="s">
        <v>15</v>
      </c>
      <c r="C31" s="59"/>
      <c r="D31" s="59"/>
      <c r="E31" s="59"/>
      <c r="F31" s="59"/>
    </row>
    <row r="32" spans="1:9">
      <c r="A32" s="49" t="s">
        <v>16</v>
      </c>
      <c r="C32" s="59"/>
      <c r="D32" s="59"/>
      <c r="E32" s="59"/>
      <c r="F32" s="59">
        <f t="shared" si="0"/>
        <v>0</v>
      </c>
    </row>
    <row r="33" spans="1:6">
      <c r="A33" s="49" t="s">
        <v>17</v>
      </c>
      <c r="C33" s="59"/>
      <c r="D33" s="59"/>
      <c r="E33" s="59"/>
      <c r="F33" s="59">
        <f t="shared" si="0"/>
        <v>0</v>
      </c>
    </row>
    <row r="34" spans="1:6">
      <c r="A34" s="49" t="s">
        <v>54</v>
      </c>
      <c r="C34" s="59"/>
      <c r="D34" s="59"/>
      <c r="E34" s="59"/>
      <c r="F34" s="59">
        <f t="shared" si="0"/>
        <v>0</v>
      </c>
    </row>
    <row r="35" spans="1:6">
      <c r="A35" s="49" t="s">
        <v>18</v>
      </c>
      <c r="C35" s="59"/>
      <c r="D35" s="59"/>
      <c r="E35" s="59"/>
      <c r="F35" s="59">
        <f t="shared" si="0"/>
        <v>0</v>
      </c>
    </row>
    <row r="36" spans="1:6">
      <c r="A36" s="49" t="s">
        <v>28</v>
      </c>
      <c r="C36" s="59"/>
      <c r="D36" s="59"/>
      <c r="E36" s="59"/>
      <c r="F36" s="59">
        <f t="shared" si="0"/>
        <v>0</v>
      </c>
    </row>
    <row r="37" spans="1:6">
      <c r="A37" s="52" t="s">
        <v>7</v>
      </c>
      <c r="B37" s="52"/>
      <c r="C37" s="63">
        <f>SUM(C27:C36)</f>
        <v>0</v>
      </c>
      <c r="D37" s="63">
        <f>SUM(D27:D36)</f>
        <v>0</v>
      </c>
      <c r="E37" s="63">
        <f>SUM(E27:E36)</f>
        <v>0</v>
      </c>
      <c r="F37" s="63">
        <f>SUM(F27:F36)</f>
        <v>0</v>
      </c>
    </row>
    <row r="38" spans="1:6" ht="17">
      <c r="A38" s="81" t="s">
        <v>70</v>
      </c>
    </row>
  </sheetData>
  <mergeCells count="1">
    <mergeCell ref="D6:D15"/>
  </mergeCells>
  <phoneticPr fontId="6"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3.6640625" style="4" customWidth="1"/>
    <col min="8" max="8" width="9" style="4"/>
    <col min="9" max="9" width="12.1640625" style="4" customWidth="1"/>
    <col min="10" max="16384" width="9" style="4"/>
  </cols>
  <sheetData>
    <row r="1" spans="1:10" ht="17">
      <c r="A1" s="3" t="s">
        <v>93</v>
      </c>
      <c r="B1" s="3"/>
      <c r="C1" s="3"/>
    </row>
    <row r="2" spans="1:10">
      <c r="A2" s="4" t="s">
        <v>8</v>
      </c>
    </row>
    <row r="4" spans="1:10">
      <c r="A4" s="16"/>
      <c r="B4" s="16"/>
      <c r="C4" s="16"/>
      <c r="D4" s="16"/>
      <c r="E4" s="16"/>
      <c r="F4" s="16"/>
      <c r="G4" s="75" t="s">
        <v>65</v>
      </c>
      <c r="H4" s="71" t="s">
        <v>3</v>
      </c>
      <c r="I4" s="74"/>
      <c r="J4" s="16"/>
    </row>
    <row r="5" spans="1:10">
      <c r="A5" s="17" t="s">
        <v>10</v>
      </c>
      <c r="B5" s="17"/>
      <c r="C5" s="17"/>
      <c r="D5" s="15"/>
      <c r="E5" s="18" t="s">
        <v>4</v>
      </c>
      <c r="F5" s="18" t="s">
        <v>5</v>
      </c>
      <c r="G5" s="18" t="s">
        <v>66</v>
      </c>
      <c r="H5" s="72" t="s">
        <v>67</v>
      </c>
      <c r="I5" s="72" t="s">
        <v>45</v>
      </c>
      <c r="J5" s="18" t="s">
        <v>7</v>
      </c>
    </row>
    <row r="6" spans="1:10">
      <c r="A6" s="3"/>
      <c r="B6" s="3"/>
      <c r="C6" s="3"/>
      <c r="E6" s="20"/>
      <c r="F6" s="20"/>
      <c r="J6" s="20"/>
    </row>
    <row r="7" spans="1:10" s="3" customFormat="1">
      <c r="B7" s="3" t="s">
        <v>76</v>
      </c>
      <c r="E7" s="9">
        <f t="shared" ref="E7:J7" si="0">SUM(E8:E16)</f>
        <v>0</v>
      </c>
      <c r="F7" s="9">
        <f t="shared" si="0"/>
        <v>0</v>
      </c>
      <c r="G7" s="9">
        <f t="shared" si="0"/>
        <v>0</v>
      </c>
      <c r="H7" s="9">
        <f t="shared" si="0"/>
        <v>0</v>
      </c>
      <c r="I7" s="9">
        <f t="shared" si="0"/>
        <v>0</v>
      </c>
      <c r="J7" s="9">
        <f t="shared" si="0"/>
        <v>0</v>
      </c>
    </row>
    <row r="8" spans="1:10" s="3" customFormat="1">
      <c r="C8" s="4" t="s">
        <v>0</v>
      </c>
      <c r="E8" s="9"/>
      <c r="F8" s="9"/>
      <c r="G8" s="9"/>
      <c r="H8" s="9"/>
      <c r="I8" s="9"/>
      <c r="J8" s="9"/>
    </row>
    <row r="9" spans="1:10">
      <c r="D9" s="10"/>
      <c r="E9" s="5"/>
      <c r="F9" s="5"/>
      <c r="G9" s="5"/>
      <c r="H9" s="5"/>
      <c r="I9" s="5"/>
      <c r="J9" s="5">
        <f t="shared" ref="J9:J12" si="1">SUM(E9:I9)</f>
        <v>0</v>
      </c>
    </row>
    <row r="10" spans="1:10">
      <c r="D10" s="10"/>
      <c r="E10" s="5"/>
      <c r="F10" s="5"/>
      <c r="G10" s="5"/>
      <c r="H10" s="5"/>
      <c r="I10" s="5"/>
      <c r="J10" s="5">
        <f t="shared" si="1"/>
        <v>0</v>
      </c>
    </row>
    <row r="11" spans="1:10">
      <c r="D11" s="10"/>
      <c r="E11" s="5"/>
      <c r="F11" s="5"/>
      <c r="G11" s="5"/>
      <c r="H11" s="5"/>
      <c r="I11" s="5"/>
      <c r="J11" s="5">
        <f t="shared" si="1"/>
        <v>0</v>
      </c>
    </row>
    <row r="12" spans="1:10">
      <c r="D12" s="10"/>
      <c r="E12" s="5"/>
      <c r="F12" s="5"/>
      <c r="G12" s="5"/>
      <c r="H12" s="5"/>
      <c r="I12" s="5"/>
      <c r="J12" s="5">
        <f t="shared" si="1"/>
        <v>0</v>
      </c>
    </row>
    <row r="13" spans="1:10">
      <c r="C13" s="4" t="s">
        <v>1</v>
      </c>
      <c r="D13" s="10"/>
      <c r="E13" s="5"/>
      <c r="F13" s="5"/>
      <c r="G13" s="5"/>
      <c r="H13" s="5"/>
      <c r="I13" s="5"/>
      <c r="J13" s="5"/>
    </row>
    <row r="14" spans="1:10">
      <c r="D14" s="10"/>
      <c r="E14" s="5"/>
      <c r="F14" s="5"/>
      <c r="G14" s="5"/>
      <c r="H14" s="5"/>
      <c r="I14" s="5"/>
      <c r="J14" s="5">
        <f>SUM(E14:I14)</f>
        <v>0</v>
      </c>
    </row>
    <row r="15" spans="1:10">
      <c r="D15" s="10"/>
      <c r="E15" s="5"/>
      <c r="F15" s="5"/>
      <c r="G15" s="5"/>
      <c r="H15" s="5"/>
      <c r="I15" s="5"/>
      <c r="J15" s="5">
        <f>SUM(E15:I15)</f>
        <v>0</v>
      </c>
    </row>
    <row r="16" spans="1:10">
      <c r="D16" s="10"/>
      <c r="E16" s="5"/>
      <c r="F16" s="5"/>
      <c r="G16" s="5"/>
      <c r="H16" s="5"/>
      <c r="I16" s="5"/>
      <c r="J16" s="5">
        <f>SUM(E16:I16)</f>
        <v>0</v>
      </c>
    </row>
    <row r="17" spans="1:10">
      <c r="D17" s="10"/>
      <c r="E17" s="5"/>
      <c r="F17" s="5"/>
      <c r="G17" s="5"/>
      <c r="H17" s="5"/>
      <c r="I17" s="5"/>
      <c r="J17" s="5"/>
    </row>
    <row r="18" spans="1:10" s="3" customFormat="1">
      <c r="B18" s="3" t="s">
        <v>77</v>
      </c>
      <c r="D18" s="11"/>
      <c r="E18" s="9">
        <f t="shared" ref="E18:J18" si="2">SUM(E19:E28)</f>
        <v>0</v>
      </c>
      <c r="F18" s="9">
        <f t="shared" si="2"/>
        <v>0</v>
      </c>
      <c r="G18" s="9">
        <f t="shared" si="2"/>
        <v>0</v>
      </c>
      <c r="H18" s="9">
        <f t="shared" si="2"/>
        <v>0</v>
      </c>
      <c r="I18" s="9">
        <f t="shared" si="2"/>
        <v>0</v>
      </c>
      <c r="J18" s="9">
        <f t="shared" si="2"/>
        <v>0</v>
      </c>
    </row>
    <row r="19" spans="1:10" s="3" customFormat="1">
      <c r="C19" s="4" t="s">
        <v>0</v>
      </c>
      <c r="D19" s="11"/>
      <c r="E19" s="9"/>
      <c r="F19" s="9"/>
      <c r="G19" s="9"/>
      <c r="H19" s="9"/>
      <c r="I19" s="9"/>
      <c r="J19" s="9"/>
    </row>
    <row r="20" spans="1:10">
      <c r="D20" s="10"/>
      <c r="E20" s="5"/>
      <c r="F20" s="5"/>
      <c r="G20" s="5"/>
      <c r="H20" s="5"/>
      <c r="I20" s="5"/>
      <c r="J20" s="5">
        <f>SUM(E20:I20)</f>
        <v>0</v>
      </c>
    </row>
    <row r="21" spans="1:10">
      <c r="D21" s="10"/>
      <c r="E21" s="5"/>
      <c r="F21" s="5"/>
      <c r="G21" s="5"/>
      <c r="H21" s="5"/>
      <c r="I21" s="5"/>
      <c r="J21" s="5">
        <f>SUM(E21:I21)</f>
        <v>0</v>
      </c>
    </row>
    <row r="22" spans="1:10">
      <c r="C22" s="4" t="s">
        <v>1</v>
      </c>
      <c r="D22" s="10"/>
      <c r="E22" s="5"/>
      <c r="F22" s="5"/>
      <c r="G22" s="5"/>
      <c r="H22" s="5"/>
      <c r="I22" s="5"/>
      <c r="J22" s="5"/>
    </row>
    <row r="23" spans="1:10">
      <c r="D23" s="10"/>
      <c r="E23" s="5"/>
      <c r="F23" s="5"/>
      <c r="G23" s="5"/>
      <c r="H23" s="5"/>
      <c r="I23" s="5"/>
      <c r="J23" s="5">
        <f t="shared" ref="J23:J28" si="3">SUM(E23:I23)</f>
        <v>0</v>
      </c>
    </row>
    <row r="24" spans="1:10">
      <c r="D24" s="10"/>
      <c r="E24" s="5"/>
      <c r="F24" s="5"/>
      <c r="G24" s="5"/>
      <c r="H24" s="5"/>
      <c r="I24" s="5"/>
      <c r="J24" s="5">
        <f t="shared" si="3"/>
        <v>0</v>
      </c>
    </row>
    <row r="25" spans="1:10">
      <c r="D25" s="10"/>
      <c r="E25" s="5"/>
      <c r="F25" s="5"/>
      <c r="G25" s="5"/>
      <c r="H25" s="5"/>
      <c r="I25" s="5"/>
      <c r="J25" s="5">
        <f t="shared" si="3"/>
        <v>0</v>
      </c>
    </row>
    <row r="26" spans="1:10">
      <c r="D26" s="10"/>
      <c r="E26" s="5"/>
      <c r="F26" s="5"/>
      <c r="G26" s="5"/>
      <c r="H26" s="5"/>
      <c r="I26" s="5"/>
      <c r="J26" s="5">
        <f t="shared" si="3"/>
        <v>0</v>
      </c>
    </row>
    <row r="27" spans="1:10">
      <c r="D27" s="10"/>
      <c r="E27" s="5"/>
      <c r="F27" s="5"/>
      <c r="G27" s="5"/>
      <c r="H27" s="5"/>
      <c r="I27" s="5"/>
      <c r="J27" s="5">
        <f t="shared" si="3"/>
        <v>0</v>
      </c>
    </row>
    <row r="28" spans="1:10">
      <c r="E28" s="5"/>
      <c r="F28" s="5"/>
      <c r="G28" s="5"/>
      <c r="H28" s="5"/>
      <c r="I28" s="5"/>
      <c r="J28" s="5">
        <f t="shared" si="3"/>
        <v>0</v>
      </c>
    </row>
    <row r="30" spans="1:10">
      <c r="A30" s="6" t="s">
        <v>7</v>
      </c>
      <c r="B30" s="7"/>
      <c r="C30" s="7"/>
      <c r="D30" s="7"/>
      <c r="E30" s="34">
        <f t="shared" ref="E30:J30" si="4">+E18+E7</f>
        <v>0</v>
      </c>
      <c r="F30" s="34">
        <f t="shared" si="4"/>
        <v>0</v>
      </c>
      <c r="G30" s="34">
        <f t="shared" si="4"/>
        <v>0</v>
      </c>
      <c r="H30" s="34">
        <f t="shared" si="4"/>
        <v>0</v>
      </c>
      <c r="I30" s="34">
        <f t="shared" si="4"/>
        <v>0</v>
      </c>
      <c r="J30" s="34">
        <f t="shared" si="4"/>
        <v>0</v>
      </c>
    </row>
    <row r="31" spans="1:10">
      <c r="A31" s="14" t="s">
        <v>43</v>
      </c>
    </row>
    <row r="32" spans="1:10">
      <c r="H32" s="32"/>
    </row>
  </sheetData>
  <phoneticPr fontId="6"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14.1640625" style="4" customWidth="1"/>
    <col min="7" max="16384" width="9" style="4"/>
  </cols>
  <sheetData>
    <row r="1" spans="1:8" ht="17">
      <c r="A1" s="3" t="s">
        <v>94</v>
      </c>
      <c r="B1" s="3"/>
    </row>
    <row r="2" spans="1:8">
      <c r="A2" s="4" t="s">
        <v>8</v>
      </c>
    </row>
    <row r="4" spans="1:8">
      <c r="A4" s="15"/>
      <c r="B4" s="15"/>
      <c r="C4" s="15"/>
      <c r="D4" s="15"/>
      <c r="E4" s="15"/>
      <c r="F4" s="15"/>
    </row>
    <row r="5" spans="1:8">
      <c r="A5" s="16"/>
      <c r="B5" s="16"/>
      <c r="C5" s="125" t="s">
        <v>4</v>
      </c>
      <c r="D5" s="125"/>
      <c r="E5" s="125"/>
      <c r="F5" s="126" t="s">
        <v>3</v>
      </c>
      <c r="G5" s="126"/>
      <c r="H5" s="16"/>
    </row>
    <row r="6" spans="1:8" ht="32">
      <c r="A6" s="17" t="s">
        <v>10</v>
      </c>
      <c r="B6" s="15"/>
      <c r="C6" s="18" t="s">
        <v>0</v>
      </c>
      <c r="D6" s="18" t="s">
        <v>2</v>
      </c>
      <c r="E6" s="19" t="s">
        <v>44</v>
      </c>
      <c r="F6" s="18" t="s">
        <v>6</v>
      </c>
      <c r="G6" s="18" t="s">
        <v>45</v>
      </c>
      <c r="H6" s="18" t="s">
        <v>7</v>
      </c>
    </row>
    <row r="7" spans="1:8">
      <c r="A7" s="3"/>
      <c r="C7" s="20"/>
      <c r="D7" s="20"/>
      <c r="E7" s="20"/>
      <c r="F7" s="20"/>
    </row>
    <row r="8" spans="1:8">
      <c r="A8" s="35" t="s">
        <v>76</v>
      </c>
      <c r="C8" s="36">
        <f t="shared" ref="C8:H8" si="0">SUM(C9:C11)</f>
        <v>0</v>
      </c>
      <c r="D8" s="36">
        <f t="shared" si="0"/>
        <v>0</v>
      </c>
      <c r="E8" s="36">
        <f t="shared" si="0"/>
        <v>0</v>
      </c>
      <c r="F8" s="36">
        <f t="shared" si="0"/>
        <v>0</v>
      </c>
      <c r="G8" s="36">
        <f t="shared" si="0"/>
        <v>0</v>
      </c>
      <c r="H8" s="36">
        <f t="shared" si="0"/>
        <v>0</v>
      </c>
    </row>
    <row r="9" spans="1:8">
      <c r="C9" s="5"/>
      <c r="D9" s="5"/>
      <c r="E9" s="5"/>
      <c r="F9" s="5"/>
      <c r="G9" s="5"/>
      <c r="H9" s="5"/>
    </row>
    <row r="10" spans="1:8">
      <c r="B10" s="10"/>
      <c r="C10" s="5"/>
      <c r="D10" s="5"/>
      <c r="E10" s="5"/>
      <c r="F10" s="5"/>
      <c r="G10" s="5"/>
      <c r="H10" s="5"/>
    </row>
    <row r="11" spans="1:8">
      <c r="A11" s="35" t="s">
        <v>77</v>
      </c>
      <c r="B11" s="10"/>
      <c r="C11" s="5"/>
      <c r="D11" s="5"/>
      <c r="E11" s="5"/>
      <c r="F11" s="5"/>
      <c r="G11" s="5"/>
      <c r="H11" s="5"/>
    </row>
    <row r="14" spans="1:8">
      <c r="A14" s="35" t="s">
        <v>78</v>
      </c>
    </row>
    <row r="17" spans="1:9">
      <c r="A17" s="6" t="s">
        <v>7</v>
      </c>
      <c r="B17" s="6"/>
      <c r="C17" s="37">
        <f t="shared" ref="C17:H17" si="1">+C8</f>
        <v>0</v>
      </c>
      <c r="D17" s="37">
        <f t="shared" si="1"/>
        <v>0</v>
      </c>
      <c r="E17" s="37">
        <f t="shared" si="1"/>
        <v>0</v>
      </c>
      <c r="F17" s="37">
        <f t="shared" si="1"/>
        <v>0</v>
      </c>
      <c r="G17" s="37">
        <f t="shared" si="1"/>
        <v>0</v>
      </c>
      <c r="H17" s="37">
        <f t="shared" si="1"/>
        <v>0</v>
      </c>
    </row>
    <row r="18" spans="1:9">
      <c r="A18" s="14" t="s">
        <v>46</v>
      </c>
      <c r="B18" s="12"/>
      <c r="C18" s="12"/>
      <c r="D18" s="12"/>
      <c r="E18" s="12"/>
      <c r="F18" s="12"/>
      <c r="G18" s="12"/>
      <c r="H18" s="12"/>
      <c r="I18" s="12"/>
    </row>
  </sheetData>
  <mergeCells count="2">
    <mergeCell ref="C5:E5"/>
    <mergeCell ref="F5:G5"/>
  </mergeCells>
  <phoneticPr fontId="6"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baseColWidth="10" defaultColWidth="9" defaultRowHeight="15"/>
  <cols>
    <col min="1" max="1" width="27.33203125" style="49" customWidth="1"/>
    <col min="2" max="2" width="2.33203125" style="49" customWidth="1"/>
    <col min="3" max="3" width="10.6640625" style="49" customWidth="1"/>
    <col min="4" max="4" width="15.1640625" style="49" customWidth="1"/>
    <col min="5" max="5" width="10.33203125" style="49" customWidth="1"/>
    <col min="6" max="16384" width="9" style="49"/>
  </cols>
  <sheetData>
    <row r="1" spans="1:4">
      <c r="A1" s="35" t="s">
        <v>95</v>
      </c>
    </row>
    <row r="2" spans="1:4" ht="17">
      <c r="A2" s="35" t="s">
        <v>85</v>
      </c>
    </row>
    <row r="3" spans="1:4">
      <c r="A3" s="49" t="s">
        <v>8</v>
      </c>
    </row>
    <row r="5" spans="1:4">
      <c r="A5" s="52" t="s">
        <v>10</v>
      </c>
      <c r="B5" s="50"/>
      <c r="C5" s="53" t="s">
        <v>19</v>
      </c>
      <c r="D5" s="53" t="s">
        <v>9</v>
      </c>
    </row>
    <row r="6" spans="1:4" ht="15" customHeight="1">
      <c r="A6" s="49" t="s">
        <v>76</v>
      </c>
      <c r="C6" s="59"/>
      <c r="D6" s="129" t="s">
        <v>64</v>
      </c>
    </row>
    <row r="7" spans="1:4" ht="15" customHeight="1">
      <c r="A7" s="49" t="s">
        <v>77</v>
      </c>
      <c r="C7" s="59"/>
      <c r="D7" s="130"/>
    </row>
    <row r="9" spans="1:4" ht="15" customHeight="1">
      <c r="A9" s="52" t="s">
        <v>7</v>
      </c>
      <c r="B9" s="52"/>
      <c r="C9" s="61">
        <f>SUM(C6:C8)</f>
        <v>0</v>
      </c>
      <c r="D9" s="52"/>
    </row>
    <row r="10" spans="1:4" ht="15" customHeight="1">
      <c r="A10" s="54" t="s">
        <v>52</v>
      </c>
    </row>
    <row r="11" spans="1:4" ht="15" customHeight="1">
      <c r="A11" s="54" t="s">
        <v>53</v>
      </c>
    </row>
    <row r="16" spans="1:4">
      <c r="A16" s="35" t="s">
        <v>96</v>
      </c>
    </row>
    <row r="17" spans="1:6">
      <c r="A17" s="35" t="s">
        <v>86</v>
      </c>
    </row>
    <row r="18" spans="1:6">
      <c r="A18" s="49" t="s">
        <v>8</v>
      </c>
    </row>
    <row r="19" spans="1:6">
      <c r="A19" s="51"/>
      <c r="B19" s="51"/>
      <c r="C19" s="51"/>
      <c r="D19" s="51"/>
      <c r="E19" s="51"/>
      <c r="F19" s="51"/>
    </row>
    <row r="20" spans="1:6" ht="17">
      <c r="A20" s="1" t="s">
        <v>10</v>
      </c>
      <c r="B20" s="55"/>
      <c r="C20" s="2" t="s">
        <v>5</v>
      </c>
      <c r="D20" s="2" t="s">
        <v>40</v>
      </c>
      <c r="E20" s="2" t="s">
        <v>69</v>
      </c>
      <c r="F20" s="2" t="s">
        <v>7</v>
      </c>
    </row>
    <row r="21" spans="1:6">
      <c r="A21" s="49" t="s">
        <v>76</v>
      </c>
      <c r="C21" s="65"/>
      <c r="D21" s="65"/>
      <c r="E21" s="65"/>
      <c r="F21" s="65">
        <f>SUM(C21:E21)</f>
        <v>0</v>
      </c>
    </row>
    <row r="22" spans="1:6">
      <c r="A22" s="49" t="s">
        <v>77</v>
      </c>
      <c r="C22" s="65"/>
      <c r="D22" s="65"/>
      <c r="E22" s="65"/>
      <c r="F22" s="65">
        <f>SUM(C22:E22)</f>
        <v>0</v>
      </c>
    </row>
    <row r="23" spans="1:6">
      <c r="A23" s="52" t="s">
        <v>7</v>
      </c>
      <c r="B23" s="52"/>
      <c r="C23" s="66">
        <f>SUM(C21:C22)</f>
        <v>0</v>
      </c>
      <c r="D23" s="66">
        <f>SUM(D21:D22)</f>
        <v>0</v>
      </c>
      <c r="E23" s="66">
        <f>SUM(E21:E22)</f>
        <v>0</v>
      </c>
      <c r="F23" s="66">
        <f>SUM(F21:F22)</f>
        <v>0</v>
      </c>
    </row>
    <row r="24" spans="1:6" ht="17">
      <c r="A24" s="81" t="s">
        <v>70</v>
      </c>
    </row>
  </sheetData>
  <mergeCells count="1">
    <mergeCell ref="D6:D7"/>
  </mergeCells>
  <phoneticPr fontId="6"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baseColWidth="10" defaultColWidth="9" defaultRowHeight="15"/>
  <cols>
    <col min="1" max="1" width="3.1640625" style="4" customWidth="1"/>
    <col min="2" max="2" width="2.1640625" style="4" customWidth="1"/>
    <col min="3" max="3" width="3.1640625" style="4" customWidth="1"/>
    <col min="4" max="4" width="42.83203125" style="4" customWidth="1"/>
    <col min="5" max="6" width="9" style="5"/>
    <col min="7" max="7" width="13.6640625" style="5" customWidth="1"/>
    <col min="8" max="8" width="13.1640625" style="5" customWidth="1"/>
    <col min="9" max="9" width="11.83203125" style="5" customWidth="1"/>
    <col min="10" max="10" width="9" style="5"/>
    <col min="11" max="16384" width="9" style="4"/>
  </cols>
  <sheetData>
    <row r="1" spans="1:10" ht="17">
      <c r="A1" s="3" t="s">
        <v>97</v>
      </c>
      <c r="B1" s="3"/>
      <c r="C1" s="3"/>
    </row>
    <row r="2" spans="1:10">
      <c r="A2" s="4" t="s">
        <v>8</v>
      </c>
    </row>
    <row r="4" spans="1:10">
      <c r="A4" s="16"/>
      <c r="B4" s="16"/>
      <c r="C4" s="16"/>
      <c r="D4" s="16"/>
      <c r="E4" s="73"/>
      <c r="F4" s="73"/>
      <c r="G4" s="75" t="s">
        <v>65</v>
      </c>
      <c r="H4" s="71" t="s">
        <v>3</v>
      </c>
      <c r="I4" s="74"/>
      <c r="J4" s="73"/>
    </row>
    <row r="5" spans="1:10">
      <c r="A5" s="17" t="s">
        <v>10</v>
      </c>
      <c r="B5" s="17"/>
      <c r="C5" s="17"/>
      <c r="D5" s="15"/>
      <c r="E5" s="72" t="s">
        <v>4</v>
      </c>
      <c r="F5" s="72" t="s">
        <v>5</v>
      </c>
      <c r="G5" s="18" t="s">
        <v>66</v>
      </c>
      <c r="H5" s="72" t="s">
        <v>67</v>
      </c>
      <c r="I5" s="72" t="s">
        <v>45</v>
      </c>
      <c r="J5" s="72" t="s">
        <v>7</v>
      </c>
    </row>
    <row r="6" spans="1:10" s="3" customFormat="1">
      <c r="B6" s="3" t="s">
        <v>76</v>
      </c>
      <c r="E6" s="9">
        <f t="shared" ref="E6:J6" si="0">SUM(E10:E10)</f>
        <v>0</v>
      </c>
      <c r="F6" s="9">
        <f t="shared" si="0"/>
        <v>0</v>
      </c>
      <c r="G6" s="9">
        <f t="shared" si="0"/>
        <v>0</v>
      </c>
      <c r="H6" s="9">
        <f t="shared" si="0"/>
        <v>0</v>
      </c>
      <c r="I6" s="9">
        <f t="shared" si="0"/>
        <v>0</v>
      </c>
      <c r="J6" s="9">
        <f t="shared" si="0"/>
        <v>0</v>
      </c>
    </row>
    <row r="7" spans="1:10" ht="12.75" customHeight="1">
      <c r="C7" s="4" t="s">
        <v>0</v>
      </c>
    </row>
    <row r="8" spans="1:10">
      <c r="E8" s="5">
        <v>0</v>
      </c>
      <c r="J8" s="5">
        <f>SUM(E8:I8)</f>
        <v>0</v>
      </c>
    </row>
    <row r="9" spans="1:10">
      <c r="C9" s="4" t="s">
        <v>1</v>
      </c>
    </row>
    <row r="10" spans="1:10">
      <c r="E10" s="5">
        <v>0</v>
      </c>
      <c r="J10" s="5">
        <f>SUM(E10:I10)</f>
        <v>0</v>
      </c>
    </row>
    <row r="11" spans="1:10" ht="12.75" customHeight="1">
      <c r="A11" s="3"/>
      <c r="B11" s="3"/>
      <c r="C11" s="3"/>
      <c r="E11" s="8"/>
      <c r="F11" s="8"/>
      <c r="G11" s="8"/>
      <c r="I11" s="8"/>
      <c r="J11" s="8"/>
    </row>
    <row r="12" spans="1:10" s="3" customFormat="1" ht="12.75" customHeight="1">
      <c r="B12" s="3" t="s">
        <v>77</v>
      </c>
      <c r="E12" s="9">
        <f t="shared" ref="E12:J12" si="1">SUM(E13:E16)</f>
        <v>0</v>
      </c>
      <c r="F12" s="9">
        <f t="shared" si="1"/>
        <v>0</v>
      </c>
      <c r="G12" s="9">
        <f t="shared" si="1"/>
        <v>0</v>
      </c>
      <c r="H12" s="9">
        <f t="shared" si="1"/>
        <v>0</v>
      </c>
      <c r="I12" s="9">
        <f t="shared" si="1"/>
        <v>0</v>
      </c>
      <c r="J12" s="9">
        <f t="shared" si="1"/>
        <v>0</v>
      </c>
    </row>
    <row r="13" spans="1:10" ht="12.75" customHeight="1">
      <c r="C13" s="4" t="s">
        <v>0</v>
      </c>
    </row>
    <row r="14" spans="1:10">
      <c r="E14" s="5">
        <v>0</v>
      </c>
      <c r="J14" s="5">
        <f>SUM(E14:I14)</f>
        <v>0</v>
      </c>
    </row>
    <row r="15" spans="1:10">
      <c r="C15" s="4" t="s">
        <v>1</v>
      </c>
    </row>
    <row r="16" spans="1:10">
      <c r="E16" s="5">
        <v>0</v>
      </c>
      <c r="J16" s="5">
        <f>SUM(E16:I16)</f>
        <v>0</v>
      </c>
    </row>
    <row r="17" spans="1:10" ht="12.75" customHeight="1">
      <c r="A17" s="3"/>
      <c r="B17" s="3"/>
      <c r="C17" s="3"/>
      <c r="E17" s="8"/>
      <c r="F17" s="8"/>
      <c r="G17" s="8"/>
      <c r="H17" s="8"/>
      <c r="I17" s="8"/>
      <c r="J17" s="8"/>
    </row>
    <row r="18" spans="1:10" s="3" customFormat="1" ht="12.75" customHeight="1">
      <c r="B18" s="3" t="s">
        <v>78</v>
      </c>
      <c r="E18" s="9">
        <f t="shared" ref="E18:J18" si="2">SUM(E22:E22)</f>
        <v>0</v>
      </c>
      <c r="F18" s="9">
        <f t="shared" si="2"/>
        <v>0</v>
      </c>
      <c r="G18" s="9">
        <f t="shared" si="2"/>
        <v>0</v>
      </c>
      <c r="H18" s="9">
        <f t="shared" si="2"/>
        <v>0</v>
      </c>
      <c r="I18" s="9">
        <f t="shared" si="2"/>
        <v>0</v>
      </c>
      <c r="J18" s="9">
        <f t="shared" si="2"/>
        <v>0</v>
      </c>
    </row>
    <row r="19" spans="1:10" ht="12.75" customHeight="1">
      <c r="C19" s="4" t="s">
        <v>0</v>
      </c>
    </row>
    <row r="20" spans="1:10">
      <c r="E20" s="5">
        <v>0</v>
      </c>
      <c r="J20" s="5">
        <f>SUM(E20:I20)</f>
        <v>0</v>
      </c>
    </row>
    <row r="21" spans="1:10">
      <c r="C21" s="4" t="s">
        <v>1</v>
      </c>
    </row>
    <row r="22" spans="1:10" ht="12.75" customHeight="1">
      <c r="J22" s="5">
        <f>SUM(E22:I22)</f>
        <v>0</v>
      </c>
    </row>
    <row r="23" spans="1:10" ht="12.75" customHeight="1">
      <c r="A23" s="3"/>
      <c r="B23" s="3"/>
      <c r="C23" s="3"/>
      <c r="E23" s="8"/>
      <c r="F23" s="8"/>
      <c r="G23" s="8"/>
      <c r="H23" s="8"/>
      <c r="I23" s="8"/>
      <c r="J23" s="8"/>
    </row>
    <row r="24" spans="1:10" s="3" customFormat="1" ht="12.75" customHeight="1">
      <c r="B24" s="3" t="s">
        <v>79</v>
      </c>
      <c r="E24" s="9">
        <f t="shared" ref="E24:J24" si="3">SUM(E28:E29)</f>
        <v>0</v>
      </c>
      <c r="F24" s="9">
        <f t="shared" si="3"/>
        <v>0</v>
      </c>
      <c r="G24" s="9">
        <f t="shared" si="3"/>
        <v>0</v>
      </c>
      <c r="H24" s="9">
        <f t="shared" si="3"/>
        <v>0</v>
      </c>
      <c r="I24" s="9">
        <f t="shared" si="3"/>
        <v>0</v>
      </c>
      <c r="J24" s="9">
        <f t="shared" si="3"/>
        <v>0</v>
      </c>
    </row>
    <row r="25" spans="1:10" ht="12.75" customHeight="1">
      <c r="C25" s="4" t="s">
        <v>0</v>
      </c>
    </row>
    <row r="26" spans="1:10">
      <c r="E26" s="5">
        <v>0</v>
      </c>
      <c r="J26" s="5">
        <f>SUM(E26:I26)</f>
        <v>0</v>
      </c>
    </row>
    <row r="27" spans="1:10">
      <c r="C27" s="4" t="s">
        <v>1</v>
      </c>
    </row>
    <row r="28" spans="1:10">
      <c r="J28" s="5">
        <f>SUM(E28:I28)</f>
        <v>0</v>
      </c>
    </row>
    <row r="29" spans="1:10">
      <c r="J29" s="5">
        <f>SUM(E29:I29)</f>
        <v>0</v>
      </c>
    </row>
    <row r="30" spans="1:10" s="3" customFormat="1" ht="12.75" customHeight="1">
      <c r="B30" s="3" t="s">
        <v>80</v>
      </c>
      <c r="E30" s="9">
        <f t="shared" ref="E30:J30" si="4">SUM(E34:E34)</f>
        <v>0</v>
      </c>
      <c r="F30" s="9">
        <f t="shared" si="4"/>
        <v>0</v>
      </c>
      <c r="G30" s="9">
        <f t="shared" si="4"/>
        <v>0</v>
      </c>
      <c r="H30" s="9">
        <f t="shared" si="4"/>
        <v>0</v>
      </c>
      <c r="I30" s="9">
        <f t="shared" si="4"/>
        <v>0</v>
      </c>
      <c r="J30" s="9">
        <f t="shared" si="4"/>
        <v>0</v>
      </c>
    </row>
    <row r="31" spans="1:10" ht="12.75" customHeight="1">
      <c r="C31" s="4" t="s">
        <v>0</v>
      </c>
    </row>
    <row r="32" spans="1:10">
      <c r="E32" s="5">
        <v>0</v>
      </c>
      <c r="J32" s="5">
        <f>SUM(E32:I32)</f>
        <v>0</v>
      </c>
    </row>
    <row r="33" spans="1:12">
      <c r="C33" s="4" t="s">
        <v>1</v>
      </c>
    </row>
    <row r="34" spans="1:12">
      <c r="J34" s="5">
        <f>SUM(E34:I34)</f>
        <v>0</v>
      </c>
    </row>
    <row r="35" spans="1:12" ht="12.75" customHeight="1">
      <c r="A35" s="3"/>
      <c r="B35" s="3"/>
      <c r="C35" s="3"/>
      <c r="E35" s="8"/>
      <c r="F35" s="8"/>
      <c r="G35" s="8"/>
      <c r="H35" s="8"/>
      <c r="I35" s="8"/>
      <c r="J35" s="8"/>
    </row>
    <row r="36" spans="1:12" s="3" customFormat="1" ht="12.75" customHeight="1">
      <c r="B36" s="3" t="s">
        <v>81</v>
      </c>
      <c r="E36" s="9">
        <f t="shared" ref="E36:J36" si="5">SUM(E40:E40)</f>
        <v>0</v>
      </c>
      <c r="F36" s="9">
        <f t="shared" si="5"/>
        <v>0</v>
      </c>
      <c r="G36" s="9">
        <f t="shared" si="5"/>
        <v>0</v>
      </c>
      <c r="H36" s="9">
        <f t="shared" si="5"/>
        <v>0</v>
      </c>
      <c r="I36" s="9">
        <f t="shared" si="5"/>
        <v>0</v>
      </c>
      <c r="J36" s="9">
        <f t="shared" si="5"/>
        <v>0</v>
      </c>
    </row>
    <row r="37" spans="1:12" ht="12.75" customHeight="1">
      <c r="C37" s="4" t="s">
        <v>0</v>
      </c>
    </row>
    <row r="38" spans="1:12">
      <c r="E38" s="5">
        <v>0</v>
      </c>
      <c r="J38" s="5">
        <f>SUM(E38:I38)</f>
        <v>0</v>
      </c>
    </row>
    <row r="39" spans="1:12">
      <c r="C39" s="4" t="s">
        <v>1</v>
      </c>
    </row>
    <row r="40" spans="1:12">
      <c r="J40" s="5">
        <f>SUM(E40:I40)</f>
        <v>0</v>
      </c>
      <c r="L40" s="38"/>
    </row>
    <row r="42" spans="1:12" s="3" customFormat="1" ht="12.75" customHeight="1">
      <c r="B42" s="3" t="s">
        <v>42</v>
      </c>
      <c r="E42" s="9">
        <f t="shared" ref="E42:J42" si="6">SUM(E46:E46)</f>
        <v>0</v>
      </c>
      <c r="F42" s="9">
        <f t="shared" si="6"/>
        <v>0</v>
      </c>
      <c r="G42" s="9">
        <f t="shared" si="6"/>
        <v>0</v>
      </c>
      <c r="H42" s="9">
        <f t="shared" si="6"/>
        <v>0</v>
      </c>
      <c r="I42" s="9">
        <f t="shared" si="6"/>
        <v>0</v>
      </c>
      <c r="J42" s="9">
        <f t="shared" si="6"/>
        <v>0</v>
      </c>
    </row>
    <row r="43" spans="1:12" ht="12.75" customHeight="1">
      <c r="C43" s="4" t="s">
        <v>0</v>
      </c>
    </row>
    <row r="44" spans="1:12">
      <c r="E44" s="5">
        <v>0</v>
      </c>
      <c r="J44" s="5">
        <f>SUM(E44:I44)</f>
        <v>0</v>
      </c>
    </row>
    <row r="45" spans="1:12">
      <c r="C45" s="4" t="s">
        <v>1</v>
      </c>
    </row>
    <row r="46" spans="1:12">
      <c r="D46" s="10"/>
      <c r="I46" s="5">
        <v>0</v>
      </c>
      <c r="J46" s="5">
        <f>SUM(E46:I46)</f>
        <v>0</v>
      </c>
    </row>
    <row r="47" spans="1:12" ht="12.75" customHeight="1">
      <c r="A47" s="3"/>
      <c r="B47" s="3"/>
      <c r="C47" s="3"/>
      <c r="E47" s="8"/>
      <c r="F47" s="8"/>
      <c r="G47" s="8"/>
      <c r="H47" s="8"/>
      <c r="I47" s="8"/>
      <c r="J47" s="8"/>
    </row>
    <row r="48" spans="1:12">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c r="A49" s="14" t="s">
        <v>43</v>
      </c>
      <c r="B49" s="12"/>
      <c r="C49" s="12"/>
      <c r="D49" s="12"/>
      <c r="E49" s="39"/>
      <c r="F49" s="39"/>
      <c r="G49" s="39"/>
      <c r="H49" s="39"/>
      <c r="I49" s="39"/>
      <c r="J49" s="39"/>
      <c r="K49" s="12"/>
      <c r="L49" s="12"/>
    </row>
  </sheetData>
  <phoneticPr fontId="6"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87</v>
      </c>
      <c r="B1" s="3"/>
    </row>
    <row r="2" spans="1:8">
      <c r="A2" s="4" t="s">
        <v>8</v>
      </c>
    </row>
    <row r="4" spans="1:8">
      <c r="A4" s="15"/>
      <c r="B4" s="15"/>
      <c r="C4" s="15"/>
      <c r="D4" s="15"/>
      <c r="E4" s="15"/>
      <c r="F4" s="15"/>
    </row>
    <row r="5" spans="1:8">
      <c r="A5" s="16"/>
      <c r="B5" s="16"/>
      <c r="C5" s="125" t="s">
        <v>4</v>
      </c>
      <c r="D5" s="125"/>
      <c r="E5" s="125"/>
      <c r="F5" s="126" t="s">
        <v>3</v>
      </c>
      <c r="G5" s="126"/>
      <c r="H5" s="16"/>
    </row>
    <row r="6" spans="1:8" ht="32">
      <c r="A6" s="17" t="s">
        <v>10</v>
      </c>
      <c r="B6" s="15"/>
      <c r="C6" s="18" t="s">
        <v>0</v>
      </c>
      <c r="D6" s="18" t="s">
        <v>2</v>
      </c>
      <c r="E6" s="19" t="s">
        <v>44</v>
      </c>
      <c r="F6" s="18" t="s">
        <v>6</v>
      </c>
      <c r="G6" s="18" t="s">
        <v>45</v>
      </c>
      <c r="H6" s="18" t="s">
        <v>7</v>
      </c>
    </row>
    <row r="7" spans="1:8">
      <c r="A7" s="3"/>
      <c r="C7" s="20"/>
      <c r="D7" s="20"/>
      <c r="E7" s="20"/>
      <c r="F7" s="20"/>
    </row>
    <row r="8" spans="1:8">
      <c r="A8" s="35"/>
      <c r="B8" s="40"/>
      <c r="C8" s="36"/>
      <c r="D8" s="36"/>
      <c r="E8" s="36"/>
      <c r="F8" s="36"/>
      <c r="G8" s="36"/>
      <c r="H8" s="36"/>
    </row>
    <row r="9" spans="1:8">
      <c r="C9" s="5"/>
      <c r="D9" s="5"/>
      <c r="E9" s="5"/>
      <c r="F9" s="5"/>
      <c r="G9" s="5"/>
      <c r="H9" s="5"/>
    </row>
    <row r="10" spans="1:8">
      <c r="C10" s="5"/>
      <c r="D10" s="5"/>
      <c r="E10" s="5"/>
      <c r="F10" s="5"/>
      <c r="G10" s="5"/>
      <c r="H10" s="5"/>
    </row>
    <row r="11" spans="1:8">
      <c r="C11" s="5"/>
      <c r="D11" s="5"/>
      <c r="E11" s="5"/>
      <c r="F11" s="5"/>
      <c r="G11" s="5"/>
      <c r="H11" s="5"/>
    </row>
    <row r="17" spans="1:9">
      <c r="A17" s="6" t="s">
        <v>7</v>
      </c>
      <c r="B17" s="6"/>
      <c r="C17" s="37">
        <f t="shared" ref="C17:H17" si="0">+C8</f>
        <v>0</v>
      </c>
      <c r="D17" s="37">
        <f t="shared" si="0"/>
        <v>0</v>
      </c>
      <c r="E17" s="37">
        <f t="shared" si="0"/>
        <v>0</v>
      </c>
      <c r="F17" s="37">
        <f t="shared" si="0"/>
        <v>0</v>
      </c>
      <c r="G17" s="37">
        <f t="shared" si="0"/>
        <v>0</v>
      </c>
      <c r="H17" s="37">
        <f t="shared" si="0"/>
        <v>0</v>
      </c>
    </row>
    <row r="18" spans="1:9">
      <c r="A18" s="14" t="s">
        <v>46</v>
      </c>
      <c r="B18" s="12"/>
      <c r="C18" s="12"/>
      <c r="D18" s="12"/>
      <c r="E18" s="12"/>
      <c r="F18" s="12"/>
      <c r="G18" s="12"/>
      <c r="H18" s="12"/>
      <c r="I18" s="12"/>
    </row>
  </sheetData>
  <mergeCells count="2">
    <mergeCell ref="C5:E5"/>
    <mergeCell ref="F5:G5"/>
  </mergeCells>
  <phoneticPr fontId="6"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baseColWidth="10" defaultColWidth="9" defaultRowHeight="15"/>
  <cols>
    <col min="1" max="1" width="26" style="49" customWidth="1"/>
    <col min="2" max="2" width="2.33203125" style="49" customWidth="1"/>
    <col min="3" max="3" width="10.6640625" style="49" customWidth="1"/>
    <col min="4" max="4" width="15.1640625" style="49" customWidth="1"/>
    <col min="5" max="5" width="12.6640625" style="49" customWidth="1"/>
    <col min="6" max="16384" width="9" style="49"/>
  </cols>
  <sheetData>
    <row r="1" spans="1:4">
      <c r="A1" s="35" t="s">
        <v>98</v>
      </c>
    </row>
    <row r="2" spans="1:4" ht="17">
      <c r="A2" s="35" t="s">
        <v>88</v>
      </c>
    </row>
    <row r="3" spans="1:4">
      <c r="A3" s="49" t="s">
        <v>8</v>
      </c>
    </row>
    <row r="5" spans="1:4">
      <c r="A5" s="52" t="s">
        <v>10</v>
      </c>
      <c r="B5" s="50"/>
      <c r="C5" s="53" t="s">
        <v>19</v>
      </c>
      <c r="D5" s="53" t="s">
        <v>9</v>
      </c>
    </row>
    <row r="6" spans="1:4">
      <c r="A6" s="49" t="s">
        <v>20</v>
      </c>
      <c r="C6" s="57"/>
      <c r="D6" s="131" t="s">
        <v>64</v>
      </c>
    </row>
    <row r="7" spans="1:4">
      <c r="A7" s="49" t="s">
        <v>21</v>
      </c>
      <c r="C7" s="57"/>
      <c r="D7" s="132"/>
    </row>
    <row r="8" spans="1:4">
      <c r="A8" s="49" t="s">
        <v>24</v>
      </c>
      <c r="C8" s="57"/>
      <c r="D8" s="132"/>
    </row>
    <row r="9" spans="1:4">
      <c r="A9" s="49" t="s">
        <v>22</v>
      </c>
      <c r="C9" s="57"/>
      <c r="D9" s="132"/>
    </row>
    <row r="10" spans="1:4">
      <c r="A10" s="49" t="s">
        <v>55</v>
      </c>
      <c r="C10" s="57"/>
      <c r="D10" s="132"/>
    </row>
    <row r="11" spans="1:4">
      <c r="A11" s="49" t="s">
        <v>47</v>
      </c>
      <c r="C11" s="57"/>
      <c r="D11" s="132"/>
    </row>
    <row r="12" spans="1:4">
      <c r="A12" s="49" t="s">
        <v>25</v>
      </c>
      <c r="C12" s="57"/>
      <c r="D12" s="132"/>
    </row>
    <row r="13" spans="1:4">
      <c r="A13" s="49" t="s">
        <v>23</v>
      </c>
      <c r="C13" s="57"/>
      <c r="D13" s="132"/>
    </row>
    <row r="14" spans="1:4">
      <c r="A14" s="49" t="s">
        <v>26</v>
      </c>
      <c r="C14" s="57"/>
      <c r="D14" s="132"/>
    </row>
    <row r="15" spans="1:4">
      <c r="A15" s="49" t="s">
        <v>56</v>
      </c>
      <c r="C15" s="57"/>
      <c r="D15" s="132"/>
    </row>
    <row r="16" spans="1:4">
      <c r="A16" s="49" t="s">
        <v>57</v>
      </c>
      <c r="C16" s="57"/>
      <c r="D16" s="132"/>
    </row>
    <row r="17" spans="1:11">
      <c r="A17" s="49" t="s">
        <v>27</v>
      </c>
      <c r="C17" s="57"/>
      <c r="D17" s="132"/>
    </row>
    <row r="18" spans="1:11">
      <c r="A18" s="49" t="s">
        <v>58</v>
      </c>
      <c r="C18" s="57"/>
      <c r="D18" s="132"/>
    </row>
    <row r="19" spans="1:11">
      <c r="A19" s="49" t="s">
        <v>28</v>
      </c>
      <c r="C19" s="57"/>
      <c r="D19" s="133"/>
    </row>
    <row r="20" spans="1:11">
      <c r="A20" s="52" t="s">
        <v>7</v>
      </c>
      <c r="B20" s="52"/>
      <c r="C20" s="62">
        <f>SUM(C6:C19)</f>
        <v>0</v>
      </c>
      <c r="D20" s="62"/>
    </row>
    <row r="21" spans="1:11">
      <c r="A21" s="54" t="s">
        <v>52</v>
      </c>
    </row>
    <row r="22" spans="1:11">
      <c r="A22" s="54" t="s">
        <v>53</v>
      </c>
    </row>
    <row r="25" spans="1:11">
      <c r="A25" s="35" t="s">
        <v>99</v>
      </c>
    </row>
    <row r="26" spans="1:11">
      <c r="A26" s="35" t="s">
        <v>86</v>
      </c>
    </row>
    <row r="27" spans="1:11">
      <c r="A27" s="49" t="s">
        <v>8</v>
      </c>
    </row>
    <row r="28" spans="1:11">
      <c r="A28" s="51"/>
      <c r="B28" s="51"/>
      <c r="C28" s="51"/>
      <c r="D28" s="51"/>
      <c r="E28" s="51"/>
      <c r="F28" s="51"/>
    </row>
    <row r="29" spans="1:11" ht="17">
      <c r="A29" s="1" t="s">
        <v>10</v>
      </c>
      <c r="B29" s="55"/>
      <c r="C29" s="2" t="s">
        <v>5</v>
      </c>
      <c r="D29" s="2" t="s">
        <v>40</v>
      </c>
      <c r="E29" s="2" t="s">
        <v>68</v>
      </c>
      <c r="F29" s="2" t="s">
        <v>7</v>
      </c>
    </row>
    <row r="30" spans="1:11" s="56" customFormat="1">
      <c r="A30" s="49" t="s">
        <v>20</v>
      </c>
      <c r="B30" s="49"/>
      <c r="C30" s="65"/>
      <c r="D30" s="65"/>
      <c r="E30" s="65"/>
      <c r="F30" s="65"/>
      <c r="G30" s="49"/>
      <c r="H30" s="49"/>
      <c r="J30" s="49"/>
      <c r="K30" s="49"/>
    </row>
    <row r="31" spans="1:11">
      <c r="A31" s="49" t="s">
        <v>21</v>
      </c>
      <c r="C31" s="65"/>
      <c r="D31" s="65"/>
      <c r="E31" s="65"/>
      <c r="F31" s="65"/>
    </row>
    <row r="32" spans="1:11">
      <c r="A32" s="49" t="s">
        <v>24</v>
      </c>
      <c r="C32" s="65"/>
      <c r="D32" s="65"/>
      <c r="E32" s="65"/>
      <c r="F32" s="65">
        <f>+C32+D32+E32</f>
        <v>0</v>
      </c>
      <c r="J32" s="56"/>
      <c r="K32" s="56"/>
    </row>
    <row r="33" spans="1:8">
      <c r="A33" s="49" t="s">
        <v>22</v>
      </c>
      <c r="C33" s="65"/>
      <c r="D33" s="65"/>
      <c r="E33" s="65"/>
      <c r="F33" s="65">
        <f>+C33+D33+E33</f>
        <v>0</v>
      </c>
      <c r="G33" s="56"/>
      <c r="H33" s="56"/>
    </row>
    <row r="34" spans="1:8">
      <c r="A34" s="49" t="s">
        <v>55</v>
      </c>
      <c r="C34" s="65"/>
      <c r="D34" s="65"/>
      <c r="E34" s="65"/>
      <c r="F34" s="65"/>
    </row>
    <row r="35" spans="1:8">
      <c r="A35" s="49" t="s">
        <v>47</v>
      </c>
      <c r="C35" s="65"/>
      <c r="D35" s="65"/>
      <c r="E35" s="65"/>
      <c r="F35" s="65"/>
    </row>
    <row r="36" spans="1:8">
      <c r="A36" s="49" t="s">
        <v>25</v>
      </c>
      <c r="C36" s="65"/>
      <c r="D36" s="65"/>
      <c r="E36" s="65"/>
      <c r="F36" s="65">
        <f t="shared" ref="F36:F44" si="0">+C36+D36+E36</f>
        <v>0</v>
      </c>
    </row>
    <row r="37" spans="1:8">
      <c r="A37" s="49" t="s">
        <v>23</v>
      </c>
      <c r="C37" s="65"/>
      <c r="D37" s="65"/>
      <c r="E37" s="65"/>
      <c r="F37" s="65">
        <f t="shared" si="0"/>
        <v>0</v>
      </c>
    </row>
    <row r="38" spans="1:8">
      <c r="A38" s="49" t="s">
        <v>26</v>
      </c>
      <c r="C38" s="65"/>
      <c r="D38" s="65"/>
      <c r="E38" s="65"/>
      <c r="F38" s="65">
        <f t="shared" si="0"/>
        <v>0</v>
      </c>
    </row>
    <row r="39" spans="1:8">
      <c r="A39" s="49" t="s">
        <v>56</v>
      </c>
      <c r="C39" s="65"/>
      <c r="D39" s="65"/>
      <c r="E39" s="65"/>
      <c r="F39" s="65">
        <f t="shared" si="0"/>
        <v>0</v>
      </c>
    </row>
    <row r="40" spans="1:8">
      <c r="A40" s="49" t="s">
        <v>63</v>
      </c>
      <c r="C40" s="65"/>
      <c r="D40" s="65"/>
      <c r="E40" s="65"/>
      <c r="F40" s="65">
        <f t="shared" si="0"/>
        <v>0</v>
      </c>
    </row>
    <row r="41" spans="1:8">
      <c r="A41" s="49" t="s">
        <v>57</v>
      </c>
      <c r="C41" s="65"/>
      <c r="D41" s="65"/>
      <c r="E41" s="65"/>
      <c r="F41" s="65">
        <f t="shared" si="0"/>
        <v>0</v>
      </c>
    </row>
    <row r="42" spans="1:8">
      <c r="A42" s="49" t="s">
        <v>27</v>
      </c>
      <c r="C42" s="65"/>
      <c r="D42" s="65"/>
      <c r="E42" s="65"/>
      <c r="F42" s="65">
        <f t="shared" si="0"/>
        <v>0</v>
      </c>
    </row>
    <row r="43" spans="1:8">
      <c r="A43" s="49" t="s">
        <v>58</v>
      </c>
      <c r="C43" s="65"/>
      <c r="D43" s="65"/>
      <c r="E43" s="65"/>
      <c r="F43" s="65"/>
    </row>
    <row r="44" spans="1:8">
      <c r="A44" s="49" t="s">
        <v>28</v>
      </c>
      <c r="C44" s="65"/>
      <c r="D44" s="65"/>
      <c r="E44" s="65"/>
      <c r="F44" s="65">
        <f t="shared" si="0"/>
        <v>0</v>
      </c>
    </row>
    <row r="45" spans="1:8">
      <c r="A45" s="52" t="s">
        <v>7</v>
      </c>
      <c r="B45" s="52"/>
      <c r="C45" s="66">
        <f>SUM(C30:C44)</f>
        <v>0</v>
      </c>
      <c r="D45" s="66">
        <f>SUM(D30:D44)</f>
        <v>0</v>
      </c>
      <c r="E45" s="66">
        <f>SUM(E30:E44)</f>
        <v>0</v>
      </c>
      <c r="F45" s="66">
        <f>SUM(F30:F44)</f>
        <v>0</v>
      </c>
    </row>
    <row r="46" spans="1:8" ht="17">
      <c r="A46" s="81" t="s">
        <v>70</v>
      </c>
    </row>
  </sheetData>
  <mergeCells count="1">
    <mergeCell ref="D6:D19"/>
  </mergeCells>
  <phoneticPr fontId="6"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Sov Commitments</vt:lpstr>
      <vt:lpstr>'CW-Lending, Grants, and Disb'!Print_Area</vt:lpstr>
      <vt:lpstr>'CW-Sov Approvals by Country'!Print_Area</vt:lpstr>
      <vt:lpstr>'SA-Sov Approvals by Ctry'!Print_Area</vt:lpstr>
      <vt:lpstr>'Sov Commitments'!Print_Area</vt:lpstr>
      <vt:lpstr>'SE-Sov Approvals by Ctry'!Print_Titles</vt:lpstr>
      <vt:lpstr>'Sov Commitments'!Print_Titles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Sovereign Commitments, 2018 ($ million)</dc:title>
  <dc:subject>This table presents all ADB sovereign commitments in 2018 arranged by region, country, sector, and project number. This list includes those funded by loans, grants, and official cofinancing.</dc:subject>
  <dc:creator>Asian Development Bank</dc:creator>
  <cp:keywords>adb annual report, adb annual report 2018, adb ar2018, adb commitments, adb loans, sovereign commitments, sovereign loans, regions of operations, adb dmc, adb member country, developing member country, adb sectors, public sector, public loans, adb, asian </cp:keywords>
  <dc:description/>
  <cp:lastModifiedBy>Microsoft Office User</cp:lastModifiedBy>
  <cp:lastPrinted>2019-03-29T03:49:08Z</cp:lastPrinted>
  <dcterms:created xsi:type="dcterms:W3CDTF">2010-12-13T09:40:53Z</dcterms:created>
  <dcterms:modified xsi:type="dcterms:W3CDTF">2019-04-15T03:15:12Z</dcterms:modified>
  <cp:category/>
</cp:coreProperties>
</file>