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307ABA23-378B-9742-8F4C-7BDDFF1BDD5F}" xr6:coauthVersionLast="32" xr6:coauthVersionMax="32" xr10:uidLastSave="{00000000-0000-0000-0000-000000000000}"/>
  <bookViews>
    <workbookView xWindow="1140" yWindow="3060" windowWidth="19320" windowHeight="1374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Approval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'Sov Approvals'!$A$1:$M$490</definedName>
    <definedName name="Print_Area_MI">#REF!</definedName>
    <definedName name="_xlnm.Print_Titles" localSheetId="12">'SE-Sov Approvals by Ctry'!$1:$5</definedName>
    <definedName name="_xlnm.Print_Titles" localSheetId="15">'Sov Approvals'!$8:$8</definedName>
    <definedName name="TITLE">#N/A</definedName>
    <definedName name="w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83" i="60" l="1"/>
  <c r="K484" i="60"/>
  <c r="K435" i="60"/>
  <c r="K388" i="60"/>
  <c r="I328" i="60" l="1"/>
  <c r="K482" i="60"/>
  <c r="K481" i="60"/>
  <c r="K480" i="60"/>
  <c r="K479" i="60"/>
  <c r="K478" i="60"/>
  <c r="K476" i="60"/>
  <c r="K475" i="60"/>
  <c r="K474" i="60"/>
  <c r="K473" i="60"/>
  <c r="K472" i="60"/>
  <c r="K471" i="60"/>
  <c r="K470" i="60"/>
  <c r="K469" i="60"/>
  <c r="K468" i="60"/>
  <c r="K466" i="60"/>
  <c r="K465" i="60"/>
  <c r="K464" i="60"/>
  <c r="K463" i="60"/>
  <c r="K462" i="60"/>
  <c r="K461" i="60"/>
  <c r="K460" i="60"/>
  <c r="K459" i="60"/>
  <c r="K458" i="60"/>
  <c r="K457" i="60"/>
  <c r="K456" i="60"/>
  <c r="K455" i="60"/>
  <c r="K454" i="60"/>
  <c r="K453" i="60"/>
  <c r="K452" i="60"/>
  <c r="K451" i="60"/>
  <c r="K450" i="60"/>
  <c r="K449" i="60"/>
  <c r="K448" i="60"/>
  <c r="K447" i="60"/>
  <c r="K446" i="60"/>
  <c r="K445" i="60"/>
  <c r="K444" i="60"/>
  <c r="K443" i="60"/>
  <c r="K442" i="60"/>
  <c r="K441" i="60"/>
  <c r="K440" i="60"/>
  <c r="K439" i="60"/>
  <c r="K438" i="60"/>
  <c r="K437" i="60"/>
  <c r="K436" i="60"/>
  <c r="K434" i="60"/>
  <c r="K433" i="60"/>
  <c r="K431" i="60"/>
  <c r="K430" i="60"/>
  <c r="K429" i="60"/>
  <c r="K428" i="60"/>
  <c r="K427" i="60"/>
  <c r="K426" i="60"/>
  <c r="K425" i="60"/>
  <c r="K424" i="60"/>
  <c r="K423" i="60"/>
  <c r="K421" i="60"/>
  <c r="K420" i="60"/>
  <c r="K419" i="60"/>
  <c r="K418" i="60"/>
  <c r="K417" i="60"/>
  <c r="K416" i="60"/>
  <c r="K415" i="60"/>
  <c r="K413" i="60"/>
  <c r="K411" i="60"/>
  <c r="K409" i="60"/>
  <c r="K408" i="60"/>
  <c r="K407" i="60"/>
  <c r="K406" i="60"/>
  <c r="K405" i="60"/>
  <c r="K404" i="60"/>
  <c r="K403" i="60"/>
  <c r="K402" i="60"/>
  <c r="K401" i="60"/>
  <c r="K400" i="60"/>
  <c r="K399" i="60"/>
  <c r="K398" i="60"/>
  <c r="K397" i="60"/>
  <c r="K396" i="60"/>
  <c r="K395" i="60"/>
  <c r="K394" i="60"/>
  <c r="K392" i="60"/>
  <c r="K391" i="60"/>
  <c r="K390" i="60"/>
  <c r="K389" i="60"/>
  <c r="K387" i="60"/>
  <c r="K386" i="60"/>
  <c r="K385" i="60"/>
  <c r="K384" i="60"/>
  <c r="K383" i="60"/>
  <c r="K382" i="60"/>
  <c r="K381" i="60"/>
  <c r="K380" i="60"/>
  <c r="K378" i="60"/>
  <c r="K377" i="60"/>
  <c r="K376" i="60"/>
  <c r="K375" i="60"/>
  <c r="K374" i="60"/>
  <c r="K373" i="60"/>
  <c r="K372" i="60"/>
  <c r="K371" i="60"/>
  <c r="K370" i="60"/>
  <c r="K367" i="60"/>
  <c r="K365" i="60"/>
  <c r="K364" i="60"/>
  <c r="K363" i="60"/>
  <c r="K362" i="60"/>
  <c r="K360" i="60"/>
  <c r="K359" i="60"/>
  <c r="K357" i="60"/>
  <c r="K355" i="60"/>
  <c r="K354" i="60"/>
  <c r="K353" i="60"/>
  <c r="K352" i="60"/>
  <c r="K350" i="60"/>
  <c r="K347" i="60"/>
  <c r="K344" i="60"/>
  <c r="K342" i="60"/>
  <c r="K341" i="60"/>
  <c r="K339" i="60"/>
  <c r="K337" i="60"/>
  <c r="K336" i="60"/>
  <c r="K335" i="60"/>
  <c r="K332" i="60"/>
  <c r="K331" i="60"/>
  <c r="K330" i="60"/>
  <c r="K329" i="60"/>
  <c r="K327" i="60"/>
  <c r="K326" i="60"/>
  <c r="K325" i="60"/>
  <c r="K323" i="60"/>
  <c r="K321" i="60"/>
  <c r="K319" i="60"/>
  <c r="K317" i="60"/>
  <c r="K316" i="60"/>
  <c r="K313" i="60"/>
  <c r="K311" i="60"/>
  <c r="K308" i="60"/>
  <c r="K307" i="60"/>
  <c r="K306" i="60"/>
  <c r="K304" i="60"/>
  <c r="K302" i="60"/>
  <c r="K301" i="60"/>
  <c r="K300" i="60"/>
  <c r="K298" i="60"/>
  <c r="K296" i="60"/>
  <c r="K294" i="60"/>
  <c r="K293" i="60"/>
  <c r="K290" i="60"/>
  <c r="K288" i="60"/>
  <c r="K287" i="60"/>
  <c r="K285" i="60"/>
  <c r="K284" i="60"/>
  <c r="K282" i="60"/>
  <c r="K280" i="60"/>
  <c r="K278" i="60"/>
  <c r="K277" i="60"/>
  <c r="K273" i="60"/>
  <c r="K268" i="60"/>
  <c r="K266" i="60"/>
  <c r="K265" i="60"/>
  <c r="K263" i="60"/>
  <c r="K261" i="60"/>
  <c r="K259" i="60"/>
  <c r="K257" i="60"/>
  <c r="K254" i="60"/>
  <c r="K252" i="60"/>
  <c r="K250" i="60"/>
  <c r="K248" i="60"/>
  <c r="K247" i="60"/>
  <c r="K245" i="60"/>
  <c r="K244" i="60"/>
  <c r="K243" i="60"/>
  <c r="K240" i="60"/>
  <c r="K237" i="60"/>
  <c r="K236" i="60"/>
  <c r="K235" i="60"/>
  <c r="K233" i="60"/>
  <c r="K231" i="60"/>
  <c r="K229" i="60"/>
  <c r="K228" i="60"/>
  <c r="K226" i="60"/>
  <c r="K225" i="60"/>
  <c r="K224" i="60"/>
  <c r="K222" i="60"/>
  <c r="K221" i="60"/>
  <c r="K218" i="60"/>
  <c r="K216" i="60"/>
  <c r="K214" i="60"/>
  <c r="K212" i="60"/>
  <c r="K209" i="60"/>
  <c r="K207" i="60"/>
  <c r="K205" i="60"/>
  <c r="K204" i="60"/>
  <c r="K201" i="60"/>
  <c r="K197" i="60"/>
  <c r="K196" i="60"/>
  <c r="K195" i="60"/>
  <c r="K193" i="60"/>
  <c r="K192" i="60"/>
  <c r="K191" i="60"/>
  <c r="K187" i="60"/>
  <c r="K184" i="60"/>
  <c r="K181" i="60"/>
  <c r="K178" i="60"/>
  <c r="K175" i="60"/>
  <c r="K173" i="60"/>
  <c r="K170" i="60"/>
  <c r="K168" i="60"/>
  <c r="K165" i="60"/>
  <c r="K162" i="60"/>
  <c r="K158" i="60"/>
  <c r="K156" i="60"/>
  <c r="K155" i="60"/>
  <c r="K154" i="60"/>
  <c r="K153" i="60"/>
  <c r="K152" i="60"/>
  <c r="K150" i="60"/>
  <c r="K149" i="60"/>
  <c r="K147" i="60"/>
  <c r="K146" i="60"/>
  <c r="K144" i="60"/>
  <c r="K142" i="60"/>
  <c r="K141" i="60"/>
  <c r="K139" i="60"/>
  <c r="K134" i="60"/>
  <c r="K133" i="60"/>
  <c r="K132" i="60"/>
  <c r="K130" i="60"/>
  <c r="K129" i="60"/>
  <c r="K127" i="60"/>
  <c r="K126" i="60"/>
  <c r="K125" i="60"/>
  <c r="K124" i="60"/>
  <c r="K123" i="60"/>
  <c r="K121" i="60"/>
  <c r="K119" i="60"/>
  <c r="K117" i="60"/>
  <c r="K116" i="60"/>
  <c r="K114" i="60"/>
  <c r="K113" i="60"/>
  <c r="K112" i="60"/>
  <c r="K111" i="60"/>
  <c r="K109" i="60"/>
  <c r="K107" i="60"/>
  <c r="K106" i="60"/>
  <c r="K105" i="60"/>
  <c r="K104" i="60"/>
  <c r="K100" i="60"/>
  <c r="K99" i="60"/>
  <c r="K97" i="60"/>
  <c r="K95" i="60"/>
  <c r="K93" i="60"/>
  <c r="K92" i="60"/>
  <c r="K90" i="60"/>
  <c r="K88" i="60"/>
  <c r="K86" i="60"/>
  <c r="K83" i="60"/>
  <c r="K82" i="60"/>
  <c r="K80" i="60"/>
  <c r="K77" i="60"/>
  <c r="K76" i="60"/>
  <c r="K15" i="60"/>
  <c r="K72" i="60"/>
  <c r="K70" i="60"/>
  <c r="K68" i="60"/>
  <c r="K66" i="60"/>
  <c r="K65" i="60"/>
  <c r="K63" i="60"/>
  <c r="K61" i="60"/>
  <c r="K60" i="60"/>
  <c r="K57" i="60"/>
  <c r="K55" i="60"/>
  <c r="K53" i="60"/>
  <c r="K51" i="60"/>
  <c r="K36" i="60"/>
  <c r="K33" i="60"/>
  <c r="K30" i="60"/>
  <c r="K29" i="60"/>
  <c r="K48" i="60"/>
  <c r="K46" i="60"/>
  <c r="K44" i="60"/>
  <c r="K42" i="60"/>
  <c r="K40" i="60"/>
  <c r="K39" i="60"/>
  <c r="K38" i="60" l="1"/>
  <c r="K328" i="60"/>
  <c r="K37" i="60" l="1"/>
  <c r="K35" i="60" s="1"/>
  <c r="K27" i="60"/>
  <c r="K26" i="60"/>
  <c r="K24" i="60"/>
  <c r="K23" i="60" s="1"/>
  <c r="K21" i="60"/>
  <c r="K20" i="60"/>
  <c r="K18" i="60"/>
  <c r="K17" i="60" s="1"/>
  <c r="K14" i="60"/>
  <c r="K13" i="60"/>
  <c r="K12" i="60"/>
  <c r="K487" i="60"/>
  <c r="K486" i="60"/>
  <c r="K485" i="60"/>
  <c r="K412" i="60"/>
  <c r="K410" i="60"/>
  <c r="K366" i="60"/>
  <c r="K356" i="60"/>
  <c r="K349" i="60"/>
  <c r="K346" i="60"/>
  <c r="K345" i="60" s="1"/>
  <c r="K343" i="60"/>
  <c r="K338" i="60"/>
  <c r="K322" i="60"/>
  <c r="K320" i="60"/>
  <c r="K318" i="60"/>
  <c r="K312" i="60"/>
  <c r="K310" i="60"/>
  <c r="K303" i="60"/>
  <c r="K297" i="60"/>
  <c r="K295" i="60"/>
  <c r="K289" i="60"/>
  <c r="K283" i="60"/>
  <c r="K281" i="60"/>
  <c r="K279" i="60"/>
  <c r="K272" i="60"/>
  <c r="K269" i="60"/>
  <c r="K262" i="60"/>
  <c r="K260" i="60"/>
  <c r="K258" i="60"/>
  <c r="K256" i="60"/>
  <c r="K253" i="60"/>
  <c r="K251" i="60"/>
  <c r="K249" i="60"/>
  <c r="K239" i="60"/>
  <c r="K238" i="60" s="1"/>
  <c r="K232" i="60"/>
  <c r="K230" i="60"/>
  <c r="K217" i="60"/>
  <c r="K215" i="60"/>
  <c r="K213" i="60"/>
  <c r="K211" i="60"/>
  <c r="K208" i="60"/>
  <c r="K206" i="60"/>
  <c r="K200" i="60"/>
  <c r="K198" i="60"/>
  <c r="K186" i="60"/>
  <c r="K185" i="60" s="1"/>
  <c r="K183" i="60"/>
  <c r="K182" i="60" s="1"/>
  <c r="K180" i="60"/>
  <c r="K179" i="60" s="1"/>
  <c r="K177" i="60"/>
  <c r="K176" i="60" s="1"/>
  <c r="K174" i="60"/>
  <c r="K172" i="60"/>
  <c r="K169" i="60"/>
  <c r="K167" i="60"/>
  <c r="K164" i="60"/>
  <c r="K163" i="60" s="1"/>
  <c r="K161" i="60"/>
  <c r="K160" i="60" s="1"/>
  <c r="K157" i="60"/>
  <c r="K143" i="60"/>
  <c r="K140" i="60"/>
  <c r="K138" i="60"/>
  <c r="K128" i="60"/>
  <c r="K120" i="60"/>
  <c r="K118" i="60"/>
  <c r="K108" i="60"/>
  <c r="K96" i="60"/>
  <c r="K94" i="60"/>
  <c r="K91" i="60"/>
  <c r="K89" i="60"/>
  <c r="K87" i="60"/>
  <c r="K85" i="60"/>
  <c r="K79" i="60"/>
  <c r="K71" i="60"/>
  <c r="K69" i="60"/>
  <c r="K67" i="60"/>
  <c r="K62" i="60"/>
  <c r="K56" i="60"/>
  <c r="K54" i="60"/>
  <c r="K52" i="60"/>
  <c r="K50" i="60"/>
  <c r="K47" i="60"/>
  <c r="K45" i="60"/>
  <c r="K43" i="60"/>
  <c r="K41" i="60"/>
  <c r="K32" i="60"/>
  <c r="K31" i="60" s="1"/>
  <c r="I477" i="60"/>
  <c r="G477" i="60"/>
  <c r="E477" i="60"/>
  <c r="I467" i="60"/>
  <c r="G467" i="60"/>
  <c r="E467" i="60"/>
  <c r="I432" i="60"/>
  <c r="G432" i="60"/>
  <c r="E432" i="60"/>
  <c r="I422" i="60"/>
  <c r="G422" i="60"/>
  <c r="E422" i="60"/>
  <c r="I414" i="60"/>
  <c r="G414" i="60"/>
  <c r="E414" i="60"/>
  <c r="I412" i="60"/>
  <c r="G412" i="60"/>
  <c r="E412" i="60"/>
  <c r="I410" i="60"/>
  <c r="G410" i="60"/>
  <c r="E410" i="60"/>
  <c r="I393" i="60"/>
  <c r="G393" i="60"/>
  <c r="E393" i="60"/>
  <c r="I379" i="60"/>
  <c r="G379" i="60"/>
  <c r="E379" i="60"/>
  <c r="I369" i="60"/>
  <c r="G369" i="60"/>
  <c r="E369" i="60"/>
  <c r="I366" i="60"/>
  <c r="G366" i="60"/>
  <c r="E366" i="60"/>
  <c r="I361" i="60"/>
  <c r="G361" i="60"/>
  <c r="E361" i="60"/>
  <c r="I358" i="60"/>
  <c r="G358" i="60"/>
  <c r="E358" i="60"/>
  <c r="I356" i="60"/>
  <c r="G356" i="60"/>
  <c r="E356" i="60"/>
  <c r="I351" i="60"/>
  <c r="G351" i="60"/>
  <c r="E351" i="60"/>
  <c r="I349" i="60"/>
  <c r="G349" i="60"/>
  <c r="E349" i="60"/>
  <c r="I346" i="60"/>
  <c r="I345" i="60" s="1"/>
  <c r="G346" i="60"/>
  <c r="G345" i="60" s="1"/>
  <c r="E346" i="60"/>
  <c r="E345" i="60" s="1"/>
  <c r="I343" i="60"/>
  <c r="G343" i="60"/>
  <c r="E343" i="60"/>
  <c r="I340" i="60"/>
  <c r="G340" i="60"/>
  <c r="E340" i="60"/>
  <c r="I338" i="60"/>
  <c r="G338" i="60"/>
  <c r="E338" i="60"/>
  <c r="I334" i="60"/>
  <c r="G334" i="60"/>
  <c r="E334" i="60"/>
  <c r="G328" i="60"/>
  <c r="E328" i="60"/>
  <c r="I324" i="60"/>
  <c r="G324" i="60"/>
  <c r="E324" i="60"/>
  <c r="I322" i="60"/>
  <c r="G322" i="60"/>
  <c r="E322" i="60"/>
  <c r="I320" i="60"/>
  <c r="G320" i="60"/>
  <c r="E320" i="60"/>
  <c r="I318" i="60"/>
  <c r="G318" i="60"/>
  <c r="E318" i="60"/>
  <c r="I315" i="60"/>
  <c r="G315" i="60"/>
  <c r="E315" i="60"/>
  <c r="I312" i="60"/>
  <c r="G312" i="60"/>
  <c r="E312" i="60"/>
  <c r="I310" i="60"/>
  <c r="G310" i="60"/>
  <c r="E310" i="60"/>
  <c r="I305" i="60"/>
  <c r="G305" i="60"/>
  <c r="E305" i="60"/>
  <c r="I303" i="60"/>
  <c r="G303" i="60"/>
  <c r="E303" i="60"/>
  <c r="I299" i="60"/>
  <c r="G299" i="60"/>
  <c r="E299" i="60"/>
  <c r="I297" i="60"/>
  <c r="G297" i="60"/>
  <c r="E297" i="60"/>
  <c r="I295" i="60"/>
  <c r="G295" i="60"/>
  <c r="E295" i="60"/>
  <c r="I292" i="60"/>
  <c r="G292" i="60"/>
  <c r="E292" i="60"/>
  <c r="I289" i="60"/>
  <c r="G289" i="60"/>
  <c r="E289" i="60"/>
  <c r="I286" i="60"/>
  <c r="G286" i="60"/>
  <c r="E286" i="60"/>
  <c r="I283" i="60"/>
  <c r="G283" i="60"/>
  <c r="E283" i="60"/>
  <c r="I281" i="60"/>
  <c r="G281" i="60"/>
  <c r="E281" i="60"/>
  <c r="I279" i="60"/>
  <c r="G279" i="60"/>
  <c r="E279" i="60"/>
  <c r="I276" i="60"/>
  <c r="G276" i="60"/>
  <c r="E276" i="60"/>
  <c r="I272" i="60"/>
  <c r="G272" i="60"/>
  <c r="E272" i="60"/>
  <c r="I267" i="60"/>
  <c r="G267" i="60"/>
  <c r="E267" i="60"/>
  <c r="I264" i="60"/>
  <c r="G264" i="60"/>
  <c r="E264" i="60"/>
  <c r="I262" i="60"/>
  <c r="G262" i="60"/>
  <c r="E262" i="60"/>
  <c r="I260" i="60"/>
  <c r="G260" i="60"/>
  <c r="E260" i="60"/>
  <c r="I258" i="60"/>
  <c r="G258" i="60"/>
  <c r="E258" i="60"/>
  <c r="I256" i="60"/>
  <c r="G256" i="60"/>
  <c r="E256" i="60"/>
  <c r="I253" i="60"/>
  <c r="G253" i="60"/>
  <c r="E253" i="60"/>
  <c r="I251" i="60"/>
  <c r="G251" i="60"/>
  <c r="E251" i="60"/>
  <c r="I249" i="60"/>
  <c r="G249" i="60"/>
  <c r="E249" i="60"/>
  <c r="I246" i="60"/>
  <c r="G246" i="60"/>
  <c r="E246" i="60"/>
  <c r="I242" i="60"/>
  <c r="G242" i="60"/>
  <c r="E242" i="60"/>
  <c r="I239" i="60"/>
  <c r="I238" i="60" s="1"/>
  <c r="G239" i="60"/>
  <c r="G238" i="60" s="1"/>
  <c r="E239" i="60"/>
  <c r="E238" i="60" s="1"/>
  <c r="I234" i="60"/>
  <c r="G234" i="60"/>
  <c r="E234" i="60"/>
  <c r="I232" i="60"/>
  <c r="G232" i="60"/>
  <c r="E232" i="60"/>
  <c r="I230" i="60"/>
  <c r="G230" i="60"/>
  <c r="E230" i="60"/>
  <c r="I227" i="60"/>
  <c r="G227" i="60"/>
  <c r="E227" i="60"/>
  <c r="I223" i="60"/>
  <c r="G223" i="60"/>
  <c r="E223" i="60"/>
  <c r="I220" i="60"/>
  <c r="G220" i="60"/>
  <c r="E220" i="60"/>
  <c r="I217" i="60"/>
  <c r="G217" i="60"/>
  <c r="E217" i="60"/>
  <c r="I215" i="60"/>
  <c r="G215" i="60"/>
  <c r="E215" i="60"/>
  <c r="I213" i="60"/>
  <c r="G213" i="60"/>
  <c r="E213" i="60"/>
  <c r="I211" i="60"/>
  <c r="G211" i="60"/>
  <c r="E211" i="60"/>
  <c r="I208" i="60"/>
  <c r="G208" i="60"/>
  <c r="E208" i="60"/>
  <c r="I206" i="60"/>
  <c r="G206" i="60"/>
  <c r="E206" i="60"/>
  <c r="I203" i="60"/>
  <c r="G203" i="60"/>
  <c r="E203" i="60"/>
  <c r="I200" i="60"/>
  <c r="G200" i="60"/>
  <c r="E200" i="60"/>
  <c r="I198" i="60"/>
  <c r="G198" i="60"/>
  <c r="E198" i="60"/>
  <c r="I194" i="60"/>
  <c r="G194" i="60"/>
  <c r="E194" i="60"/>
  <c r="I190" i="60"/>
  <c r="G190" i="60"/>
  <c r="E190" i="60"/>
  <c r="I186" i="60"/>
  <c r="I185" i="60" s="1"/>
  <c r="G186" i="60"/>
  <c r="G185" i="60" s="1"/>
  <c r="E186" i="60"/>
  <c r="E185" i="60" s="1"/>
  <c r="I183" i="60"/>
  <c r="I182" i="60" s="1"/>
  <c r="G183" i="60"/>
  <c r="G182" i="60" s="1"/>
  <c r="E183" i="60"/>
  <c r="E182" i="60" s="1"/>
  <c r="I180" i="60"/>
  <c r="I179" i="60" s="1"/>
  <c r="G180" i="60"/>
  <c r="G179" i="60" s="1"/>
  <c r="E180" i="60"/>
  <c r="E179" i="60" s="1"/>
  <c r="I177" i="60"/>
  <c r="I176" i="60" s="1"/>
  <c r="G177" i="60"/>
  <c r="G176" i="60" s="1"/>
  <c r="E177" i="60"/>
  <c r="E176" i="60" s="1"/>
  <c r="I174" i="60"/>
  <c r="G174" i="60"/>
  <c r="E174" i="60"/>
  <c r="I172" i="60"/>
  <c r="G172" i="60"/>
  <c r="E172" i="60"/>
  <c r="I169" i="60"/>
  <c r="G169" i="60"/>
  <c r="E169" i="60"/>
  <c r="I167" i="60"/>
  <c r="G167" i="60"/>
  <c r="E167" i="60"/>
  <c r="I164" i="60"/>
  <c r="I163" i="60" s="1"/>
  <c r="G164" i="60"/>
  <c r="G163" i="60" s="1"/>
  <c r="E164" i="60"/>
  <c r="E163" i="60" s="1"/>
  <c r="I161" i="60"/>
  <c r="I160" i="60" s="1"/>
  <c r="G161" i="60"/>
  <c r="G160" i="60" s="1"/>
  <c r="E161" i="60"/>
  <c r="E160" i="60" s="1"/>
  <c r="I157" i="60"/>
  <c r="G157" i="60"/>
  <c r="E157" i="60"/>
  <c r="I151" i="60"/>
  <c r="G151" i="60"/>
  <c r="E151" i="60"/>
  <c r="I148" i="60"/>
  <c r="G148" i="60"/>
  <c r="E148" i="60"/>
  <c r="I145" i="60"/>
  <c r="G145" i="60"/>
  <c r="E145" i="60"/>
  <c r="I143" i="60"/>
  <c r="G143" i="60"/>
  <c r="E143" i="60"/>
  <c r="I140" i="60"/>
  <c r="G140" i="60"/>
  <c r="E140" i="60"/>
  <c r="I138" i="60"/>
  <c r="G138" i="60"/>
  <c r="E138" i="60"/>
  <c r="I131" i="60"/>
  <c r="G131" i="60"/>
  <c r="E131" i="60"/>
  <c r="I128" i="60"/>
  <c r="G128" i="60"/>
  <c r="E128" i="60"/>
  <c r="I122" i="60"/>
  <c r="G122" i="60"/>
  <c r="E122" i="60"/>
  <c r="I120" i="60"/>
  <c r="G120" i="60"/>
  <c r="E120" i="60"/>
  <c r="I118" i="60"/>
  <c r="G118" i="60"/>
  <c r="E118" i="60"/>
  <c r="I115" i="60"/>
  <c r="G115" i="60"/>
  <c r="E115" i="60"/>
  <c r="I110" i="60"/>
  <c r="G110" i="60"/>
  <c r="E110" i="60"/>
  <c r="I108" i="60"/>
  <c r="G108" i="60"/>
  <c r="E108" i="60"/>
  <c r="I103" i="60"/>
  <c r="G103" i="60"/>
  <c r="E103" i="60"/>
  <c r="I98" i="60"/>
  <c r="G98" i="60"/>
  <c r="E98" i="60"/>
  <c r="I96" i="60"/>
  <c r="G96" i="60"/>
  <c r="E96" i="60"/>
  <c r="I94" i="60"/>
  <c r="G94" i="60"/>
  <c r="E94" i="60"/>
  <c r="I91" i="60"/>
  <c r="G91" i="60"/>
  <c r="E91" i="60"/>
  <c r="I89" i="60"/>
  <c r="G89" i="60"/>
  <c r="E89" i="60"/>
  <c r="I87" i="60"/>
  <c r="G87" i="60"/>
  <c r="E87" i="60"/>
  <c r="I85" i="60"/>
  <c r="G85" i="60"/>
  <c r="E85" i="60"/>
  <c r="I81" i="60"/>
  <c r="G81" i="60"/>
  <c r="E81" i="60"/>
  <c r="I79" i="60"/>
  <c r="G79" i="60"/>
  <c r="E79" i="60"/>
  <c r="I75" i="60"/>
  <c r="G75" i="60"/>
  <c r="E75" i="60"/>
  <c r="I71" i="60"/>
  <c r="G71" i="60"/>
  <c r="E71" i="60"/>
  <c r="I69" i="60"/>
  <c r="G69" i="60"/>
  <c r="E69" i="60"/>
  <c r="I67" i="60"/>
  <c r="G67" i="60"/>
  <c r="E67" i="60"/>
  <c r="I64" i="60"/>
  <c r="G64" i="60"/>
  <c r="E64" i="60"/>
  <c r="I62" i="60"/>
  <c r="G62" i="60"/>
  <c r="E62" i="60"/>
  <c r="I59" i="60"/>
  <c r="G59" i="60"/>
  <c r="E59" i="60"/>
  <c r="I56" i="60"/>
  <c r="G56" i="60"/>
  <c r="E56" i="60"/>
  <c r="I54" i="60"/>
  <c r="G54" i="60"/>
  <c r="E54" i="60"/>
  <c r="I52" i="60"/>
  <c r="G52" i="60"/>
  <c r="E52" i="60"/>
  <c r="I50" i="60"/>
  <c r="G50" i="60"/>
  <c r="E50" i="60"/>
  <c r="I47" i="60"/>
  <c r="G47" i="60"/>
  <c r="E47" i="60"/>
  <c r="I45" i="60"/>
  <c r="G45" i="60"/>
  <c r="E45" i="60"/>
  <c r="I43" i="60"/>
  <c r="G43" i="60"/>
  <c r="E43" i="60"/>
  <c r="I41" i="60"/>
  <c r="G41" i="60"/>
  <c r="E41" i="60"/>
  <c r="I38" i="60"/>
  <c r="G38" i="60"/>
  <c r="E38" i="60"/>
  <c r="I35" i="60"/>
  <c r="G35" i="60"/>
  <c r="E35" i="60"/>
  <c r="I32" i="60"/>
  <c r="I31" i="60" s="1"/>
  <c r="G32" i="60"/>
  <c r="G31" i="60" s="1"/>
  <c r="E32" i="60"/>
  <c r="E31" i="60" s="1"/>
  <c r="I28" i="60"/>
  <c r="G28" i="60"/>
  <c r="E28" i="60"/>
  <c r="I25" i="60"/>
  <c r="G25" i="60"/>
  <c r="E25" i="60"/>
  <c r="I23" i="60"/>
  <c r="G23" i="60"/>
  <c r="E23" i="60"/>
  <c r="I19" i="60"/>
  <c r="G19" i="60"/>
  <c r="E19" i="60"/>
  <c r="I17" i="60"/>
  <c r="G17" i="60"/>
  <c r="E17" i="60"/>
  <c r="I11" i="60"/>
  <c r="G11" i="60"/>
  <c r="E11" i="60"/>
  <c r="E58" i="60" l="1"/>
  <c r="I78" i="60"/>
  <c r="E210" i="60"/>
  <c r="E34" i="60"/>
  <c r="E49" i="60"/>
  <c r="K25" i="60"/>
  <c r="K190" i="60"/>
  <c r="K75" i="60"/>
  <c r="K227" i="60"/>
  <c r="K145" i="60"/>
  <c r="K315" i="60"/>
  <c r="K351" i="60"/>
  <c r="E219" i="60"/>
  <c r="G16" i="60"/>
  <c r="E22" i="60"/>
  <c r="E78" i="60"/>
  <c r="E333" i="60"/>
  <c r="K11" i="60"/>
  <c r="K10" i="60" s="1"/>
  <c r="K19" i="60"/>
  <c r="K16" i="60" s="1"/>
  <c r="K103" i="60"/>
  <c r="K131" i="60"/>
  <c r="K194" i="60"/>
  <c r="K264" i="60"/>
  <c r="K334" i="60"/>
  <c r="K28" i="60"/>
  <c r="K122" i="60"/>
  <c r="K246" i="60"/>
  <c r="K223" i="60"/>
  <c r="K292" i="60"/>
  <c r="E309" i="60"/>
  <c r="G291" i="60"/>
  <c r="G10" i="60"/>
  <c r="I291" i="60"/>
  <c r="G348" i="60"/>
  <c r="K234" i="60"/>
  <c r="K299" i="60"/>
  <c r="I22" i="60"/>
  <c r="I171" i="60"/>
  <c r="E241" i="60"/>
  <c r="K98" i="60"/>
  <c r="K84" i="60" s="1"/>
  <c r="K220" i="60"/>
  <c r="K59" i="60"/>
  <c r="K276" i="60"/>
  <c r="K81" i="60"/>
  <c r="K78" i="60" s="1"/>
  <c r="K115" i="60"/>
  <c r="K286" i="60"/>
  <c r="K358" i="60"/>
  <c r="E10" i="60"/>
  <c r="I16" i="60"/>
  <c r="E166" i="60"/>
  <c r="K64" i="60"/>
  <c r="K203" i="60"/>
  <c r="K267" i="60"/>
  <c r="K361" i="60"/>
  <c r="E16" i="60"/>
  <c r="E102" i="60"/>
  <c r="G368" i="60"/>
  <c r="K148" i="60"/>
  <c r="K242" i="60"/>
  <c r="K324" i="60"/>
  <c r="K340" i="60"/>
  <c r="E291" i="60"/>
  <c r="G333" i="60"/>
  <c r="E368" i="60"/>
  <c r="E189" i="60"/>
  <c r="E314" i="60"/>
  <c r="I368" i="60"/>
  <c r="G171" i="60"/>
  <c r="I219" i="60"/>
  <c r="E275" i="60"/>
  <c r="E348" i="60"/>
  <c r="I84" i="60"/>
  <c r="G166" i="60"/>
  <c r="E84" i="60"/>
  <c r="G275" i="60"/>
  <c r="K151" i="60"/>
  <c r="I58" i="60"/>
  <c r="I210" i="60"/>
  <c r="I275" i="60"/>
  <c r="I314" i="60"/>
  <c r="K166" i="60"/>
  <c r="I102" i="60"/>
  <c r="I241" i="60"/>
  <c r="G34" i="60"/>
  <c r="K422" i="60"/>
  <c r="K467" i="60"/>
  <c r="K477" i="60"/>
  <c r="I309" i="60"/>
  <c r="K49" i="60"/>
  <c r="K171" i="60"/>
  <c r="K309" i="60"/>
  <c r="K393" i="60"/>
  <c r="K414" i="60"/>
  <c r="K432" i="60"/>
  <c r="K379" i="60"/>
  <c r="K369" i="60"/>
  <c r="K305" i="60"/>
  <c r="K110" i="60"/>
  <c r="K34" i="60"/>
  <c r="K210" i="60"/>
  <c r="I34" i="60"/>
  <c r="G58" i="60"/>
  <c r="I137" i="60"/>
  <c r="I255" i="60"/>
  <c r="G49" i="60"/>
  <c r="G102" i="60"/>
  <c r="G137" i="60"/>
  <c r="I189" i="60"/>
  <c r="G210" i="60"/>
  <c r="G309" i="60"/>
  <c r="G22" i="60"/>
  <c r="I49" i="60"/>
  <c r="G78" i="60"/>
  <c r="E137" i="60"/>
  <c r="I166" i="60"/>
  <c r="E171" i="60"/>
  <c r="G241" i="60"/>
  <c r="E255" i="60"/>
  <c r="G314" i="60"/>
  <c r="I333" i="60"/>
  <c r="I10" i="60"/>
  <c r="G84" i="60"/>
  <c r="G189" i="60"/>
  <c r="G219" i="60"/>
  <c r="G255" i="60"/>
  <c r="I348" i="60"/>
  <c r="J40" i="26"/>
  <c r="J35" i="26" s="1"/>
  <c r="J33" i="26"/>
  <c r="J28" i="26" s="1"/>
  <c r="J16" i="26"/>
  <c r="J17" i="26"/>
  <c r="J19" i="26"/>
  <c r="J20" i="26"/>
  <c r="J14" i="26" s="1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I49" i="26" s="1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7" i="9" s="1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G49" i="26" s="1"/>
  <c r="H28" i="20"/>
  <c r="I28" i="20"/>
  <c r="G28" i="20"/>
  <c r="G21" i="20"/>
  <c r="H21" i="20"/>
  <c r="I21" i="20"/>
  <c r="G14" i="20"/>
  <c r="H14" i="20"/>
  <c r="H43" i="20" s="1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G48" i="16" s="1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I43" i="10" s="1"/>
  <c r="J47" i="26"/>
  <c r="J42" i="26" s="1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H30" i="13" s="1"/>
  <c r="F18" i="13"/>
  <c r="H27" i="10"/>
  <c r="G23" i="10"/>
  <c r="C15" i="25"/>
  <c r="C13" i="24"/>
  <c r="C9" i="12"/>
  <c r="C17" i="9"/>
  <c r="D17" i="9"/>
  <c r="H13" i="34"/>
  <c r="H12" i="34"/>
  <c r="G11" i="34"/>
  <c r="G15" i="34" s="1"/>
  <c r="F11" i="34"/>
  <c r="F15" i="34" s="1"/>
  <c r="E11" i="34"/>
  <c r="D11" i="34"/>
  <c r="D8" i="34"/>
  <c r="C11" i="34"/>
  <c r="H9" i="34"/>
  <c r="H8" i="34" s="1"/>
  <c r="G8" i="34"/>
  <c r="F8" i="34"/>
  <c r="E8" i="34"/>
  <c r="C8" i="34"/>
  <c r="J45" i="26"/>
  <c r="J44" i="26"/>
  <c r="F42" i="26"/>
  <c r="E42" i="26"/>
  <c r="F28" i="26"/>
  <c r="E28" i="26"/>
  <c r="J26" i="26"/>
  <c r="J21" i="26" s="1"/>
  <c r="F21" i="26"/>
  <c r="E21" i="26"/>
  <c r="E14" i="26"/>
  <c r="F7" i="26"/>
  <c r="E7" i="26"/>
  <c r="H9" i="33"/>
  <c r="H8" i="33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E43" i="20" s="1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J18" i="13" s="1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 s="1"/>
  <c r="H7" i="30"/>
  <c r="G7" i="30"/>
  <c r="G23" i="30" s="1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L23" i="10" s="1"/>
  <c r="H23" i="10"/>
  <c r="L21" i="10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J35" i="20"/>
  <c r="C15" i="34"/>
  <c r="I43" i="20"/>
  <c r="F30" i="13"/>
  <c r="L31" i="10"/>
  <c r="F45" i="19" l="1"/>
  <c r="K43" i="10"/>
  <c r="H48" i="16"/>
  <c r="G43" i="20"/>
  <c r="H49" i="26"/>
  <c r="E49" i="26"/>
  <c r="J43" i="10"/>
  <c r="F48" i="16"/>
  <c r="J21" i="20"/>
  <c r="F49" i="26"/>
  <c r="L19" i="10"/>
  <c r="E23" i="30"/>
  <c r="H43" i="10"/>
  <c r="E48" i="16"/>
  <c r="L7" i="10"/>
  <c r="L43" i="10" s="1"/>
  <c r="D23" i="30"/>
  <c r="E15" i="34"/>
  <c r="H11" i="34"/>
  <c r="H15" i="34" s="1"/>
  <c r="F43" i="20"/>
  <c r="F23" i="12"/>
  <c r="E30" i="13"/>
  <c r="G30" i="13"/>
  <c r="F23" i="30"/>
  <c r="H23" i="30"/>
  <c r="G43" i="10"/>
  <c r="L39" i="10"/>
  <c r="K137" i="60"/>
  <c r="K241" i="60"/>
  <c r="K275" i="60"/>
  <c r="I159" i="60"/>
  <c r="I101" i="60"/>
  <c r="E9" i="60"/>
  <c r="K348" i="60"/>
  <c r="K333" i="60"/>
  <c r="K255" i="60"/>
  <c r="K189" i="60"/>
  <c r="K22" i="60"/>
  <c r="K314" i="60"/>
  <c r="K219" i="60"/>
  <c r="K102" i="60"/>
  <c r="E188" i="60"/>
  <c r="E159" i="60"/>
  <c r="I188" i="60"/>
  <c r="G159" i="60"/>
  <c r="G274" i="60"/>
  <c r="E101" i="60"/>
  <c r="K291" i="60"/>
  <c r="E274" i="60"/>
  <c r="K58" i="60"/>
  <c r="K159" i="60"/>
  <c r="I274" i="60"/>
  <c r="I9" i="60"/>
  <c r="G188" i="60"/>
  <c r="G9" i="60"/>
  <c r="K368" i="60"/>
  <c r="G101" i="60"/>
  <c r="J7" i="20"/>
  <c r="J28" i="20"/>
  <c r="I19" i="30"/>
  <c r="J7" i="13"/>
  <c r="J30" i="13" s="1"/>
  <c r="J12" i="16"/>
  <c r="J48" i="16" s="1"/>
  <c r="D15" i="34"/>
  <c r="F29" i="24"/>
  <c r="F34" i="25"/>
  <c r="J49" i="26"/>
  <c r="I23" i="30"/>
  <c r="K101" i="60" l="1"/>
  <c r="K274" i="60"/>
  <c r="K188" i="60"/>
  <c r="K9" i="60"/>
  <c r="E488" i="60"/>
  <c r="I488" i="60"/>
  <c r="G488" i="60"/>
  <c r="J43" i="20"/>
  <c r="K488" i="6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<sst xmlns="http://schemas.openxmlformats.org/spreadsheetml/2006/main" count="883" uniqueCount="444">
  <si>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</si>
  <si>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</si>
  <si>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</si>
  <si>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</si>
  <si>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</si>
  <si>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</si>
  <si>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</si>
  <si>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</si>
  <si>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</si>
  <si>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</si>
  <si>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</si>
  <si>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</si>
  <si>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</si>
  <si>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</si>
  <si>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</si>
  <si>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</si>
  <si>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</si>
  <si>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</si>
  <si>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</si>
  <si>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</si>
  <si>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</si>
  <si>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</si>
  <si>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</si>
  <si>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</si>
  <si>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</si>
  <si>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</si>
  <si>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</si>
  <si>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</si>
  <si>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</si>
  <si>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</si>
  <si>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</si>
  <si>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</si>
  <si>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</si>
  <si>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</si>
  <si>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</si>
  <si>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</si>
  <si>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</si>
  <si>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</si>
  <si>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</si>
  <si>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</si>
  <si>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</si>
  <si>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</si>
  <si>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</si>
  <si>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</si>
  <si>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</si>
  <si>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</si>
  <si>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</si>
  <si>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</si>
  <si>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</si>
  <si>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</si>
  <si>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</si>
  <si>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</si>
  <si>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</si>
  <si>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</si>
  <si>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</si>
  <si>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</si>
  <si>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</si>
  <si>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</si>
  <si>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</si>
  <si>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</si>
  <si>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</si>
  <si>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</si>
  <si>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</si>
  <si>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</si>
  <si>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</si>
  <si>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</si>
  <si>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</si>
  <si>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</si>
  <si>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</si>
  <si>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</si>
  <si>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</si>
  <si>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</si>
  <si>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</si>
  <si>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</si>
  <si>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</si>
  <si>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</si>
  <si>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</si>
  <si>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</si>
  <si>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</si>
  <si>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</si>
  <si>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</si>
  <si>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</si>
  <si>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</si>
  <si>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</si>
  <si>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</si>
  <si>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</si>
  <si>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</si>
  <si>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</si>
  <si>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</si>
  <si>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</si>
  <si>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</si>
  <si>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</si>
  <si>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</si>
  <si>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</si>
  <si>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</si>
  <si>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</si>
  <si>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</si>
  <si>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</si>
  <si>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</si>
  <si>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</si>
  <si>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</si>
  <si>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</si>
  <si>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</si>
  <si>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</si>
  <si>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</si>
  <si>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</si>
  <si>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</si>
  <si>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</si>
  <si>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</si>
  <si>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</si>
  <si>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</si>
  <si>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</si>
  <si>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</si>
  <si>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</si>
  <si>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</si>
  <si>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</si>
  <si>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</si>
  <si>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Region / Country / Sector / Project Number</t>
  </si>
  <si>
    <t>Tajikistan</t>
  </si>
  <si>
    <t>Mongolia</t>
  </si>
  <si>
    <t>Solomon Islands</t>
  </si>
  <si>
    <t>OVERALL TOTAL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</si>
  <si>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</si>
  <si>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</si>
  <si>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</si>
  <si>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</si>
  <si>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</si>
  <si>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</si>
  <si>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</si>
  <si>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</si>
  <si>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City Region Development II</t>
  </si>
  <si>
    <t>Note: Numbers may not sum precisely because of rounding.</t>
  </si>
  <si>
    <t>Affordable Rural Housing Program</t>
  </si>
  <si>
    <t>Shanxi Inclusive Agricultural Value Chain Development</t>
  </si>
  <si>
    <t>Pacific Disaster Resilience Program</t>
  </si>
  <si>
    <t>Lao People’s Democratic Republic</t>
  </si>
  <si>
    <t>Horticulture Value Chain Development Sector</t>
  </si>
  <si>
    <t>Second Support for Infrastructure Investments and Policy</t>
  </si>
  <si>
    <t>Support to Public Efficiency and Financial Markets Program</t>
  </si>
  <si>
    <t>Vertical Mobility and Safety Improvement</t>
  </si>
  <si>
    <t>Second Water Supply and Sanitation Sector</t>
  </si>
  <si>
    <t>Preparing a Power Sector Financial Recovery Plan (Supplementary)</t>
  </si>
  <si>
    <t>Improving Public Sector Efficiency</t>
  </si>
  <si>
    <t>Rapid Response Support for Strategic Reforms</t>
  </si>
  <si>
    <t>Railway Sector Development Program (Supplementary)</t>
  </si>
  <si>
    <t>Strengthening Domestic Resource Mobilization (Supplementary)</t>
  </si>
  <si>
    <t>Irrigation Rehabilitation Sector</t>
  </si>
  <si>
    <t>Fostering the Development of Renewable Energy</t>
  </si>
  <si>
    <t>Samruk-Energy Green Transformation</t>
  </si>
  <si>
    <t>Promoting Finance Sector Resilience</t>
  </si>
  <si>
    <t>Integrated Health Care Development</t>
  </si>
  <si>
    <t>Road Maintenance Sustainability (Supplementary)</t>
  </si>
  <si>
    <t>Uch Kurgan Hydropower Plant Modernization</t>
  </si>
  <si>
    <t>Second Issyk-kul Sustainable Development (Supplementary)</t>
  </si>
  <si>
    <t>Balochistan Water Resources Development (Supplementary)</t>
  </si>
  <si>
    <t xml:space="preserve">Sindh Secondary Education Improvement </t>
  </si>
  <si>
    <t>Hydropower Development Investment Program (Supplementary)</t>
  </si>
  <si>
    <t>Update on Energy Sector Plan</t>
  </si>
  <si>
    <t>Capacity Building of Disaster Risk Management Institutions</t>
  </si>
  <si>
    <t>Preparing Health Sector Assessment</t>
  </si>
  <si>
    <t>Information and Communication Technology</t>
  </si>
  <si>
    <t>Khyber Pakhtunkhwa Intermediate Cities Improvement</t>
  </si>
  <si>
    <t>Punjab Intermediate Cities Improvement Investment (Phase 2)</t>
  </si>
  <si>
    <t>Dushanbe Urban Water Supply and Sanitation</t>
  </si>
  <si>
    <t>Horticulture Value Chain Infrastructure</t>
  </si>
  <si>
    <t>Skills Strategies for Industrial Modernization and Inclusive Growth</t>
  </si>
  <si>
    <t>Power Generation Efficiency Improvement (Supplementary)</t>
  </si>
  <si>
    <t>Mortgage Market Development Program</t>
  </si>
  <si>
    <t>Strengthening the Capacity in Project Management</t>
  </si>
  <si>
    <t>Railway Efficiency Improvement</t>
  </si>
  <si>
    <t>Western Uzbekistan Water Supply System Development</t>
  </si>
  <si>
    <t>Second Tashkent Province Water Supply Development</t>
  </si>
  <si>
    <t>Supporting the Application of River Chief System for Ecological Protection in Yangtze River Economic Belt</t>
  </si>
  <si>
    <t>Preparing Regional Cooperation and Integration Projects</t>
  </si>
  <si>
    <t>Policy and Social Work Services for Vulnerable Children</t>
  </si>
  <si>
    <t>Research to Support the Social Integration of Migrants</t>
  </si>
  <si>
    <t>Preparing Yangtze River Economic Belt Projects</t>
  </si>
  <si>
    <t>Conservation of Forest Genetic Resources</t>
  </si>
  <si>
    <t>Supporting the Development of an Education Sector Master Plan</t>
  </si>
  <si>
    <t>Establishing Sovereign Wealth Fund Management Institution</t>
  </si>
  <si>
    <t>Improving the Screening Program for Viral Hepatitis</t>
  </si>
  <si>
    <t>Ulaanbaatar Air Quality Improvement Program</t>
  </si>
  <si>
    <t>Port Development (Supplementary)</t>
  </si>
  <si>
    <t>Health Services Sector Development Program</t>
  </si>
  <si>
    <t>Support for Water and Sanitation Sector Management</t>
  </si>
  <si>
    <t>Tina River Hydropower</t>
  </si>
  <si>
    <t>Expansion of Financial Services (Supplementary)</t>
  </si>
  <si>
    <t>Integrated Urban Resilience Sector</t>
  </si>
  <si>
    <t>Establishment of the Maritime Safety Administration (Supplementary)</t>
  </si>
  <si>
    <t>Support to Primary Education Development</t>
  </si>
  <si>
    <t>Supporting Fourth Primary Education Development Program</t>
  </si>
  <si>
    <t>Khulna 800 MW LNG Based Power Plant (Supplementary)</t>
  </si>
  <si>
    <t>Southwest Transmission Grid Expansion</t>
  </si>
  <si>
    <t>Capacity Building for Portfolio Management (Supplementary)</t>
  </si>
  <si>
    <t>Dhaka Metro</t>
  </si>
  <si>
    <t>Education and Skills Development (Supplementary)</t>
  </si>
  <si>
    <t>Health Sector Development Program</t>
  </si>
  <si>
    <t>Madhya Pradesh Skills Development (Supplementary)</t>
  </si>
  <si>
    <t>Supporting Skill Development in Himachal Pradesh (Supplementary)</t>
  </si>
  <si>
    <t>Demand-Side Energy Efficiency Investment (Supplementary)</t>
  </si>
  <si>
    <t>National Investment and Infrastructure Fund Limited</t>
  </si>
  <si>
    <t>Tamil Nadu Infrastructure Fund Management Company Limited</t>
  </si>
  <si>
    <t>Capacity Building for RBL Bank in India</t>
  </si>
  <si>
    <t>Solar Rooftop Investment Program</t>
  </si>
  <si>
    <t>Strengthening Bridge Operation and Management</t>
  </si>
  <si>
    <t>Rajasthan Secondary Towns Development Investment Program</t>
  </si>
  <si>
    <t>Greater Male Environmental Improvement and Waste Management</t>
  </si>
  <si>
    <t>Enhancing Portfolio Performance (Supplementary)</t>
  </si>
  <si>
    <t>Supporting Education and Skills Development (Supplementary)</t>
  </si>
  <si>
    <t>Implementation Support to the Rooftop Solar Power Generation</t>
  </si>
  <si>
    <t>Developing the Capital Market (Supplementary)</t>
  </si>
  <si>
    <t>Health System Enhancement</t>
  </si>
  <si>
    <t>Supporting Delivery of Strategic Knowledge Solutions</t>
  </si>
  <si>
    <t>Colombo Suburban Railway (Supplementary)</t>
  </si>
  <si>
    <t>Railway Master Plan</t>
  </si>
  <si>
    <t>Irrigated Agriculture Improvement</t>
  </si>
  <si>
    <t>Second Upper Secondary Education Sector Development Program</t>
  </si>
  <si>
    <t>Implementing the Inclusive Financial Sector Development Program</t>
  </si>
  <si>
    <t>Second Road Asset Management (Supplementary)</t>
  </si>
  <si>
    <t>Institutional Capacity Building in the Road Sector</t>
  </si>
  <si>
    <t>Provincial Water Supply and Sanitation (Supplementary)</t>
  </si>
  <si>
    <t>Promoting Innovative Financial Inclusion</t>
  </si>
  <si>
    <t>Strengthening Knowledge Sharing in Indonesia (Supplementary)</t>
  </si>
  <si>
    <t>Supporting Technological Transformation</t>
  </si>
  <si>
    <t>Sewerage System Development</t>
  </si>
  <si>
    <t>Sustainable Rural Infrastructure and Watershed Management Sector</t>
  </si>
  <si>
    <t>Economic Policy Support for Enhancing Productivity and Employment</t>
  </si>
  <si>
    <t>Irrigation Command Area Development (Supplementary)</t>
  </si>
  <si>
    <t>Power Transmission and Distribution Improvement (Supplementary)</t>
  </si>
  <si>
    <t>Support for Strengthening Business Climate</t>
  </si>
  <si>
    <t>Improving Road Network Management and Safety (Supplementary)</t>
  </si>
  <si>
    <t>Transport Sector Reform and Modernization (Supplementary)</t>
  </si>
  <si>
    <t>Rural Roads and Access</t>
  </si>
  <si>
    <t>Institutionalizing Capital Market Reforms</t>
  </si>
  <si>
    <t>Financial Inclusion Framework Strengthening</t>
  </si>
  <si>
    <t>Davao Public Transport Modernization (Supplementary)</t>
  </si>
  <si>
    <t>Water District Development Sector</t>
  </si>
  <si>
    <t>Bangkok Mass Rapid Transit South Purple Line</t>
  </si>
  <si>
    <t>Enhancing Agricultural Competitiveness in Viet Nam</t>
  </si>
  <si>
    <t>Rural Electrification</t>
  </si>
  <si>
    <t>Power Sector Reform Program</t>
  </si>
  <si>
    <t>Enhancing Readiness for Solar Power Deployment in Viet Nam</t>
  </si>
  <si>
    <t>Financial Sector Development and Inclusion Program</t>
  </si>
  <si>
    <t>Support to Viet Nam Academy of Social Sciences</t>
  </si>
  <si>
    <t>Support for Improving Public Expenditure Quality Program</t>
  </si>
  <si>
    <t>REGIONAL</t>
  </si>
  <si>
    <t>Inclusive Business Support (Supplementary)</t>
  </si>
  <si>
    <t>Protecting and Investing in Natural Capital in Asia and the Pacific</t>
  </si>
  <si>
    <t>Action on Climate Change in South Asia (Supplementary)</t>
  </si>
  <si>
    <t>Improving Procurement in South Asia (Supplementary)</t>
  </si>
  <si>
    <t>Sharing Development Knowledge Solutions in Asia and the Pacific</t>
  </si>
  <si>
    <t>Regional Cooperation on Renewable Energy Integration to the Grid</t>
  </si>
  <si>
    <t>Asia Infrastructure Insights</t>
  </si>
  <si>
    <t>Enhancing Regional Capacity for Risk Management (Supplementary)</t>
  </si>
  <si>
    <t>Islamic Finance for Inclusive Growth</t>
  </si>
  <si>
    <t>ADB Financial Products Workshop (Supplementary)</t>
  </si>
  <si>
    <t>Strengthening Financial Sector Operations in Asia and the Pacific</t>
  </si>
  <si>
    <t>Loan Accounting and Servicing Workshops and e-Learning for DMCs</t>
  </si>
  <si>
    <t>Support for Implementation of the Asia-Pacific Climate Finance Fund</t>
  </si>
  <si>
    <t>Advancing Time Release Studies in Southeast Asia</t>
  </si>
  <si>
    <t>Multisector</t>
  </si>
  <si>
    <t>Regional Evaluation Capacity Development (Supplementary)</t>
  </si>
  <si>
    <t>Innovation in Education Sector Development in Asia and the Pacific</t>
  </si>
  <si>
    <t>Asia Pacific Public Electronic Procurement Network (Supplementary)</t>
  </si>
  <si>
    <t>Pacific Economic Management (Phase 2) (Supplementary)</t>
  </si>
  <si>
    <t>Legal Literacy for Women (Supplementary)</t>
  </si>
  <si>
    <t>Pacific Fellows Program</t>
  </si>
  <si>
    <t>Enhancing Operational Results Delivery</t>
  </si>
  <si>
    <t>Regional Forum on Public Sector Accounting (Phase 2)</t>
  </si>
  <si>
    <t>Data for Development</t>
  </si>
  <si>
    <t>Supporting Policy Research and Knowledge Exchange</t>
  </si>
  <si>
    <t>Enhancing Tax Transparency of ADB Developing Member Countries</t>
  </si>
  <si>
    <t>Trade and Transport Facilitation in the Pacific (Supplementary)</t>
  </si>
  <si>
    <t>Implementation of Sustainable Transport For All</t>
  </si>
  <si>
    <t>Strengthening Domestic Transport Connectivity in the Pacific</t>
  </si>
  <si>
    <t>Supporting the Cities Development Initiative for Asia (Supplementary)</t>
  </si>
  <si>
    <t>Fourth Greater Mekong Subregion Corridor Towns Development</t>
  </si>
  <si>
    <t>- = nil, ADB = Asian Development Bank, TASF = Technical Assistance Special Fund.</t>
  </si>
  <si>
    <t>Development of the Health Sector Master Plan, 2019–2027</t>
  </si>
  <si>
    <t>SASEC Bangladesh–India Electrical Grid Interconnection</t>
  </si>
  <si>
    <t>Urban Primary Health Care Services Delivery – Additional Financing</t>
  </si>
  <si>
    <t>Bagmati River Basin Improvement – Additional Financing</t>
  </si>
  <si>
    <t>Almaty–Bishkek Economic Corridor Support</t>
  </si>
  <si>
    <t>Asian Development Review 2015–2017 (Supplementary)</t>
  </si>
  <si>
    <t>Pacific Financial Technical Assistance Centre, 2016–2022</t>
  </si>
  <si>
    <t>TASF</t>
  </si>
  <si>
    <t>Total TA Commitments</t>
  </si>
  <si>
    <t>Technical Assistance Commitments, 2017</t>
  </si>
  <si>
    <t>Agriculture, Natural Resources, and Rural Development</t>
  </si>
  <si>
    <t>Arghandab Integrated Water Resources Development Investment 
   Program</t>
  </si>
  <si>
    <t>Capacity Development and Reform Support for Railway Sector 
   Development</t>
  </si>
  <si>
    <t>Establishment of the Kazakhstan Knowledge Center on Integrated 
   Water Resources Management</t>
  </si>
  <si>
    <t>Kazakhstan Urban Infrastructure Modernization Program and 
   Finance Facility</t>
  </si>
  <si>
    <t>Climate Resilience and Disaster Risk Reduction in Water Resources 
   Management</t>
  </si>
  <si>
    <t>Accession to the Eurasian Economic Union—Capturing the 
   Opportunities and Addressing the Risks (Supplementary)</t>
  </si>
  <si>
    <t>Third Party Monitoring for Federally Administered Tribal Areas Water 
   Resources Development</t>
  </si>
  <si>
    <t>Integrated Information and Communications Technology 
   Development</t>
  </si>
  <si>
    <t>Achieving Food Security through Climate Resilience Dairy Value 
   Chain Development</t>
  </si>
  <si>
    <t>Improving Urban Policy for Small and Medium Enterprises’ Growth 
   and Economic Diversification</t>
  </si>
  <si>
    <t>People’s Republic of China</t>
  </si>
  <si>
    <t>Heilongjiang Business Development Services Support to Strengthen 
   Financial Intermediation Component Implementation</t>
  </si>
  <si>
    <t>Gansu Internet-Plus Based Socialized Agricultural Service System 
   Development</t>
  </si>
  <si>
    <t>Support for the Guangxi Modern Technical and Vocational Education 
   and Training Development</t>
  </si>
  <si>
    <t>Shaanxi Accelerated Energy Efficiency and Environment 
   Improvement Financing Program</t>
  </si>
  <si>
    <t>Developing Cost-Effective Policies and Investments to Achieve 
   Climate and Air Quality Goals in the Beijing–Tianjin–Hebei Region 
   (Supplementary)</t>
  </si>
  <si>
    <t>Preparing Air Quality Improvement Program (2017–2019) in the 
   Greater Beijing–Tianjin–Hebei Region</t>
  </si>
  <si>
    <t>Study of Clean Energy Supply for the Rural Areas in the Greater 
   Beijing–Tianjin–Hebei Region</t>
  </si>
  <si>
    <t>Strengthening Capacity in the Implementation of the Green Financing 
   Platform for the Greater Beijing–Tianjin–Hebei Region</t>
  </si>
  <si>
    <t>Establishing a Market Conduct Supervision Mechanism for Financial 
   Consumer Protection</t>
  </si>
  <si>
    <t>Establishment of an Integrated Comprehensive Three-Tier System 
   for Elderly Care</t>
  </si>
  <si>
    <t>Support to Public Finance and Finance Sector Reform in Henan 
   Province</t>
  </si>
  <si>
    <t>Reforming the System of Personal Income Tax and Social Security 
   Contributions</t>
  </si>
  <si>
    <t>Strengthening Liability Insurance and Improving Social Governance 
   in Neijiang City</t>
  </si>
  <si>
    <t>Strategic Policy Study on Collaborative Control of Air Pollution and 
   Carbon Emissions in the Transport Sector</t>
  </si>
  <si>
    <t>Comprehensive Hub-Oriented Transportation Strategy for Urumqi 
   Metropolitan Area</t>
  </si>
  <si>
    <t>Hunan Xiangjiang River Watershed Existing Solid Waste 
   Comprehensive Treatment (Supplementary)</t>
  </si>
  <si>
    <t>Mainstreaming Urban Climate Change Adaptation in the People’s 
   Republic of China</t>
  </si>
  <si>
    <t>Strengthening Systems for Promoting Science, Technology, and 
   Innovation</t>
  </si>
  <si>
    <t>Transaction Advisory Services for the Combined Heat and Power 
   Plant 5 (Supplementary)</t>
  </si>
  <si>
    <t>Banking Sector Rehabilitation and Financial Stability Strengthening 
   Program</t>
  </si>
  <si>
    <t>Strengthening Information and Communication Technology Systems 
   for Efficient and Transparent Public Investment and Tax 
   Administration</t>
  </si>
  <si>
    <t>Improved Registry System to Strengthen the Delivery of Social 
   Services</t>
  </si>
  <si>
    <t>Developing an Information System for Development Policy and 
   Planning</t>
  </si>
  <si>
    <t>Strengthening Information and Communication Technology Systems 
   for Efficient and Transparent Tax Administration</t>
  </si>
  <si>
    <t>Ulaanbaatar Pro-Poor Urban Redevelopment Support System for Ger 
   Areas</t>
  </si>
  <si>
    <t>Enhancing Economic Competitiveness through State-Owned 
   Enterprise (SOE) Reform (Supplementary)</t>
  </si>
  <si>
    <t>Strengthening the Implementation of the National Development 
   Strategy (Supplementary)</t>
  </si>
  <si>
    <t>Supporting Reforms to Strengthen Fiscal Resilience and Improve 
   Public Service Delivery</t>
  </si>
  <si>
    <t>Human Resource Development for Information Technology 
   Engineers (Supplementary)</t>
  </si>
  <si>
    <t>Strengthening Capacities of Small and Medium-Sized Enterprise 
   Stakeholders to Access Bank Financing and Services</t>
  </si>
  <si>
    <t>Enhancing the Institutional Capacity of the Anti-Corruption 
   Commission</t>
  </si>
  <si>
    <t>Enhancing Competitiveness of High-Value Agriculture and Artisan 
   Products Value Chains</t>
  </si>
  <si>
    <t>Enhancing Development Management for Sustainable and Inclusive 
   Growth (Supplementary)</t>
  </si>
  <si>
    <t>Capacity Development for Industrial Corridor Management 
   in Andhra Pradesh</t>
  </si>
  <si>
    <t>Capacity Development of Institutions in the Urban Sector 
   of Madhya Pradesh</t>
  </si>
  <si>
    <t>Strengthening Climate Change Resilience in Urban India –        
   Supporting Climate Change-Resilient Smart Cities Mission 
   Projects (Subproject 2)</t>
  </si>
  <si>
    <t>Support for Value Chain Development under the Nepal Agriculture 
   Development Strategy</t>
  </si>
  <si>
    <t>Support for Project Implementation of the Nepal Earthquake 
   Rehabilitation and Reconstruction Program (Supplementary)</t>
  </si>
  <si>
    <t>Strengthening the Capacity of Nepal's Energy Sector to Deliver 
   Gender Equality and Social Inclusion Results</t>
  </si>
  <si>
    <t>South Asia Subregional Economic Cooperation Customs Reform and 
   Modernization for Trade Facilitation</t>
  </si>
  <si>
    <t>Strengthening Capacity for Urban Planning, Urban Design, and 
   Investment Planning</t>
  </si>
  <si>
    <t>Human Capital Development Capacity and Implementation Support 
   (Supplementary)</t>
  </si>
  <si>
    <t>Strengthening the Efficiency of the Justice Sector with Focus on 
   Commercial Law, Investment, and Contract Enforcement</t>
  </si>
  <si>
    <t>Improving Project Readiness and Portfolio Management 
   (Supplementary)</t>
  </si>
  <si>
    <t>Third Rural Water Supply and Sanitation Services Sector 
   Development Program</t>
  </si>
  <si>
    <t>National Rollout of the Regulatory Impact Assessment in Government 
   (Supplementary)</t>
  </si>
  <si>
    <t>Strengthening Capacity for Improved Implementation of Externally 
   Funded Projects in Cambodia</t>
  </si>
  <si>
    <t>Sustainable Infrastructure Assistance Program – Strengthening 
   Results-Based Lending Independent Monitoring in Irrigation 
   (Subproject 10)</t>
  </si>
  <si>
    <t>Leveraging Information and Communication Technology for Irrigated 
   Agricultural Information</t>
  </si>
  <si>
    <t>Sustainable Infrastructure Assistance Program – Strengthening 
   Verification in Results-Based Programs in Indonesia's 
   Power Sector (Subproject 8) (Supplementary)</t>
  </si>
  <si>
    <t>Stepping Up Investments for Growth Acceleration Program 
   Subprogram 2 (Supplementary)</t>
  </si>
  <si>
    <t>Sustainable Infrastructure Assistance Program – Facilitating Regional 
   Cooperation and Integration between Indonesia and Timor-Leste 
   through Enhanced Cross-border Cooperation (Subproject 11)</t>
  </si>
  <si>
    <t>Sustainable Infrastructure Assistance Program – Capacity 
   Development for the Metropolitan Sanitation Management 
   Investment (Subproject 6) (Supplementary)</t>
  </si>
  <si>
    <t>Sustainable Infrastructure Assistance Program – Technical 
   Assistance Cluster Management Facility (Subproject 1) 
   (Supplementary)</t>
  </si>
  <si>
    <t>Rural Productivity and Ecosystems Services Enhanced in Central Dry 
   Zone Forest Reserves</t>
  </si>
  <si>
    <t>Preparing Youth for the Workplace Sector Development Program 
   (Supplementary)</t>
  </si>
  <si>
    <t>Strengthening Institutions for a Better Investment Climate 
   (Supplementary)</t>
  </si>
  <si>
    <t>Strengthening Law, Regulation, and the Legal Profession for a Better 
   Investment Climate (Supplementary)</t>
  </si>
  <si>
    <t>Strengthening Climate and Disaster Resilience of Myanmar 
   Communities</t>
  </si>
  <si>
    <t>Greater Mekong Subregion East-West Economic Corridor Highway 
   Development</t>
  </si>
  <si>
    <t>Support for the Nationwide Rollout of JobStart Philippines 
   (Supplementary)</t>
  </si>
  <si>
    <t>Air Quality Management for the Visayas Base-Load Power 
   Development (Supplementary)</t>
  </si>
  <si>
    <t>Strengthening Infrastructure Capacity and Innovation 
   for Inclusive Growth</t>
  </si>
  <si>
    <t>Distribution Grid Development Sector for Viet Nam Power 
   Corporations</t>
  </si>
  <si>
    <t>Strengthening the Policy and Institutional Framework 
   of Social Health Insurance</t>
  </si>
  <si>
    <t>Support to Strengthening Local Health Care Program 
   (Supplementary)</t>
  </si>
  <si>
    <t>Health Human Resources Sector Development Program–Phase 2 
   (HHRSDP-2)</t>
  </si>
  <si>
    <t>Improving Portfolio Performance and Aid Management 
   (Supplementary)</t>
  </si>
  <si>
    <t>Greater Mekong Subregion (GMS) Corridor Connectivity 
   Enhancement</t>
  </si>
  <si>
    <t>Enhancing Gender Equality Results in South Asia Developing 
   Member Countries (Phase 2) (Subproject 4) (Supplementary)</t>
  </si>
  <si>
    <t>Strengthening Knowledge-Driven Development in South Asia 
   (Supplementary)</t>
  </si>
  <si>
    <t>Sustainable Environmental Management of Projects in Central 
   and West Asia (Supplementary)</t>
  </si>
  <si>
    <t>Investment Assessment and Application of High-Level Technology 
   for Food Security in Asia and the Pacific (Supplementary)</t>
  </si>
  <si>
    <t>Strengthening International Food Safety Standards in Agricultural 
   Value Chains in the Central Asia Regional Economic 
   Cooperation Member Countries (Supplementary)</t>
  </si>
  <si>
    <t>Strengthening Capacity to Design and Implement Water and Rural 
   Infrastructure Facility</t>
  </si>
  <si>
    <t>Harmonizing the Greater Mekong Subregion Power Systems 
   to Facilitate Regional Power Trade (Supplementary)</t>
  </si>
  <si>
    <t>Promoting Carbon Capture and Storage in the People’s Republic 
   of China and Indonesia (Supplementary)</t>
  </si>
  <si>
    <t>Promoting Sustainable Energy for All in Asia and the Pacific – 
   Sustainable Energy for All Regional Hub for Asia 
   and the Pacific (Subproject C) (Supplementary)</t>
  </si>
  <si>
    <t>Promoting and Scaling Up Solar Photovoltaic Power through 
   Knowledge Managment and Pilot Testing in Bangladesh 
   and Nepal (Supplementary)</t>
  </si>
  <si>
    <t>Leapfrogging of Clean Technology in CAREC Countries 
   through Market Transformation</t>
  </si>
  <si>
    <t>Pacific Renewable Energy Investment Facility 
   (Supplementary)</t>
  </si>
  <si>
    <t>Capacity Building and Sector Reform for Renewable Energy 
   Investments in the Pacific</t>
  </si>
  <si>
    <t>Promoting Low-Carbon Development in Central Asia Regional 
   Economic Cooperation Cities</t>
  </si>
  <si>
    <t>Microfinance Risk Participation and Guarantee Program – 
   Transaction Support for Expansion Subproject 1: 
   Expansion Support</t>
  </si>
  <si>
    <t>Targeted Pacific Financial Sector Strengthening: Supporting National 
   Risk Assessments (Supplementary)</t>
  </si>
  <si>
    <t>Asian Regional Forum on Investment Management of Foreign 
   Exchange Reserves (Supplementary)</t>
  </si>
  <si>
    <t>Business Development and Implementation Support 
   for Non-Sovereign Operations (Supplementary)</t>
  </si>
  <si>
    <t>Support for ASEAN+3 Bond Market Forum under the New Asian 
   Bond Markets Initiative Medium-Term Road Map</t>
  </si>
  <si>
    <t>Promoting Green Local Currency-Denominated Bonds 
   for Infrastructure Development in ASEAN+3</t>
  </si>
  <si>
    <t>Legal Readiness for Climate Finance and Climate Investments 
   (Supplementary)</t>
  </si>
  <si>
    <t>Supporting Finance Sector and Private Sector Development 
   in the Pacific</t>
  </si>
  <si>
    <t>Supporting the Development of Asian Bond Markets through 
   AsianBondsOnline</t>
  </si>
  <si>
    <t>Capacity Building Support to the Association of Southeast Asian 
   Nations Financial Integration: Phase II</t>
  </si>
  <si>
    <t>Systems Strengthening for Effective Coverage of New Vaccines 
   in the Pacific</t>
  </si>
  <si>
    <t>Information and Communication Technology for Development 
   Initiative Facility in Asia and the Pacific (Supplementary)</t>
  </si>
  <si>
    <t>Capacity Development for the Supply Chain Finance Program 
   (Supplementary)</t>
  </si>
  <si>
    <t>Due Diligence and Capacity Development of Potential and Existing 
   Trade Finance Program Banks (Subproject 3)</t>
  </si>
  <si>
    <t>Policy Coordination and Planning of Border Economic Zones 
   of the People's Republic of China and Viet Nam</t>
  </si>
  <si>
    <t>Capacity Development for Expansion of the Trade Finance Program 
   into the Pacific and Enhanced Safeguards and Integrity Measures 
   for Trade Finance Program Banks (Supplementary)</t>
  </si>
  <si>
    <t>Key Indicators for Asia and the Pacific 2018–2020 – Key Indicators 
   for Asia and the Pacific 2019 (Subproject 2)</t>
  </si>
  <si>
    <t>Regional Project Development Support for the South Asia 
   Subregional Economic Cooperation Operational Plan, 2016-2025 
   (Supplementary)</t>
  </si>
  <si>
    <t>Enhancing Public–Private Partnership Project Development 
   through Support for ADB Transaction Advisory Services 
   in Southeast Asia and the Pacific (Supplementary)</t>
  </si>
  <si>
    <t>Enhancing Governance and Capacity Development as Driver 
   of Change (Supplementary)</t>
  </si>
  <si>
    <t>Asian Development Outlook 2016-2018 – Asian Development 
   Outlook 2018 (Subproject 3)</t>
  </si>
  <si>
    <t>Enhancing Public–Private Partnership Project Development 
   through Legal Support for ADB Transaction Advisory Services 
   in Asia and the Pacific (Supplementary)</t>
  </si>
  <si>
    <t>Supporting Developing Member Countries in Implementing 
   ADB’s Second-Generation Procurement Reforms</t>
  </si>
  <si>
    <t>Strengthening Gender-Inclusive Growth in Central and West Asia 
   (Supplementary)</t>
  </si>
  <si>
    <t>Implementing the Regional Cooperation and Integration 
   Operational Plan</t>
  </si>
  <si>
    <t>Developing Impact Evaluation Methodologies, Approaches, and 
   Capacities in Selected Developing Member Countries 
   (Subproject 3)</t>
  </si>
  <si>
    <t>Country Diagnostic Studies in Selected Developing Member 
   Countries (Subproject 3)</t>
  </si>
  <si>
    <t>Enhancing Engagement with Pacific Developing Member Countries, 
   Phase 2 (Supplementary)</t>
  </si>
  <si>
    <t>Implementing the Pacific Regional Audit Initiative (Phase 2) 
   (Supplementary)</t>
  </si>
  <si>
    <t>Strengthening Capacity for Environmental Law in the Asia-Pacific: 
   Developing Environmental Law Champions (Supplementary)</t>
  </si>
  <si>
    <t>Improving Capacity and Integrity of Procurement Processes 
   in Central and West Asia (Supplementary)</t>
  </si>
  <si>
    <t>Sector and Thematic Analyses in Policy Development 
   (Supplementary)</t>
  </si>
  <si>
    <t>Infrastructure Public-Private Partnership Pipeline Development 
   Support (Supplementary)</t>
  </si>
  <si>
    <t>Knowledge Development Support for Southeast Asia 
   (Supplementary)</t>
  </si>
  <si>
    <t>Asian Regional Public Debt Management Forums and Workshops 
   (Supplementary)</t>
  </si>
  <si>
    <t>Enhancing Gender Equality Results in the Southeast Asian DMCs 
   (Supplementary)</t>
  </si>
  <si>
    <t>Strengthening Women's Resilience to Climate Change 
   and Disaster Risk in Asia and the Pacific</t>
  </si>
  <si>
    <t>Promotion of International Arbitration Reform for Better Investment 
   Climate in the South Pacific (Supplementary)</t>
  </si>
  <si>
    <t>Developing Judicial Capacity for Adjudicating Climate Change 
   and Sustainable Development Issues (Supplementary)</t>
  </si>
  <si>
    <t>2017 International Comparison Program for Asia and the Pacific 
   (Supplementary)</t>
  </si>
  <si>
    <t>Deepening Civil Society Engagement for Development 
   Effectiveness - Deepening ADB–Civil Society Engagement 
   in Selected Countries in Central and West Asia, East Asia, 
   and the Pacific (Subproject 1)</t>
  </si>
  <si>
    <t>Strategies for Financing Social Protection to Achieve Sustainable 
   Development Goals in Developing Member Countries</t>
  </si>
  <si>
    <t>Strengthening Institutions for Localizing Agenda 2030 
   for Sustainable Development</t>
  </si>
  <si>
    <t>Sustaining the Gains of Regional Cooperation 
   in the Greater Mekong Subregion</t>
  </si>
  <si>
    <t>Strengthening Compliance Review and Accountability 
   to Project Affected Persons of Financial Intermediaries</t>
  </si>
  <si>
    <t>Strengthening the Capacity for Environment and Climate Change 
   Laws in Asia and the Pacific</t>
  </si>
  <si>
    <t>Capacity Building Program for Journalists in Developing 
   Member Countries, 2018-2019</t>
  </si>
  <si>
    <t>Enhancing Road Safety for Central Asia Regional Economic 
   Cooperation Member Countries (Supplementary)</t>
  </si>
  <si>
    <t>Central Asia Regional Economic Cooperation: Knowledge Sharing 
   and Services in Transport and Transport Facilitation 
   (Supplementary)</t>
  </si>
  <si>
    <t>Strengthening Climate and Disaster Resilience of Investments 
   in the Pacific (Supplementary)</t>
  </si>
  <si>
    <t>Enhancing Coordination of the Central Asia Regional Economic 
   Cooperation Program (Supplementary)</t>
  </si>
  <si>
    <t>Selected Evaluation Studies and Outreach for 2017–2019 – 
   Selected Evaluation Studies and Outreach for 2018–2019 
   (Subproject 2)</t>
  </si>
  <si>
    <t>Facilitating the Use of Country Safeguard Systems 
   and Strengthening Safeguards Delivery</t>
  </si>
  <si>
    <t>Knowledge Sharing on Infrastructure Public-Private Partnerships 
   in Asia (Supplementary)</t>
  </si>
  <si>
    <t>Improving Safeguard Policy Applications in South Asia Developing 
   Member Countries (Supplementary)</t>
  </si>
  <si>
    <t>Promoting Urban Climate Change Resilience in Selected Asian 
   Cities – Development of Pilot Activities and Project Development 
   Support (Subproject 3)</t>
  </si>
  <si>
    <t>Promoting Smart Drinking Water Management in South Asian Cities 
   (Supplementary)</t>
  </si>
  <si>
    <t>Strengthening Capacities to Design and Implement Smart 
   Urban Infrastructure (Supplementary)</t>
  </si>
  <si>
    <t>Supporting Adaptation Decision Making for Climate-Resilient 
   Investments</t>
  </si>
  <si>
    <t>Pacific Urban Development Investment Planning and Capacity 
   Development Facility</t>
  </si>
  <si>
    <t>Strengthening Urban Investment Planning and Project Preparation 
   and Implementation in Central and West 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</si>
</sst>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2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78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0" fontId="13" fillId="2" borderId="0" xfId="0" applyFont="1" applyFill="1" applyBorder="1"/>
    <xf numFmtId="0" fontId="15" fillId="2" borderId="0" xfId="0" applyFont="1" applyFill="1" applyBorder="1"/>
    <xf numFmtId="165" fontId="13" fillId="2" borderId="0" xfId="2" applyNumberFormat="1" applyFont="1" applyFill="1" applyBorder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0" fontId="15" fillId="2" borderId="0" xfId="0" applyNumberFormat="1" applyFont="1" applyFill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15" fillId="2" borderId="0" xfId="2" applyNumberFormat="1" applyFont="1" applyFill="1"/>
    <xf numFmtId="43" fontId="9" fillId="2" borderId="0" xfId="2" applyNumberFormat="1" applyFont="1" applyFill="1"/>
    <xf numFmtId="165" fontId="13" fillId="2" borderId="0" xfId="2" applyNumberFormat="1" applyFont="1" applyFill="1" applyBorder="1"/>
    <xf numFmtId="0" fontId="15" fillId="2" borderId="0" xfId="0" applyFont="1" applyFill="1" applyBorder="1" applyAlignment="1">
      <alignment wrapText="1"/>
    </xf>
    <xf numFmtId="165" fontId="15" fillId="2" borderId="0" xfId="2" applyNumberFormat="1" applyFont="1" applyFill="1" applyBorder="1"/>
    <xf numFmtId="0" fontId="13" fillId="2" borderId="0" xfId="0" applyFont="1" applyFill="1" applyBorder="1" applyAlignment="1">
      <alignment wrapText="1"/>
    </xf>
    <xf numFmtId="0" fontId="15" fillId="2" borderId="0" xfId="0" applyFont="1" applyFill="1" applyBorder="1" applyAlignment="1"/>
    <xf numFmtId="43" fontId="13" fillId="2" borderId="2" xfId="0" applyNumberFormat="1" applyFont="1" applyFill="1" applyBorder="1"/>
    <xf numFmtId="0" fontId="13" fillId="0" borderId="0" xfId="0" applyFont="1" applyBorder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 applyBorder="1"/>
    <xf numFmtId="43" fontId="15" fillId="2" borderId="0" xfId="2" applyFont="1" applyFill="1" applyBorder="1"/>
    <xf numFmtId="43" fontId="13" fillId="2" borderId="0" xfId="2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 applyBorder="1"/>
    <xf numFmtId="43" fontId="19" fillId="2" borderId="0" xfId="0" applyNumberFormat="1" applyFont="1" applyFill="1" applyBorder="1"/>
    <xf numFmtId="0" fontId="15" fillId="0" borderId="0" xfId="0" applyFont="1"/>
    <xf numFmtId="0" fontId="13" fillId="0" borderId="0" xfId="0" applyFont="1"/>
    <xf numFmtId="0" fontId="15" fillId="2" borderId="0" xfId="0" applyFont="1" applyFill="1" applyAlignme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Border="1"/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0" fontId="15" fillId="0" borderId="0" xfId="0" applyFont="1" applyFill="1" applyBorder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 applyBorder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10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15" fillId="0" borderId="0" xfId="0" applyFont="1" applyFill="1"/>
    <xf numFmtId="0" fontId="15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165" fontId="15" fillId="0" borderId="0" xfId="1" applyNumberFormat="1" applyFont="1" applyFill="1"/>
    <xf numFmtId="165" fontId="15" fillId="0" borderId="0" xfId="1" applyNumberFormat="1" applyFont="1" applyFill="1" applyBorder="1"/>
    <xf numFmtId="165" fontId="15" fillId="0" borderId="0" xfId="1" applyNumberFormat="1" applyFont="1" applyFill="1" applyAlignment="1">
      <alignment wrapText="1"/>
    </xf>
    <xf numFmtId="0" fontId="13" fillId="0" borderId="2" xfId="0" applyFont="1" applyFill="1" applyBorder="1"/>
    <xf numFmtId="165" fontId="13" fillId="0" borderId="2" xfId="1" applyNumberFormat="1" applyFont="1" applyFill="1" applyBorder="1"/>
    <xf numFmtId="0" fontId="35" fillId="8" borderId="0" xfId="20" applyFont="1" applyFill="1" applyBorder="1" applyAlignment="1">
      <alignment horizontal="left" vertical="top"/>
    </xf>
    <xf numFmtId="0" fontId="35" fillId="8" borderId="0" xfId="20" applyFont="1" applyFill="1" applyAlignment="1">
      <alignment vertical="top" wrapText="1"/>
    </xf>
    <xf numFmtId="0" fontId="34" fillId="8" borderId="0" xfId="20" applyFont="1" applyFill="1" applyBorder="1" applyAlignment="1">
      <alignment vertical="top"/>
    </xf>
    <xf numFmtId="0" fontId="34" fillId="8" borderId="0" xfId="20" applyFont="1" applyFill="1" applyAlignment="1">
      <alignment vertical="top" wrapText="1"/>
    </xf>
    <xf numFmtId="0" fontId="32" fillId="8" borderId="0" xfId="20" applyFont="1" applyFill="1" applyAlignment="1">
      <alignment vertical="top"/>
    </xf>
    <xf numFmtId="0" fontId="33" fillId="8" borderId="0" xfId="20" applyFont="1" applyFill="1" applyAlignment="1">
      <alignment vertical="top"/>
    </xf>
    <xf numFmtId="0" fontId="32" fillId="8" borderId="0" xfId="20" applyFont="1" applyFill="1" applyBorder="1" applyAlignment="1">
      <alignment vertical="top"/>
    </xf>
    <xf numFmtId="0" fontId="34" fillId="8" borderId="0" xfId="20" applyFont="1" applyFill="1" applyAlignment="1">
      <alignment vertical="top"/>
    </xf>
    <xf numFmtId="0" fontId="6" fillId="8" borderId="0" xfId="20" applyFont="1" applyFill="1" applyBorder="1" applyAlignment="1">
      <alignment vertical="top"/>
    </xf>
    <xf numFmtId="0" fontId="35" fillId="8" borderId="0" xfId="20" applyFont="1" applyFill="1" applyAlignment="1">
      <alignment vertical="top"/>
    </xf>
    <xf numFmtId="0" fontId="32" fillId="8" borderId="0" xfId="20" applyFont="1" applyFill="1" applyAlignment="1">
      <alignment vertical="top" wrapText="1"/>
    </xf>
    <xf numFmtId="0" fontId="33" fillId="8" borderId="0" xfId="20" applyFont="1" applyFill="1" applyAlignment="1">
      <alignment vertical="top" wrapText="1"/>
    </xf>
    <xf numFmtId="0" fontId="32" fillId="8" borderId="0" xfId="20" applyFont="1" applyFill="1" applyBorder="1" applyAlignment="1">
      <alignment vertical="top" wrapText="1"/>
    </xf>
    <xf numFmtId="0" fontId="6" fillId="8" borderId="0" xfId="20" applyFont="1" applyFill="1" applyBorder="1" applyAlignment="1">
      <alignment vertical="top" wrapText="1"/>
    </xf>
    <xf numFmtId="0" fontId="34" fillId="8" borderId="0" xfId="20" applyFont="1" applyFill="1" applyBorder="1" applyAlignment="1">
      <alignment horizontal="left" vertical="top"/>
    </xf>
    <xf numFmtId="165" fontId="34" fillId="8" borderId="0" xfId="3" applyNumberFormat="1" applyFont="1" applyFill="1" applyAlignment="1">
      <alignment horizontal="center" vertical="top"/>
    </xf>
    <xf numFmtId="165" fontId="35" fillId="8" borderId="0" xfId="3" applyNumberFormat="1" applyFont="1" applyFill="1" applyAlignment="1">
      <alignment horizontal="center" vertical="top"/>
    </xf>
    <xf numFmtId="0" fontId="35" fillId="8" borderId="0" xfId="20" applyFont="1" applyFill="1" applyBorder="1" applyAlignment="1">
      <alignment vertical="top"/>
    </xf>
    <xf numFmtId="165" fontId="34" fillId="8" borderId="0" xfId="3" applyNumberFormat="1" applyFont="1" applyFill="1" applyBorder="1" applyAlignment="1">
      <alignment horizontal="center" vertical="top"/>
    </xf>
    <xf numFmtId="166" fontId="34" fillId="8" borderId="0" xfId="20" applyNumberFormat="1" applyFont="1" applyFill="1" applyAlignment="1">
      <alignment vertical="top"/>
    </xf>
    <xf numFmtId="0" fontId="6" fillId="8" borderId="0" xfId="20" applyFont="1" applyFill="1" applyBorder="1" applyAlignment="1">
      <alignment horizontal="left" vertical="top"/>
    </xf>
    <xf numFmtId="43" fontId="6" fillId="8" borderId="0" xfId="3" applyNumberFormat="1" applyFont="1" applyFill="1" applyBorder="1" applyAlignment="1">
      <alignment horizontal="center" vertical="top"/>
    </xf>
    <xf numFmtId="165" fontId="34" fillId="8" borderId="0" xfId="3" applyNumberFormat="1" applyFont="1" applyFill="1" applyBorder="1" applyAlignment="1">
      <alignment horizontal="right" vertical="top"/>
    </xf>
    <xf numFmtId="0" fontId="35" fillId="0" borderId="0" xfId="0" applyFont="1" applyAlignment="1">
      <alignment vertical="top"/>
    </xf>
    <xf numFmtId="165" fontId="34" fillId="8" borderId="0" xfId="3" applyNumberFormat="1" applyFont="1" applyFill="1" applyAlignment="1">
      <alignment horizontal="right" vertical="top"/>
    </xf>
    <xf numFmtId="165" fontId="35" fillId="8" borderId="0" xfId="3" applyNumberFormat="1" applyFont="1" applyFill="1" applyAlignment="1">
      <alignment horizontal="right" vertical="top"/>
    </xf>
    <xf numFmtId="166" fontId="34" fillId="8" borderId="0" xfId="20" applyNumberFormat="1" applyFont="1" applyFill="1" applyAlignment="1">
      <alignment horizontal="right" vertical="top"/>
    </xf>
    <xf numFmtId="0" fontId="34" fillId="0" borderId="0" xfId="20" applyFont="1" applyFill="1" applyBorder="1" applyAlignment="1">
      <alignment horizontal="left" vertical="top"/>
    </xf>
    <xf numFmtId="0" fontId="35" fillId="0" borderId="0" xfId="0" applyFont="1" applyFill="1" applyAlignment="1">
      <alignment vertical="top"/>
    </xf>
    <xf numFmtId="0" fontId="40" fillId="0" borderId="0" xfId="0" applyFont="1" applyFill="1" applyAlignment="1">
      <alignment vertical="top"/>
    </xf>
    <xf numFmtId="166" fontId="41" fillId="0" borderId="0" xfId="0" applyNumberFormat="1" applyFont="1" applyFill="1" applyAlignment="1">
      <alignment horizontal="right" vertical="top"/>
    </xf>
    <xf numFmtId="166" fontId="41" fillId="0" borderId="0" xfId="0" applyNumberFormat="1" applyFont="1" applyFill="1" applyAlignment="1">
      <alignment vertical="top"/>
    </xf>
    <xf numFmtId="0" fontId="34" fillId="0" borderId="0" xfId="20" applyFont="1" applyFill="1" applyBorder="1" applyAlignment="1">
      <alignment vertical="top"/>
    </xf>
    <xf numFmtId="166" fontId="40" fillId="0" borderId="0" xfId="0" applyNumberFormat="1" applyFont="1" applyFill="1" applyAlignment="1">
      <alignment horizontal="right" vertical="top"/>
    </xf>
    <xf numFmtId="166" fontId="40" fillId="0" borderId="0" xfId="0" applyNumberFormat="1" applyFont="1" applyFill="1" applyAlignment="1">
      <alignment vertical="top"/>
    </xf>
    <xf numFmtId="0" fontId="40" fillId="0" borderId="0" xfId="0" applyFont="1" applyFill="1" applyAlignment="1">
      <alignment vertical="top" wrapText="1"/>
    </xf>
    <xf numFmtId="0" fontId="6" fillId="8" borderId="0" xfId="20" applyFont="1" applyFill="1" applyAlignment="1">
      <alignment vertical="top"/>
    </xf>
    <xf numFmtId="0" fontId="32" fillId="8" borderId="0" xfId="20" applyFont="1" applyFill="1" applyBorder="1" applyAlignment="1">
      <alignment horizontal="left" vertical="top"/>
    </xf>
    <xf numFmtId="43" fontId="32" fillId="8" borderId="0" xfId="3" applyNumberFormat="1" applyFont="1" applyFill="1" applyAlignment="1">
      <alignment horizontal="center" vertical="top"/>
    </xf>
    <xf numFmtId="0" fontId="36" fillId="8" borderId="0" xfId="20" applyFont="1" applyFill="1" applyAlignment="1">
      <alignment vertical="top"/>
    </xf>
    <xf numFmtId="43" fontId="33" fillId="8" borderId="0" xfId="3" applyNumberFormat="1" applyFont="1" applyFill="1" applyAlignment="1">
      <alignment horizontal="center" vertical="top"/>
    </xf>
    <xf numFmtId="0" fontId="37" fillId="8" borderId="0" xfId="20" applyFont="1" applyFill="1" applyBorder="1" applyAlignment="1">
      <alignment horizontal="left" vertical="top"/>
    </xf>
    <xf numFmtId="43" fontId="31" fillId="8" borderId="0" xfId="3" applyNumberFormat="1" applyFont="1" applyFill="1" applyBorder="1" applyAlignment="1">
      <alignment horizontal="center" vertical="top"/>
    </xf>
    <xf numFmtId="0" fontId="34" fillId="8" borderId="9" xfId="20" applyFont="1" applyFill="1" applyBorder="1" applyAlignment="1">
      <alignment horizontal="left" vertical="top"/>
    </xf>
    <xf numFmtId="0" fontId="34" fillId="8" borderId="9" xfId="20" applyFont="1" applyFill="1" applyBorder="1" applyAlignment="1">
      <alignment vertical="top"/>
    </xf>
    <xf numFmtId="0" fontId="34" fillId="8" borderId="9" xfId="20" applyFont="1" applyFill="1" applyBorder="1" applyAlignment="1">
      <alignment vertical="top" wrapText="1"/>
    </xf>
    <xf numFmtId="165" fontId="34" fillId="8" borderId="9" xfId="3" applyNumberFormat="1" applyFont="1" applyFill="1" applyBorder="1" applyAlignment="1">
      <alignment horizontal="right" vertical="top"/>
    </xf>
    <xf numFmtId="165" fontId="34" fillId="8" borderId="9" xfId="3" applyNumberFormat="1" applyFont="1" applyFill="1" applyBorder="1" applyAlignment="1">
      <alignment horizontal="center" vertical="top"/>
    </xf>
    <xf numFmtId="43" fontId="34" fillId="0" borderId="9" xfId="3" applyNumberFormat="1" applyFont="1" applyFill="1" applyBorder="1" applyAlignment="1">
      <alignment horizontal="center" vertical="center"/>
    </xf>
    <xf numFmtId="0" fontId="32" fillId="8" borderId="0" xfId="20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8" xfId="20" quotePrefix="1" applyFont="1" applyFill="1" applyBorder="1" applyAlignment="1">
      <alignment vertical="top" wrapText="1"/>
    </xf>
    <xf numFmtId="0" fontId="6" fillId="8" borderId="10" xfId="20" quotePrefix="1" applyFont="1" applyFill="1" applyBorder="1" applyAlignment="1">
      <alignment vertical="top" wrapText="1"/>
    </xf>
    <xf numFmtId="165" fontId="34" fillId="8" borderId="9" xfId="3" applyNumberFormat="1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3" fontId="31" fillId="8" borderId="0" xfId="3" applyNumberFormat="1" applyFont="1" applyFill="1" applyBorder="1" applyAlignment="1">
      <alignment horizontal="center" vertical="top"/>
    </xf>
    <xf numFmtId="0" fontId="34" fillId="0" borderId="9" xfId="20" applyFont="1" applyFill="1" applyBorder="1" applyAlignment="1">
      <alignment horizontal="left"/>
    </xf>
    <xf numFmtId="43" fontId="34" fillId="8" borderId="9" xfId="3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43" fontId="34" fillId="8" borderId="9" xfId="3" applyNumberFormat="1" applyFont="1" applyFill="1" applyBorder="1" applyAlignment="1">
      <alignment horizontal="center" wrapText="1"/>
    </xf>
  </cellXfs>
  <cellStyles count="66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 xr:uid="{00000000-0005-0000-0000-00001A000000}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 xr:uid="{00000000-0005-0000-0000-00002C000000}"/>
    <cellStyle name="Normal" xfId="0" builtinId="0"/>
    <cellStyle name="Normal - Style1" xfId="18" xr:uid="{00000000-0005-0000-0000-00002E000000}"/>
    <cellStyle name="Normal 2" xfId="5" xr:uid="{00000000-0005-0000-0000-00002F000000}"/>
    <cellStyle name="Normal 2 2" xfId="6" xr:uid="{00000000-0005-0000-0000-000030000000}"/>
    <cellStyle name="Normal 2 2 2" xfId="19" xr:uid="{00000000-0005-0000-0000-000031000000}"/>
    <cellStyle name="Normal 2 3" xfId="20" xr:uid="{00000000-0005-0000-0000-000032000000}"/>
    <cellStyle name="Normal 3" xfId="7" xr:uid="{00000000-0005-0000-0000-000033000000}"/>
    <cellStyle name="Normal 4" xfId="8" xr:uid="{00000000-0005-0000-0000-000034000000}"/>
    <cellStyle name="Normal 4 2" xfId="21" xr:uid="{00000000-0005-0000-0000-000035000000}"/>
    <cellStyle name="Normal 4 3" xfId="22" xr:uid="{00000000-0005-0000-0000-000036000000}"/>
    <cellStyle name="Normal 5" xfId="9" xr:uid="{00000000-0005-0000-0000-000037000000}"/>
    <cellStyle name="Normal 6" xfId="10" xr:uid="{00000000-0005-0000-0000-000038000000}"/>
    <cellStyle name="Normal 6 2" xfId="23" xr:uid="{00000000-0005-0000-0000-000039000000}"/>
    <cellStyle name="Normal 6 3" xfId="29" xr:uid="{00000000-0005-0000-0000-00003A000000}"/>
    <cellStyle name="Normal 7" xfId="24" xr:uid="{00000000-0005-0000-0000-00003B000000}"/>
    <cellStyle name="Normal 7 2" xfId="25" xr:uid="{00000000-0005-0000-0000-00003C000000}"/>
    <cellStyle name="Normal 8" xfId="26" xr:uid="{00000000-0005-0000-0000-00003D000000}"/>
    <cellStyle name="Normal 9" xfId="30" xr:uid="{00000000-0005-0000-0000-00003E000000}"/>
    <cellStyle name="Percent [2]" xfId="27" xr:uid="{00000000-0005-0000-0000-00003F000000}"/>
    <cellStyle name="Percent 2" xfId="11" xr:uid="{00000000-0005-0000-0000-000040000000}"/>
    <cellStyle name="Percent 2 2" xfId="28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203200</xdr:colOff>
      <xdr:row>0</xdr:row>
      <xdr:rowOff>0</xdr:rowOff>
    </xdr:from>
    <xdr:to>
      <xdr:col>3</xdr:col>
      <xdr:colOff>1686560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28320" y="0"/>
          <a:ext cx="2052320" cy="6070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43961</xdr:colOff>
      <xdr:row>0</xdr:row>
      <xdr:rowOff>43962</xdr:rowOff>
    </xdr:from>
    <xdr:to>
      <xdr:col>2</xdr:col>
      <xdr:colOff>139504</xdr:colOff>
      <xdr:row>2</xdr:row>
      <xdr:rowOff>165882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" y="43962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43</v>
      </c>
      <c r="B44" s="16"/>
      <c r="C44" s="16"/>
    </row>
    <row r="46" spans="1:13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6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6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56" t="s">
        <v>4</v>
      </c>
      <c r="D5" s="156"/>
      <c r="E5" s="156"/>
      <c r="F5" s="157" t="s">
        <v>3</v>
      </c>
      <c r="G5" s="157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102</v>
      </c>
    </row>
    <row r="2" spans="1:14" ht="17">
      <c r="A2" s="60" t="s">
        <v>88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65" t="s">
        <v>64</v>
      </c>
      <c r="N6" s="73"/>
    </row>
    <row r="7" spans="1:14">
      <c r="A7" s="59" t="s">
        <v>30</v>
      </c>
      <c r="C7" s="72"/>
      <c r="D7" s="166"/>
      <c r="N7" s="73"/>
    </row>
    <row r="8" spans="1:14">
      <c r="A8" s="59" t="s">
        <v>31</v>
      </c>
      <c r="C8" s="72"/>
      <c r="D8" s="166"/>
      <c r="N8" s="73"/>
    </row>
    <row r="9" spans="1:14">
      <c r="A9" s="59" t="s">
        <v>32</v>
      </c>
      <c r="C9" s="72"/>
      <c r="D9" s="166"/>
      <c r="N9" s="73"/>
    </row>
    <row r="10" spans="1:14">
      <c r="A10" s="59" t="s">
        <v>33</v>
      </c>
      <c r="C10" s="72"/>
      <c r="D10" s="166"/>
      <c r="N10" s="73"/>
    </row>
    <row r="11" spans="1:14">
      <c r="A11" s="59" t="s">
        <v>34</v>
      </c>
      <c r="C11" s="72"/>
      <c r="D11" s="166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52</v>
      </c>
    </row>
    <row r="15" spans="1:14">
      <c r="A15" s="66" t="s">
        <v>53</v>
      </c>
    </row>
    <row r="18" spans="1:6">
      <c r="A18" s="60" t="s">
        <v>103</v>
      </c>
    </row>
    <row r="19" spans="1:6">
      <c r="A19" s="60" t="s">
        <v>86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10</v>
      </c>
      <c r="B22" s="67"/>
      <c r="C22" s="2" t="s">
        <v>5</v>
      </c>
      <c r="D22" s="2" t="s">
        <v>40</v>
      </c>
      <c r="E22" s="95" t="s">
        <v>68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70</v>
      </c>
      <c r="B30" s="97"/>
      <c r="C30" s="97"/>
      <c r="D30" s="97"/>
    </row>
  </sheetData>
  <mergeCells count="1">
    <mergeCell ref="D6:D11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48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6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56" t="s">
        <v>4</v>
      </c>
      <c r="D5" s="156"/>
      <c r="E5" s="156"/>
      <c r="F5" s="157" t="s">
        <v>3</v>
      </c>
      <c r="G5" s="157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49</v>
      </c>
    </row>
    <row r="17" spans="1:1" s="55" customFormat="1" ht="13">
      <c r="A17" s="5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106</v>
      </c>
    </row>
    <row r="2" spans="1:16" ht="17">
      <c r="A2" s="60" t="s">
        <v>85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67" t="s">
        <v>64</v>
      </c>
      <c r="P6" s="77"/>
    </row>
    <row r="7" spans="1:16">
      <c r="A7" s="59" t="s">
        <v>59</v>
      </c>
      <c r="C7" s="70"/>
      <c r="D7" s="168"/>
      <c r="P7" s="77"/>
    </row>
    <row r="8" spans="1:16">
      <c r="A8" s="59" t="s">
        <v>60</v>
      </c>
      <c r="C8" s="70"/>
      <c r="D8" s="168"/>
      <c r="P8" s="77"/>
    </row>
    <row r="9" spans="1:16">
      <c r="A9" s="59" t="s">
        <v>61</v>
      </c>
      <c r="C9" s="70"/>
      <c r="D9" s="168"/>
      <c r="P9" s="77"/>
    </row>
    <row r="10" spans="1:16">
      <c r="A10" s="59" t="s">
        <v>62</v>
      </c>
      <c r="C10" s="70"/>
      <c r="D10" s="168"/>
      <c r="P10" s="77"/>
    </row>
    <row r="11" spans="1:16">
      <c r="A11" s="59" t="s">
        <v>37</v>
      </c>
      <c r="C11" s="70"/>
      <c r="D11" s="168"/>
      <c r="P11" s="77"/>
    </row>
    <row r="12" spans="1:16">
      <c r="A12" s="59" t="s">
        <v>38</v>
      </c>
      <c r="C12" s="70"/>
      <c r="D12" s="168"/>
      <c r="P12" s="77"/>
    </row>
    <row r="13" spans="1:16">
      <c r="A13" s="59" t="s">
        <v>41</v>
      </c>
      <c r="C13" s="70"/>
      <c r="D13" s="168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52</v>
      </c>
      <c r="D16" s="81"/>
      <c r="P16" s="77"/>
    </row>
    <row r="17" spans="1:14">
      <c r="A17" s="66" t="s">
        <v>53</v>
      </c>
    </row>
    <row r="20" spans="1:14">
      <c r="A20" s="60" t="s">
        <v>107</v>
      </c>
    </row>
    <row r="21" spans="1:14">
      <c r="A21" s="60" t="s">
        <v>86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10</v>
      </c>
      <c r="B24" s="100"/>
      <c r="C24" s="95" t="s">
        <v>5</v>
      </c>
      <c r="D24" s="95" t="s">
        <v>40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61</v>
      </c>
      <c r="B28" s="97"/>
      <c r="C28" s="101"/>
      <c r="D28" s="101"/>
      <c r="E28" s="101"/>
      <c r="F28" s="101"/>
      <c r="G28" s="101"/>
    </row>
    <row r="29" spans="1:14">
      <c r="A29" s="97" t="s">
        <v>62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4:M490"/>
  <sheetViews>
    <sheetView tabSelected="1" zoomScale="145" zoomScaleNormal="145" zoomScalePageLayoutView="125" workbookViewId="0">
      <selection activeCell="D5" sqref="D5"/>
    </sheetView>
  </sheetViews>
  <sheetFormatPr baseColWidth="10" defaultColWidth="9" defaultRowHeight="15"/>
  <cols>
    <col min="1" max="1" width="1.83203125" style="143" customWidth="1"/>
    <col min="2" max="2" width="1.83203125" style="110" customWidth="1"/>
    <col min="3" max="3" width="6.33203125" style="110" customWidth="1"/>
    <col min="4" max="4" width="45.6640625" style="116" customWidth="1"/>
    <col min="5" max="5" width="9.33203125" style="144" customWidth="1"/>
    <col min="6" max="6" width="4.33203125" style="144" customWidth="1"/>
    <col min="7" max="7" width="9.1640625" style="144" customWidth="1"/>
    <col min="8" max="8" width="4.1640625" style="144" customWidth="1"/>
    <col min="9" max="9" width="9.1640625" style="144" customWidth="1"/>
    <col min="10" max="10" width="4.1640625" style="144" customWidth="1"/>
    <col min="11" max="11" width="9.33203125" style="144" customWidth="1"/>
    <col min="12" max="12" width="4.33203125" style="144" customWidth="1"/>
    <col min="13" max="13" width="3" style="144" customWidth="1"/>
    <col min="14" max="16384" width="9" style="110"/>
  </cols>
  <sheetData>
    <row r="4" spans="1:13" ht="18" customHeight="1"/>
    <row r="5" spans="1:13" s="111" customFormat="1" ht="15" customHeight="1">
      <c r="A5" s="145" t="s">
        <v>287</v>
      </c>
      <c r="D5" s="117"/>
      <c r="E5" s="146"/>
      <c r="F5" s="146"/>
      <c r="G5" s="146"/>
      <c r="H5" s="146"/>
      <c r="I5" s="146"/>
      <c r="J5" s="146"/>
      <c r="K5" s="146"/>
      <c r="L5" s="146"/>
      <c r="M5" s="146"/>
    </row>
    <row r="6" spans="1:13">
      <c r="A6" s="147" t="s">
        <v>8</v>
      </c>
    </row>
    <row r="7" spans="1:13" s="112" customFormat="1">
      <c r="A7" s="143"/>
      <c r="D7" s="118"/>
      <c r="E7" s="173"/>
      <c r="F7" s="173"/>
      <c r="G7" s="173"/>
      <c r="H7" s="148"/>
      <c r="I7" s="148"/>
      <c r="J7" s="148"/>
      <c r="K7" s="148"/>
      <c r="L7" s="148"/>
      <c r="M7" s="148"/>
    </row>
    <row r="8" spans="1:13" s="155" customFormat="1" ht="24.75" customHeight="1">
      <c r="A8" s="174" t="s">
        <v>117</v>
      </c>
      <c r="B8" s="174"/>
      <c r="C8" s="174"/>
      <c r="D8" s="174"/>
      <c r="E8" s="175" t="s">
        <v>285</v>
      </c>
      <c r="F8" s="176"/>
      <c r="G8" s="177" t="s">
        <v>40</v>
      </c>
      <c r="H8" s="172"/>
      <c r="I8" s="175" t="s">
        <v>3</v>
      </c>
      <c r="J8" s="176"/>
      <c r="K8" s="171" t="s">
        <v>286</v>
      </c>
      <c r="L8" s="172"/>
      <c r="M8" s="154"/>
    </row>
    <row r="9" spans="1:13" s="129" customFormat="1" ht="12">
      <c r="A9" s="120" t="s">
        <v>122</v>
      </c>
      <c r="B9" s="113"/>
      <c r="C9" s="113"/>
      <c r="D9" s="109"/>
      <c r="E9" s="128">
        <f>E10+E16+E22+E31+E34+E49+E58+E78+E84</f>
        <v>26.512</v>
      </c>
      <c r="F9" s="128"/>
      <c r="G9" s="124">
        <f>G10+G16+G22+G31+G34+G49+G58+G78+G84</f>
        <v>0</v>
      </c>
      <c r="H9" s="124"/>
      <c r="I9" s="124">
        <f>I10+I16+I22+I31+I34+I49+I58+I78+I84</f>
        <v>8.7700000000000014</v>
      </c>
      <c r="J9" s="124"/>
      <c r="K9" s="128">
        <f>K10+K16+K22+K31+K34+K49+K58+K78+K84</f>
        <v>35.282000000000004</v>
      </c>
      <c r="L9" s="128"/>
      <c r="M9" s="124"/>
    </row>
    <row r="10" spans="1:13" s="129" customFormat="1" ht="12">
      <c r="A10" s="120"/>
      <c r="B10" s="108" t="s">
        <v>11</v>
      </c>
      <c r="C10" s="108"/>
      <c r="D10" s="109"/>
      <c r="E10" s="130">
        <f>E11+E14</f>
        <v>2.827</v>
      </c>
      <c r="F10" s="130"/>
      <c r="G10" s="121">
        <f t="shared" ref="G10" si="0">G11+G14</f>
        <v>0</v>
      </c>
      <c r="H10" s="121"/>
      <c r="I10" s="121">
        <f>I11+I14</f>
        <v>3.7</v>
      </c>
      <c r="J10" s="121"/>
      <c r="K10" s="121">
        <f>K11+K14</f>
        <v>6.5269999999999992</v>
      </c>
      <c r="L10" s="121"/>
      <c r="M10" s="121"/>
    </row>
    <row r="11" spans="1:13" s="129" customFormat="1" ht="12">
      <c r="A11" s="106"/>
      <c r="B11" s="113"/>
      <c r="C11" s="108" t="s">
        <v>288</v>
      </c>
      <c r="D11" s="109"/>
      <c r="E11" s="131">
        <f>SUM(E12:E13)</f>
        <v>1.827</v>
      </c>
      <c r="F11" s="131"/>
      <c r="G11" s="122">
        <f t="shared" ref="G11:I11" si="1">SUM(G12:G13)</f>
        <v>0</v>
      </c>
      <c r="H11" s="122"/>
      <c r="I11" s="122">
        <f t="shared" si="1"/>
        <v>2.6</v>
      </c>
      <c r="J11" s="122"/>
      <c r="K11" s="122">
        <f>SUM(K12:K13)</f>
        <v>4.4269999999999996</v>
      </c>
      <c r="L11" s="122"/>
      <c r="M11" s="122"/>
    </row>
    <row r="12" spans="1:13" s="129" customFormat="1" ht="24" customHeight="1">
      <c r="A12" s="106"/>
      <c r="B12" s="123"/>
      <c r="C12" s="106">
        <v>48096</v>
      </c>
      <c r="D12" s="107" t="s">
        <v>289</v>
      </c>
      <c r="E12" s="122">
        <v>1.2270000000000001</v>
      </c>
      <c r="F12" s="122"/>
      <c r="G12" s="122">
        <v>0</v>
      </c>
      <c r="H12" s="122"/>
      <c r="I12" s="122">
        <v>2.6</v>
      </c>
      <c r="J12" s="122"/>
      <c r="K12" s="122">
        <f>SUM(E12:I12)</f>
        <v>3.827</v>
      </c>
      <c r="L12" s="122"/>
      <c r="M12" s="122"/>
    </row>
    <row r="13" spans="1:13" s="129" customFormat="1" ht="12">
      <c r="A13" s="106"/>
      <c r="B13" s="123"/>
      <c r="C13" s="106">
        <v>51039</v>
      </c>
      <c r="D13" s="107" t="s">
        <v>136</v>
      </c>
      <c r="E13" s="122">
        <v>0.6</v>
      </c>
      <c r="F13" s="122"/>
      <c r="G13" s="122">
        <v>0</v>
      </c>
      <c r="H13" s="122"/>
      <c r="I13" s="122">
        <v>0</v>
      </c>
      <c r="J13" s="122"/>
      <c r="K13" s="122">
        <f>SUM(E13:I13)</f>
        <v>0.6</v>
      </c>
      <c r="L13" s="122"/>
      <c r="M13" s="122"/>
    </row>
    <row r="14" spans="1:13" s="129" customFormat="1" ht="12">
      <c r="A14" s="106"/>
      <c r="B14" s="113"/>
      <c r="C14" s="108" t="s">
        <v>116</v>
      </c>
      <c r="D14" s="109"/>
      <c r="E14" s="122">
        <v>1</v>
      </c>
      <c r="F14" s="122"/>
      <c r="G14" s="122">
        <v>0</v>
      </c>
      <c r="H14" s="122"/>
      <c r="I14" s="122">
        <v>1.1000000000000001</v>
      </c>
      <c r="J14" s="122"/>
      <c r="K14" s="122">
        <f>SUM(E14:I14)</f>
        <v>2.1</v>
      </c>
      <c r="L14" s="122"/>
      <c r="M14" s="122"/>
    </row>
    <row r="15" spans="1:13" s="129" customFormat="1" ht="12">
      <c r="A15" s="106"/>
      <c r="B15" s="123"/>
      <c r="C15" s="106">
        <v>51173</v>
      </c>
      <c r="D15" s="107" t="s">
        <v>137</v>
      </c>
      <c r="E15" s="131">
        <v>1</v>
      </c>
      <c r="F15" s="131"/>
      <c r="G15" s="122">
        <v>0</v>
      </c>
      <c r="H15" s="122"/>
      <c r="I15" s="122">
        <v>1.1000000000000001</v>
      </c>
      <c r="J15" s="122"/>
      <c r="K15" s="122">
        <f>SUM(E15:I15)</f>
        <v>2.1</v>
      </c>
      <c r="L15" s="122"/>
      <c r="M15" s="122"/>
    </row>
    <row r="16" spans="1:13" s="129" customFormat="1" ht="12">
      <c r="A16" s="120"/>
      <c r="B16" s="108" t="s">
        <v>12</v>
      </c>
      <c r="C16" s="108"/>
      <c r="D16" s="109"/>
      <c r="E16" s="130">
        <f>E17+E19</f>
        <v>1.125</v>
      </c>
      <c r="F16" s="130"/>
      <c r="G16" s="121">
        <f t="shared" ref="G16:I16" si="2">G17+G19</f>
        <v>0</v>
      </c>
      <c r="H16" s="121"/>
      <c r="I16" s="121">
        <f t="shared" si="2"/>
        <v>2</v>
      </c>
      <c r="J16" s="121"/>
      <c r="K16" s="121">
        <f>K17+K19</f>
        <v>3.125</v>
      </c>
      <c r="L16" s="121"/>
      <c r="M16" s="121"/>
    </row>
    <row r="17" spans="1:13" s="129" customFormat="1" ht="12">
      <c r="A17" s="106"/>
      <c r="B17" s="113"/>
      <c r="C17" s="108" t="s">
        <v>114</v>
      </c>
      <c r="D17" s="109"/>
      <c r="E17" s="131">
        <f>SUM(E18)</f>
        <v>0.5</v>
      </c>
      <c r="F17" s="131"/>
      <c r="G17" s="122">
        <f t="shared" ref="G17:K17" si="3">SUM(G18)</f>
        <v>0</v>
      </c>
      <c r="H17" s="122"/>
      <c r="I17" s="122">
        <f t="shared" si="3"/>
        <v>0</v>
      </c>
      <c r="J17" s="122"/>
      <c r="K17" s="122">
        <f t="shared" si="3"/>
        <v>0.5</v>
      </c>
      <c r="L17" s="122"/>
      <c r="M17" s="122"/>
    </row>
    <row r="18" spans="1:13" s="129" customFormat="1" ht="12">
      <c r="A18" s="106"/>
      <c r="B18" s="123"/>
      <c r="C18" s="106">
        <v>51060</v>
      </c>
      <c r="D18" s="107" t="s">
        <v>138</v>
      </c>
      <c r="E18" s="122">
        <v>0.5</v>
      </c>
      <c r="F18" s="122"/>
      <c r="G18" s="122">
        <v>0</v>
      </c>
      <c r="H18" s="122"/>
      <c r="I18" s="122">
        <v>0</v>
      </c>
      <c r="J18" s="122"/>
      <c r="K18" s="122">
        <f>SUM(E18:I18)</f>
        <v>0.5</v>
      </c>
      <c r="L18" s="122"/>
      <c r="M18" s="122"/>
    </row>
    <row r="19" spans="1:13" s="129" customFormat="1" ht="12">
      <c r="A19" s="106"/>
      <c r="B19" s="113"/>
      <c r="C19" s="108" t="s">
        <v>128</v>
      </c>
      <c r="D19" s="109"/>
      <c r="E19" s="131">
        <f>SUM(E20:E21)</f>
        <v>0.625</v>
      </c>
      <c r="F19" s="131"/>
      <c r="G19" s="122">
        <f t="shared" ref="G19:I19" si="4">SUM(G20:G21)</f>
        <v>0</v>
      </c>
      <c r="H19" s="122"/>
      <c r="I19" s="122">
        <f t="shared" si="4"/>
        <v>2</v>
      </c>
      <c r="J19" s="122"/>
      <c r="K19" s="122">
        <f>SUM(K20:K21)</f>
        <v>2.625</v>
      </c>
      <c r="L19" s="122"/>
      <c r="M19" s="122"/>
    </row>
    <row r="20" spans="1:13" s="129" customFormat="1" ht="12">
      <c r="A20" s="106"/>
      <c r="B20" s="123"/>
      <c r="C20" s="106">
        <v>42417</v>
      </c>
      <c r="D20" s="107" t="s">
        <v>139</v>
      </c>
      <c r="E20" s="122">
        <v>0.22500000000000001</v>
      </c>
      <c r="F20" s="122"/>
      <c r="G20" s="122">
        <v>0</v>
      </c>
      <c r="H20" s="122"/>
      <c r="I20" s="122">
        <v>0</v>
      </c>
      <c r="J20" s="122"/>
      <c r="K20" s="122">
        <f>SUM(E20:I20)</f>
        <v>0.22500000000000001</v>
      </c>
      <c r="L20" s="122"/>
      <c r="M20" s="122"/>
    </row>
    <row r="21" spans="1:13" s="129" customFormat="1" ht="12">
      <c r="A21" s="106"/>
      <c r="B21" s="123"/>
      <c r="C21" s="106">
        <v>49384</v>
      </c>
      <c r="D21" s="107" t="s">
        <v>140</v>
      </c>
      <c r="E21" s="122">
        <v>0.4</v>
      </c>
      <c r="F21" s="122"/>
      <c r="G21" s="122"/>
      <c r="H21" s="122"/>
      <c r="I21" s="122">
        <v>2</v>
      </c>
      <c r="J21" s="122"/>
      <c r="K21" s="122">
        <f>SUM(E21:I21)</f>
        <v>2.4</v>
      </c>
      <c r="L21" s="122"/>
      <c r="M21" s="122"/>
    </row>
    <row r="22" spans="1:13" s="129" customFormat="1" ht="12">
      <c r="A22" s="120"/>
      <c r="B22" s="108" t="s">
        <v>13</v>
      </c>
      <c r="C22" s="108"/>
      <c r="D22" s="109"/>
      <c r="E22" s="130">
        <f>E23+E28+E25</f>
        <v>2.8550000000000004</v>
      </c>
      <c r="F22" s="130"/>
      <c r="G22" s="121">
        <f t="shared" ref="G22:I22" si="5">G23+G28+G25</f>
        <v>0</v>
      </c>
      <c r="H22" s="121"/>
      <c r="I22" s="121">
        <f t="shared" si="5"/>
        <v>0</v>
      </c>
      <c r="J22" s="121"/>
      <c r="K22" s="121">
        <f>K23+K28+K25</f>
        <v>2.8550000000000004</v>
      </c>
      <c r="L22" s="121"/>
      <c r="M22" s="121"/>
    </row>
    <row r="23" spans="1:13" s="129" customFormat="1" ht="12">
      <c r="A23" s="106"/>
      <c r="B23" s="113"/>
      <c r="C23" s="108" t="s">
        <v>113</v>
      </c>
      <c r="D23" s="109"/>
      <c r="E23" s="131">
        <f>SUM(E24)</f>
        <v>0.1</v>
      </c>
      <c r="F23" s="131"/>
      <c r="G23" s="122">
        <f t="shared" ref="G23:K23" si="6">SUM(G24)</f>
        <v>0</v>
      </c>
      <c r="H23" s="122"/>
      <c r="I23" s="122">
        <f t="shared" si="6"/>
        <v>0</v>
      </c>
      <c r="J23" s="122"/>
      <c r="K23" s="122">
        <f t="shared" si="6"/>
        <v>0.1</v>
      </c>
      <c r="L23" s="122"/>
      <c r="M23" s="122"/>
    </row>
    <row r="24" spans="1:13" s="129" customFormat="1" ht="12" customHeight="1">
      <c r="A24" s="106"/>
      <c r="B24" s="123"/>
      <c r="C24" s="106">
        <v>50079</v>
      </c>
      <c r="D24" s="107" t="s">
        <v>141</v>
      </c>
      <c r="E24" s="122">
        <v>0.1</v>
      </c>
      <c r="F24" s="122"/>
      <c r="G24" s="122">
        <v>0</v>
      </c>
      <c r="H24" s="122"/>
      <c r="I24" s="122">
        <v>0</v>
      </c>
      <c r="J24" s="122"/>
      <c r="K24" s="122">
        <f>SUM(E24:I24)</f>
        <v>0.1</v>
      </c>
      <c r="L24" s="122"/>
      <c r="M24" s="122"/>
    </row>
    <row r="25" spans="1:13" s="129" customFormat="1" ht="12">
      <c r="A25" s="106"/>
      <c r="B25" s="113"/>
      <c r="C25" s="108" t="s">
        <v>116</v>
      </c>
      <c r="D25" s="109"/>
      <c r="E25" s="131">
        <f>SUM(E26:E27)</f>
        <v>1.425</v>
      </c>
      <c r="F25" s="131"/>
      <c r="G25" s="122">
        <f t="shared" ref="G25:I25" si="7">SUM(G26:G27)</f>
        <v>0</v>
      </c>
      <c r="H25" s="122"/>
      <c r="I25" s="122">
        <f t="shared" si="7"/>
        <v>0</v>
      </c>
      <c r="J25" s="122"/>
      <c r="K25" s="122">
        <f>SUM(K26:K27)</f>
        <v>1.425</v>
      </c>
      <c r="L25" s="122"/>
      <c r="M25" s="122"/>
    </row>
    <row r="26" spans="1:13" s="129" customFormat="1" ht="12">
      <c r="A26" s="106"/>
      <c r="B26" s="123"/>
      <c r="C26" s="106">
        <v>50145</v>
      </c>
      <c r="D26" s="107" t="s">
        <v>142</v>
      </c>
      <c r="E26" s="122">
        <v>1.2</v>
      </c>
      <c r="F26" s="122"/>
      <c r="G26" s="122">
        <v>0</v>
      </c>
      <c r="H26" s="122"/>
      <c r="I26" s="122">
        <v>0</v>
      </c>
      <c r="J26" s="122"/>
      <c r="K26" s="122">
        <f>SUM(E26:I26)</f>
        <v>1.2</v>
      </c>
      <c r="L26" s="122"/>
      <c r="M26" s="122"/>
    </row>
    <row r="27" spans="1:13" s="129" customFormat="1" ht="12">
      <c r="A27" s="106"/>
      <c r="B27" s="123"/>
      <c r="C27" s="106">
        <v>51355</v>
      </c>
      <c r="D27" s="107" t="s">
        <v>143</v>
      </c>
      <c r="E27" s="122">
        <v>0.22500000000000001</v>
      </c>
      <c r="F27" s="122"/>
      <c r="G27" s="122">
        <v>0</v>
      </c>
      <c r="H27" s="122"/>
      <c r="I27" s="122">
        <v>0</v>
      </c>
      <c r="J27" s="122"/>
      <c r="K27" s="122">
        <f>SUM(E27:I27)</f>
        <v>0.22500000000000001</v>
      </c>
      <c r="L27" s="122"/>
      <c r="M27" s="122"/>
    </row>
    <row r="28" spans="1:13" s="129" customFormat="1" ht="12">
      <c r="A28" s="106"/>
      <c r="B28" s="113"/>
      <c r="C28" s="108" t="s">
        <v>127</v>
      </c>
      <c r="D28" s="109"/>
      <c r="E28" s="131">
        <f>SUM(E29:E30)</f>
        <v>1.33</v>
      </c>
      <c r="F28" s="131"/>
      <c r="G28" s="122">
        <f t="shared" ref="G28:I28" si="8">SUM(G29)</f>
        <v>0</v>
      </c>
      <c r="H28" s="122"/>
      <c r="I28" s="122">
        <f t="shared" si="8"/>
        <v>0</v>
      </c>
      <c r="J28" s="122"/>
      <c r="K28" s="122">
        <f>SUM(K29:K30)</f>
        <v>1.33</v>
      </c>
      <c r="L28" s="122"/>
      <c r="M28" s="122"/>
    </row>
    <row r="29" spans="1:13" s="129" customFormat="1" ht="12">
      <c r="A29" s="106"/>
      <c r="B29" s="123"/>
      <c r="C29" s="106">
        <v>48386</v>
      </c>
      <c r="D29" s="107" t="s">
        <v>144</v>
      </c>
      <c r="E29" s="131">
        <v>0.33</v>
      </c>
      <c r="F29" s="131"/>
      <c r="G29" s="122">
        <v>0</v>
      </c>
      <c r="H29" s="122"/>
      <c r="I29" s="122">
        <v>0</v>
      </c>
      <c r="J29" s="122"/>
      <c r="K29" s="122">
        <f>SUM(E29:I29)</f>
        <v>0.33</v>
      </c>
      <c r="L29" s="122"/>
      <c r="M29" s="122"/>
    </row>
    <row r="30" spans="1:13" s="129" customFormat="1" ht="24">
      <c r="A30" s="106"/>
      <c r="B30" s="123"/>
      <c r="C30" s="106">
        <v>48386</v>
      </c>
      <c r="D30" s="107" t="s">
        <v>290</v>
      </c>
      <c r="E30" s="131">
        <v>1</v>
      </c>
      <c r="F30" s="131"/>
      <c r="G30" s="122">
        <v>0</v>
      </c>
      <c r="H30" s="122"/>
      <c r="I30" s="122">
        <v>0</v>
      </c>
      <c r="J30" s="122"/>
      <c r="K30" s="122">
        <f>SUM(E30:I30)</f>
        <v>1</v>
      </c>
      <c r="L30" s="122"/>
      <c r="M30" s="122"/>
    </row>
    <row r="31" spans="1:13" s="129" customFormat="1" ht="12">
      <c r="A31" s="120"/>
      <c r="B31" s="108" t="s">
        <v>14</v>
      </c>
      <c r="C31" s="108"/>
      <c r="D31" s="109"/>
      <c r="E31" s="132">
        <f>E32</f>
        <v>0.3</v>
      </c>
      <c r="F31" s="132"/>
      <c r="G31" s="125">
        <f t="shared" ref="G31:K31" si="9">G32</f>
        <v>0</v>
      </c>
      <c r="H31" s="125"/>
      <c r="I31" s="125">
        <f t="shared" si="9"/>
        <v>0</v>
      </c>
      <c r="J31" s="125"/>
      <c r="K31" s="125">
        <f t="shared" si="9"/>
        <v>0.3</v>
      </c>
      <c r="L31" s="125"/>
      <c r="M31" s="125"/>
    </row>
    <row r="32" spans="1:13" s="129" customFormat="1" ht="12">
      <c r="A32" s="106"/>
      <c r="B32" s="113"/>
      <c r="C32" s="108" t="s">
        <v>114</v>
      </c>
      <c r="D32" s="109"/>
      <c r="E32" s="131">
        <f>SUM(E33:E33)</f>
        <v>0.3</v>
      </c>
      <c r="F32" s="131"/>
      <c r="G32" s="122">
        <f>SUM(G33:G33)</f>
        <v>0</v>
      </c>
      <c r="H32" s="122"/>
      <c r="I32" s="122">
        <f>SUM(I33:I33)</f>
        <v>0</v>
      </c>
      <c r="J32" s="122"/>
      <c r="K32" s="122">
        <f>SUM(K33:K33)</f>
        <v>0.3</v>
      </c>
      <c r="L32" s="122"/>
      <c r="M32" s="122"/>
    </row>
    <row r="33" spans="1:13" s="129" customFormat="1" ht="12">
      <c r="A33" s="106"/>
      <c r="B33" s="123"/>
      <c r="C33" s="106">
        <v>48044</v>
      </c>
      <c r="D33" s="107" t="s">
        <v>145</v>
      </c>
      <c r="E33" s="131">
        <v>0.3</v>
      </c>
      <c r="F33" s="131"/>
      <c r="G33" s="122">
        <v>0</v>
      </c>
      <c r="H33" s="122"/>
      <c r="I33" s="122">
        <v>0</v>
      </c>
      <c r="J33" s="122"/>
      <c r="K33" s="122">
        <f>SUM(E33:I33)</f>
        <v>0.3</v>
      </c>
      <c r="L33" s="122"/>
      <c r="M33" s="122"/>
    </row>
    <row r="34" spans="1:13" s="129" customFormat="1" ht="12">
      <c r="A34" s="120"/>
      <c r="B34" s="108" t="s">
        <v>15</v>
      </c>
      <c r="C34" s="108"/>
      <c r="D34" s="109"/>
      <c r="E34" s="130">
        <f>E41+E38+E35+E43+E45+E47</f>
        <v>4.6300000000000008</v>
      </c>
      <c r="F34" s="130"/>
      <c r="G34" s="121">
        <f t="shared" ref="G34:I34" si="10">G41+G38+G35+G43+G45+G47</f>
        <v>0</v>
      </c>
      <c r="H34" s="121"/>
      <c r="I34" s="121">
        <f t="shared" si="10"/>
        <v>1</v>
      </c>
      <c r="J34" s="121"/>
      <c r="K34" s="121">
        <f>K41+K38+K35+K43+K45+K47</f>
        <v>5.63</v>
      </c>
      <c r="L34" s="121"/>
      <c r="M34" s="121"/>
    </row>
    <row r="35" spans="1:13" s="129" customFormat="1" ht="12">
      <c r="A35" s="106"/>
      <c r="B35" s="113"/>
      <c r="C35" s="108" t="s">
        <v>288</v>
      </c>
      <c r="D35" s="109"/>
      <c r="E35" s="131">
        <f>SUM(E36:E37)</f>
        <v>1.7250000000000001</v>
      </c>
      <c r="F35" s="131"/>
      <c r="G35" s="122">
        <f t="shared" ref="G35" si="11">SUM(G36:G37)</f>
        <v>0</v>
      </c>
      <c r="H35" s="122"/>
      <c r="I35" s="122">
        <f>SUM(I36:I37)</f>
        <v>0</v>
      </c>
      <c r="J35" s="122"/>
      <c r="K35" s="122">
        <f>SUM(K36:K37)</f>
        <v>1.7250000000000001</v>
      </c>
      <c r="L35" s="122"/>
      <c r="M35" s="122"/>
    </row>
    <row r="36" spans="1:13" s="129" customFormat="1" ht="12">
      <c r="A36" s="106"/>
      <c r="B36" s="123"/>
      <c r="C36" s="106">
        <v>50387</v>
      </c>
      <c r="D36" s="107" t="s">
        <v>146</v>
      </c>
      <c r="E36" s="122">
        <v>1.5</v>
      </c>
      <c r="F36" s="122"/>
      <c r="G36" s="122">
        <v>0</v>
      </c>
      <c r="H36" s="122"/>
      <c r="I36" s="122">
        <v>0</v>
      </c>
      <c r="J36" s="122"/>
      <c r="K36" s="122">
        <f>SUM(E36:I36)</f>
        <v>1.5</v>
      </c>
      <c r="L36" s="122"/>
      <c r="M36" s="122"/>
    </row>
    <row r="37" spans="1:13" s="129" customFormat="1" ht="24" customHeight="1">
      <c r="A37" s="106"/>
      <c r="B37" s="123"/>
      <c r="C37" s="106">
        <v>51364</v>
      </c>
      <c r="D37" s="107" t="s">
        <v>291</v>
      </c>
      <c r="E37" s="122">
        <v>0.22500000000000001</v>
      </c>
      <c r="F37" s="122"/>
      <c r="G37" s="122">
        <v>0</v>
      </c>
      <c r="H37" s="122"/>
      <c r="I37" s="122">
        <v>0</v>
      </c>
      <c r="J37" s="122"/>
      <c r="K37" s="122">
        <f>SUM(E37:I37)</f>
        <v>0.22500000000000001</v>
      </c>
      <c r="L37" s="122"/>
      <c r="M37" s="122"/>
    </row>
    <row r="38" spans="1:13" s="129" customFormat="1" ht="12">
      <c r="A38" s="106"/>
      <c r="B38" s="113"/>
      <c r="C38" s="108" t="s">
        <v>113</v>
      </c>
      <c r="D38" s="109"/>
      <c r="E38" s="131">
        <f>SUM(E39:E40)</f>
        <v>0.22500000000000001</v>
      </c>
      <c r="F38" s="131"/>
      <c r="G38" s="122">
        <f>SUM(G39:G40)</f>
        <v>0</v>
      </c>
      <c r="H38" s="122"/>
      <c r="I38" s="122">
        <f>SUM(I39:I40)</f>
        <v>1</v>
      </c>
      <c r="J38" s="122"/>
      <c r="K38" s="122">
        <f>SUM(K39:K40)</f>
        <v>1.2250000000000001</v>
      </c>
      <c r="L38" s="122"/>
      <c r="M38" s="122"/>
    </row>
    <row r="39" spans="1:13" s="129" customFormat="1" ht="12">
      <c r="A39" s="106"/>
      <c r="B39" s="123"/>
      <c r="C39" s="106">
        <v>50318</v>
      </c>
      <c r="D39" s="107" t="s">
        <v>147</v>
      </c>
      <c r="E39" s="131">
        <v>0</v>
      </c>
      <c r="F39" s="131"/>
      <c r="G39" s="122">
        <v>0</v>
      </c>
      <c r="H39" s="122"/>
      <c r="I39" s="122">
        <v>1</v>
      </c>
      <c r="J39" s="122"/>
      <c r="K39" s="122">
        <f>SUM(E39:I39)</f>
        <v>1</v>
      </c>
      <c r="L39" s="122"/>
      <c r="M39" s="122"/>
    </row>
    <row r="40" spans="1:13" s="129" customFormat="1" ht="12">
      <c r="A40" s="106"/>
      <c r="B40" s="123"/>
      <c r="C40" s="106">
        <v>51315</v>
      </c>
      <c r="D40" s="107" t="s">
        <v>148</v>
      </c>
      <c r="E40" s="131">
        <v>0.22500000000000001</v>
      </c>
      <c r="F40" s="131"/>
      <c r="G40" s="122">
        <v>0</v>
      </c>
      <c r="H40" s="122"/>
      <c r="I40" s="122">
        <v>0</v>
      </c>
      <c r="J40" s="122"/>
      <c r="K40" s="122">
        <f>SUM(E40:I40)</f>
        <v>0.22500000000000001</v>
      </c>
      <c r="L40" s="122"/>
      <c r="M40" s="122"/>
    </row>
    <row r="41" spans="1:13" s="129" customFormat="1" ht="12">
      <c r="A41" s="106"/>
      <c r="B41" s="113"/>
      <c r="C41" s="108" t="s">
        <v>114</v>
      </c>
      <c r="D41" s="109"/>
      <c r="E41" s="131">
        <f>SUM(E42)</f>
        <v>0.5</v>
      </c>
      <c r="F41" s="131"/>
      <c r="G41" s="122">
        <f t="shared" ref="G41:I47" si="12">SUM(G42)</f>
        <v>0</v>
      </c>
      <c r="H41" s="122"/>
      <c r="I41" s="122">
        <f t="shared" si="12"/>
        <v>0</v>
      </c>
      <c r="J41" s="122"/>
      <c r="K41" s="122">
        <f>SUM(K42)</f>
        <v>0.5</v>
      </c>
      <c r="L41" s="122"/>
      <c r="M41" s="122"/>
    </row>
    <row r="42" spans="1:13" s="129" customFormat="1" ht="12">
      <c r="A42" s="106"/>
      <c r="B42" s="123"/>
      <c r="C42" s="106">
        <v>51235</v>
      </c>
      <c r="D42" s="107" t="s">
        <v>149</v>
      </c>
      <c r="E42" s="131">
        <v>0.5</v>
      </c>
      <c r="F42" s="131"/>
      <c r="G42" s="122">
        <v>0</v>
      </c>
      <c r="H42" s="122"/>
      <c r="I42" s="122">
        <v>0</v>
      </c>
      <c r="J42" s="122"/>
      <c r="K42" s="122">
        <f>SUM(E42:I42)</f>
        <v>0.5</v>
      </c>
      <c r="L42" s="122"/>
      <c r="M42" s="122"/>
    </row>
    <row r="43" spans="1:13" s="129" customFormat="1" ht="12">
      <c r="A43" s="106"/>
      <c r="B43" s="113"/>
      <c r="C43" s="108" t="s">
        <v>129</v>
      </c>
      <c r="D43" s="109"/>
      <c r="E43" s="131">
        <f>SUM(E44)</f>
        <v>0.5</v>
      </c>
      <c r="F43" s="131"/>
      <c r="G43" s="122">
        <f t="shared" si="12"/>
        <v>0</v>
      </c>
      <c r="H43" s="122"/>
      <c r="I43" s="122">
        <f t="shared" si="12"/>
        <v>0</v>
      </c>
      <c r="J43" s="122"/>
      <c r="K43" s="122">
        <f>SUM(K44)</f>
        <v>0.5</v>
      </c>
      <c r="L43" s="122"/>
      <c r="M43" s="122"/>
    </row>
    <row r="44" spans="1:13" s="129" customFormat="1" ht="12">
      <c r="A44" s="106"/>
      <c r="B44" s="123"/>
      <c r="C44" s="106">
        <v>50241</v>
      </c>
      <c r="D44" s="107" t="s">
        <v>150</v>
      </c>
      <c r="E44" s="131">
        <v>0.5</v>
      </c>
      <c r="F44" s="131"/>
      <c r="G44" s="122">
        <v>0</v>
      </c>
      <c r="H44" s="122"/>
      <c r="I44" s="122">
        <v>0</v>
      </c>
      <c r="J44" s="122"/>
      <c r="K44" s="122">
        <f>SUM(E44:I44)</f>
        <v>0.5</v>
      </c>
      <c r="L44" s="122"/>
      <c r="M44" s="122"/>
    </row>
    <row r="45" spans="1:13" s="129" customFormat="1" ht="12">
      <c r="A45" s="106"/>
      <c r="B45" s="113"/>
      <c r="C45" s="108" t="s">
        <v>127</v>
      </c>
      <c r="D45" s="109"/>
      <c r="E45" s="131">
        <f>SUM(E46)</f>
        <v>0.68</v>
      </c>
      <c r="F45" s="131"/>
      <c r="G45" s="122">
        <f t="shared" si="12"/>
        <v>0</v>
      </c>
      <c r="H45" s="122"/>
      <c r="I45" s="122">
        <f t="shared" si="12"/>
        <v>0</v>
      </c>
      <c r="J45" s="122"/>
      <c r="K45" s="122">
        <f>SUM(K46)</f>
        <v>0.68</v>
      </c>
      <c r="L45" s="122"/>
      <c r="M45" s="122"/>
    </row>
    <row r="46" spans="1:13" s="129" customFormat="1" ht="12">
      <c r="A46" s="106"/>
      <c r="B46" s="123"/>
      <c r="C46" s="106">
        <v>48399</v>
      </c>
      <c r="D46" s="115" t="s">
        <v>151</v>
      </c>
      <c r="E46" s="131">
        <v>0.68</v>
      </c>
      <c r="F46" s="131"/>
      <c r="G46" s="122">
        <v>0</v>
      </c>
      <c r="H46" s="122"/>
      <c r="I46" s="122">
        <v>0</v>
      </c>
      <c r="J46" s="122"/>
      <c r="K46" s="122">
        <f>SUM(E46:I46)</f>
        <v>0.68</v>
      </c>
      <c r="L46" s="122"/>
      <c r="M46" s="122"/>
    </row>
    <row r="47" spans="1:13" s="129" customFormat="1" ht="12">
      <c r="A47" s="106"/>
      <c r="B47" s="113"/>
      <c r="C47" s="108" t="s">
        <v>128</v>
      </c>
      <c r="D47" s="109"/>
      <c r="E47" s="131">
        <f>SUM(E48)</f>
        <v>1</v>
      </c>
      <c r="F47" s="131"/>
      <c r="G47" s="122">
        <f t="shared" si="12"/>
        <v>0</v>
      </c>
      <c r="H47" s="122"/>
      <c r="I47" s="122">
        <f t="shared" si="12"/>
        <v>0</v>
      </c>
      <c r="J47" s="122"/>
      <c r="K47" s="122">
        <f>SUM(K48)</f>
        <v>1</v>
      </c>
      <c r="L47" s="122"/>
      <c r="M47" s="122"/>
    </row>
    <row r="48" spans="1:13" s="129" customFormat="1" ht="24">
      <c r="A48" s="106"/>
      <c r="B48" s="123"/>
      <c r="C48" s="106">
        <v>51365</v>
      </c>
      <c r="D48" s="107" t="s">
        <v>292</v>
      </c>
      <c r="E48" s="131">
        <v>1</v>
      </c>
      <c r="F48" s="131"/>
      <c r="G48" s="122">
        <v>0</v>
      </c>
      <c r="H48" s="122"/>
      <c r="I48" s="122">
        <v>0</v>
      </c>
      <c r="J48" s="122"/>
      <c r="K48" s="122">
        <f>SUM(E48:I48)</f>
        <v>1</v>
      </c>
      <c r="L48" s="122"/>
      <c r="M48" s="122"/>
    </row>
    <row r="49" spans="1:13" s="129" customFormat="1" ht="12">
      <c r="A49" s="120"/>
      <c r="B49" s="108" t="s">
        <v>16</v>
      </c>
      <c r="C49" s="108"/>
      <c r="D49" s="109"/>
      <c r="E49" s="130">
        <f>E52+E54+E50+E56</f>
        <v>1.75</v>
      </c>
      <c r="F49" s="130"/>
      <c r="G49" s="121">
        <f t="shared" ref="G49:I49" si="13">G52+G54+G50+G56</f>
        <v>0</v>
      </c>
      <c r="H49" s="121"/>
      <c r="I49" s="121">
        <f t="shared" si="13"/>
        <v>1.1000000000000001</v>
      </c>
      <c r="J49" s="121"/>
      <c r="K49" s="121">
        <f t="shared" ref="K49" si="14">K52+K54+K50+K56</f>
        <v>2.85</v>
      </c>
      <c r="L49" s="121"/>
      <c r="M49" s="121"/>
    </row>
    <row r="50" spans="1:13" s="129" customFormat="1" ht="12">
      <c r="A50" s="106"/>
      <c r="B50" s="113"/>
      <c r="C50" s="108" t="s">
        <v>288</v>
      </c>
      <c r="D50" s="109"/>
      <c r="E50" s="131">
        <f>SUM(E51)</f>
        <v>0</v>
      </c>
      <c r="F50" s="131"/>
      <c r="G50" s="122">
        <f t="shared" ref="G50:K52" si="15">SUM(G51)</f>
        <v>0</v>
      </c>
      <c r="H50" s="122"/>
      <c r="I50" s="122">
        <f t="shared" si="15"/>
        <v>1.1000000000000001</v>
      </c>
      <c r="J50" s="122"/>
      <c r="K50" s="122">
        <f t="shared" si="15"/>
        <v>1.1000000000000001</v>
      </c>
      <c r="L50" s="122"/>
      <c r="M50" s="122"/>
    </row>
    <row r="51" spans="1:13" s="129" customFormat="1" ht="24" customHeight="1">
      <c r="A51" s="106"/>
      <c r="B51" s="123"/>
      <c r="C51" s="106">
        <v>51081</v>
      </c>
      <c r="D51" s="107" t="s">
        <v>293</v>
      </c>
      <c r="E51" s="131">
        <v>0</v>
      </c>
      <c r="F51" s="131"/>
      <c r="G51" s="122">
        <v>0</v>
      </c>
      <c r="H51" s="122"/>
      <c r="I51" s="122">
        <v>1.1000000000000001</v>
      </c>
      <c r="J51" s="122"/>
      <c r="K51" s="122">
        <f>SUM(E51:I51)</f>
        <v>1.1000000000000001</v>
      </c>
      <c r="L51" s="122"/>
      <c r="M51" s="122"/>
    </row>
    <row r="52" spans="1:13" s="129" customFormat="1" ht="12">
      <c r="A52" s="106"/>
      <c r="B52" s="113"/>
      <c r="C52" s="108" t="s">
        <v>113</v>
      </c>
      <c r="D52" s="109"/>
      <c r="E52" s="131">
        <f>SUM(E53)</f>
        <v>1.1000000000000001</v>
      </c>
      <c r="F52" s="131"/>
      <c r="G52" s="122">
        <f t="shared" si="15"/>
        <v>0</v>
      </c>
      <c r="H52" s="122"/>
      <c r="I52" s="122">
        <f t="shared" si="15"/>
        <v>0</v>
      </c>
      <c r="J52" s="122"/>
      <c r="K52" s="122">
        <f t="shared" si="15"/>
        <v>1.1000000000000001</v>
      </c>
      <c r="L52" s="122"/>
      <c r="M52" s="122"/>
    </row>
    <row r="53" spans="1:13" s="129" customFormat="1" ht="12">
      <c r="A53" s="106"/>
      <c r="B53" s="123"/>
      <c r="C53" s="106">
        <v>49240</v>
      </c>
      <c r="D53" s="107" t="s">
        <v>152</v>
      </c>
      <c r="E53" s="131">
        <v>1.1000000000000001</v>
      </c>
      <c r="F53" s="131"/>
      <c r="G53" s="122">
        <v>0</v>
      </c>
      <c r="H53" s="122"/>
      <c r="I53" s="122">
        <v>0</v>
      </c>
      <c r="J53" s="122"/>
      <c r="K53" s="122">
        <f>SUM(E53:I53)</f>
        <v>1.1000000000000001</v>
      </c>
      <c r="L53" s="122"/>
      <c r="M53" s="122"/>
    </row>
    <row r="54" spans="1:13" s="129" customFormat="1" ht="12">
      <c r="A54" s="106"/>
      <c r="B54" s="113"/>
      <c r="C54" s="108" t="s">
        <v>116</v>
      </c>
      <c r="D54" s="109"/>
      <c r="E54" s="131">
        <f>SUM(E55)</f>
        <v>0.5</v>
      </c>
      <c r="F54" s="131"/>
      <c r="G54" s="122">
        <f t="shared" ref="G54:K56" si="16">SUM(G55)</f>
        <v>0</v>
      </c>
      <c r="H54" s="122"/>
      <c r="I54" s="122">
        <f t="shared" si="16"/>
        <v>0</v>
      </c>
      <c r="J54" s="122"/>
      <c r="K54" s="122">
        <f>SUM(K55)</f>
        <v>0.5</v>
      </c>
      <c r="L54" s="122"/>
      <c r="M54" s="122"/>
    </row>
    <row r="55" spans="1:13" s="129" customFormat="1" ht="24">
      <c r="A55" s="106"/>
      <c r="B55" s="123"/>
      <c r="C55" s="106">
        <v>49061</v>
      </c>
      <c r="D55" s="107" t="s">
        <v>294</v>
      </c>
      <c r="E55" s="131">
        <v>0.5</v>
      </c>
      <c r="F55" s="131"/>
      <c r="G55" s="122">
        <v>0</v>
      </c>
      <c r="H55" s="122"/>
      <c r="I55" s="122">
        <v>0</v>
      </c>
      <c r="J55" s="122"/>
      <c r="K55" s="122">
        <f>SUM(E55:I55)</f>
        <v>0.5</v>
      </c>
      <c r="L55" s="122"/>
      <c r="M55" s="122"/>
    </row>
    <row r="56" spans="1:13" s="129" customFormat="1" ht="12">
      <c r="A56" s="106"/>
      <c r="B56" s="113"/>
      <c r="C56" s="108" t="s">
        <v>128</v>
      </c>
      <c r="D56" s="109"/>
      <c r="E56" s="131">
        <f>SUM(E57)</f>
        <v>0.15</v>
      </c>
      <c r="F56" s="131"/>
      <c r="G56" s="122">
        <f t="shared" si="16"/>
        <v>0</v>
      </c>
      <c r="H56" s="122"/>
      <c r="I56" s="122">
        <f t="shared" si="16"/>
        <v>0</v>
      </c>
      <c r="J56" s="122"/>
      <c r="K56" s="122">
        <f t="shared" si="16"/>
        <v>0.15</v>
      </c>
      <c r="L56" s="122"/>
      <c r="M56" s="122"/>
    </row>
    <row r="57" spans="1:13" s="129" customFormat="1" ht="12">
      <c r="A57" s="106"/>
      <c r="B57" s="123"/>
      <c r="C57" s="106">
        <v>50176</v>
      </c>
      <c r="D57" s="107" t="s">
        <v>153</v>
      </c>
      <c r="E57" s="131">
        <v>0.15</v>
      </c>
      <c r="F57" s="131"/>
      <c r="G57" s="122">
        <v>0</v>
      </c>
      <c r="H57" s="122"/>
      <c r="I57" s="122">
        <v>0</v>
      </c>
      <c r="J57" s="122"/>
      <c r="K57" s="122">
        <f>SUM(E57:I57)</f>
        <v>0.15</v>
      </c>
      <c r="L57" s="122"/>
      <c r="M57" s="122"/>
    </row>
    <row r="58" spans="1:13" s="129" customFormat="1" ht="12">
      <c r="A58" s="120"/>
      <c r="B58" s="108" t="s">
        <v>17</v>
      </c>
      <c r="C58" s="108"/>
      <c r="D58" s="109"/>
      <c r="E58" s="130">
        <f>E59+E64+E69+E71+E75+E67+E62</f>
        <v>5.7</v>
      </c>
      <c r="F58" s="130"/>
      <c r="G58" s="121">
        <f>G59+G64+G69+G71+G75+G67+G62</f>
        <v>0</v>
      </c>
      <c r="H58" s="121"/>
      <c r="I58" s="121">
        <f>I59+I64+I69+I71+I75+I67+I62</f>
        <v>7.0000000000000007E-2</v>
      </c>
      <c r="J58" s="121"/>
      <c r="K58" s="121">
        <f>K59+K64+K69+K71+K75+K67+K62</f>
        <v>5.7700000000000005</v>
      </c>
      <c r="L58" s="121"/>
      <c r="M58" s="121"/>
    </row>
    <row r="59" spans="1:13" s="129" customFormat="1" ht="12">
      <c r="A59" s="106"/>
      <c r="B59" s="113"/>
      <c r="C59" s="108" t="s">
        <v>288</v>
      </c>
      <c r="D59" s="109"/>
      <c r="E59" s="131">
        <f>SUM(E60:E61)</f>
        <v>0.22500000000000001</v>
      </c>
      <c r="F59" s="131"/>
      <c r="G59" s="122">
        <f>SUM(G60:G61)</f>
        <v>0</v>
      </c>
      <c r="H59" s="122"/>
      <c r="I59" s="122">
        <f>SUM(I60:I61)</f>
        <v>7.0000000000000007E-2</v>
      </c>
      <c r="J59" s="122"/>
      <c r="K59" s="122">
        <f>SUM(K60:K61)</f>
        <v>0.29500000000000004</v>
      </c>
      <c r="L59" s="122"/>
      <c r="M59" s="122"/>
    </row>
    <row r="60" spans="1:13" s="129" customFormat="1" ht="12">
      <c r="A60" s="106"/>
      <c r="B60" s="123"/>
      <c r="C60" s="106">
        <v>48098</v>
      </c>
      <c r="D60" s="107" t="s">
        <v>154</v>
      </c>
      <c r="E60" s="131">
        <v>0</v>
      </c>
      <c r="F60" s="131"/>
      <c r="G60" s="122">
        <v>0</v>
      </c>
      <c r="H60" s="122"/>
      <c r="I60" s="122">
        <v>7.0000000000000007E-2</v>
      </c>
      <c r="J60" s="122"/>
      <c r="K60" s="122">
        <f>SUM(E60:I60)</f>
        <v>7.0000000000000007E-2</v>
      </c>
      <c r="L60" s="122"/>
      <c r="M60" s="122"/>
    </row>
    <row r="61" spans="1:13" s="129" customFormat="1" ht="23.25" customHeight="1">
      <c r="A61" s="106"/>
      <c r="B61" s="123"/>
      <c r="C61" s="106">
        <v>49064</v>
      </c>
      <c r="D61" s="107" t="s">
        <v>295</v>
      </c>
      <c r="E61" s="131">
        <v>0.22500000000000001</v>
      </c>
      <c r="F61" s="131"/>
      <c r="G61" s="122">
        <v>0</v>
      </c>
      <c r="H61" s="122"/>
      <c r="I61" s="122">
        <v>0</v>
      </c>
      <c r="J61" s="122"/>
      <c r="K61" s="122">
        <f>SUM(E61:I61)</f>
        <v>0.22500000000000001</v>
      </c>
      <c r="L61" s="122"/>
      <c r="M61" s="122"/>
    </row>
    <row r="62" spans="1:13" s="129" customFormat="1" ht="12">
      <c r="A62" s="106"/>
      <c r="B62" s="113"/>
      <c r="C62" s="108" t="s">
        <v>112</v>
      </c>
      <c r="D62" s="109"/>
      <c r="E62" s="131">
        <f>SUM(E63)</f>
        <v>1</v>
      </c>
      <c r="F62" s="131"/>
      <c r="G62" s="122">
        <f t="shared" ref="G62:K62" si="17">SUM(G63)</f>
        <v>0</v>
      </c>
      <c r="H62" s="122"/>
      <c r="I62" s="122">
        <f t="shared" si="17"/>
        <v>0</v>
      </c>
      <c r="J62" s="122"/>
      <c r="K62" s="122">
        <f t="shared" si="17"/>
        <v>1</v>
      </c>
      <c r="L62" s="122"/>
      <c r="M62" s="122"/>
    </row>
    <row r="63" spans="1:13" s="129" customFormat="1" ht="12">
      <c r="A63" s="106"/>
      <c r="B63" s="123"/>
      <c r="C63" s="106">
        <v>51126</v>
      </c>
      <c r="D63" s="107" t="s">
        <v>155</v>
      </c>
      <c r="E63" s="131">
        <v>1</v>
      </c>
      <c r="F63" s="131"/>
      <c r="G63" s="122">
        <v>0</v>
      </c>
      <c r="H63" s="122"/>
      <c r="I63" s="122">
        <v>0</v>
      </c>
      <c r="J63" s="122"/>
      <c r="K63" s="122">
        <f>SUM(E63:I63)</f>
        <v>1</v>
      </c>
      <c r="L63" s="122"/>
      <c r="M63" s="122"/>
    </row>
    <row r="64" spans="1:13" s="129" customFormat="1" ht="12">
      <c r="A64" s="106"/>
      <c r="B64" s="113"/>
      <c r="C64" s="108" t="s">
        <v>113</v>
      </c>
      <c r="D64" s="109"/>
      <c r="E64" s="131">
        <f>SUM(E65:E66)</f>
        <v>1.2</v>
      </c>
      <c r="F64" s="131"/>
      <c r="G64" s="122">
        <f t="shared" ref="G64:I64" si="18">SUM(G65:G66)</f>
        <v>0</v>
      </c>
      <c r="H64" s="122"/>
      <c r="I64" s="122">
        <f t="shared" si="18"/>
        <v>0</v>
      </c>
      <c r="J64" s="122"/>
      <c r="K64" s="122">
        <f>SUM(K65:K66)</f>
        <v>1.2</v>
      </c>
      <c r="L64" s="122"/>
      <c r="M64" s="122"/>
    </row>
    <row r="65" spans="1:13" s="129" customFormat="1" ht="12">
      <c r="A65" s="106"/>
      <c r="B65" s="123"/>
      <c r="C65" s="106">
        <v>49055</v>
      </c>
      <c r="D65" s="107" t="s">
        <v>156</v>
      </c>
      <c r="E65" s="131">
        <v>0.7</v>
      </c>
      <c r="F65" s="131"/>
      <c r="G65" s="122">
        <v>0</v>
      </c>
      <c r="H65" s="122"/>
      <c r="I65" s="122">
        <v>0</v>
      </c>
      <c r="J65" s="122"/>
      <c r="K65" s="122">
        <f>SUM(E65:I65)</f>
        <v>0.7</v>
      </c>
      <c r="L65" s="122"/>
      <c r="M65" s="122"/>
    </row>
    <row r="66" spans="1:13" s="129" customFormat="1" ht="12">
      <c r="A66" s="106"/>
      <c r="B66" s="123"/>
      <c r="C66" s="106">
        <v>50081</v>
      </c>
      <c r="D66" s="107" t="s">
        <v>157</v>
      </c>
      <c r="E66" s="131">
        <v>0.5</v>
      </c>
      <c r="F66" s="131"/>
      <c r="G66" s="122">
        <v>0</v>
      </c>
      <c r="H66" s="122"/>
      <c r="I66" s="122">
        <v>0</v>
      </c>
      <c r="J66" s="122"/>
      <c r="K66" s="122">
        <f>SUM(E66:I66)</f>
        <v>0.5</v>
      </c>
      <c r="L66" s="122"/>
      <c r="M66" s="122"/>
    </row>
    <row r="67" spans="1:13" s="129" customFormat="1" ht="12">
      <c r="A67" s="106"/>
      <c r="B67" s="113"/>
      <c r="C67" s="108" t="s">
        <v>114</v>
      </c>
      <c r="D67" s="109"/>
      <c r="E67" s="131">
        <f>SUM(E68)</f>
        <v>1</v>
      </c>
      <c r="F67" s="131"/>
      <c r="G67" s="122">
        <f t="shared" ref="G67:K67" si="19">SUM(G68)</f>
        <v>0</v>
      </c>
      <c r="H67" s="122"/>
      <c r="I67" s="122">
        <f t="shared" si="19"/>
        <v>0</v>
      </c>
      <c r="J67" s="122"/>
      <c r="K67" s="122">
        <f t="shared" si="19"/>
        <v>1</v>
      </c>
      <c r="L67" s="122"/>
      <c r="M67" s="122"/>
    </row>
    <row r="68" spans="1:13" s="129" customFormat="1" ht="12">
      <c r="A68" s="106"/>
      <c r="B68" s="123"/>
      <c r="C68" s="106">
        <v>50316</v>
      </c>
      <c r="D68" s="107" t="s">
        <v>158</v>
      </c>
      <c r="E68" s="131">
        <v>1</v>
      </c>
      <c r="F68" s="131"/>
      <c r="G68" s="122">
        <v>0</v>
      </c>
      <c r="H68" s="122"/>
      <c r="I68" s="122">
        <v>0</v>
      </c>
      <c r="J68" s="122"/>
      <c r="K68" s="122">
        <f>SUM(E68:I68)</f>
        <v>1</v>
      </c>
      <c r="L68" s="122"/>
      <c r="M68" s="122"/>
    </row>
    <row r="69" spans="1:13" s="129" customFormat="1" ht="12">
      <c r="A69" s="106"/>
      <c r="B69" s="113"/>
      <c r="C69" s="108" t="s">
        <v>129</v>
      </c>
      <c r="D69" s="109"/>
      <c r="E69" s="131">
        <f>SUM(E70:E70)</f>
        <v>0.22500000000000001</v>
      </c>
      <c r="F69" s="131"/>
      <c r="G69" s="122">
        <f>SUM(G70:G70)</f>
        <v>0</v>
      </c>
      <c r="H69" s="122"/>
      <c r="I69" s="122">
        <f>SUM(I70:I70)</f>
        <v>0</v>
      </c>
      <c r="J69" s="122"/>
      <c r="K69" s="122">
        <f>SUM(K70:K70)</f>
        <v>0.22500000000000001</v>
      </c>
      <c r="L69" s="122"/>
      <c r="M69" s="122"/>
    </row>
    <row r="70" spans="1:13" s="129" customFormat="1" ht="12">
      <c r="A70" s="106"/>
      <c r="B70" s="123"/>
      <c r="C70" s="106">
        <v>51318</v>
      </c>
      <c r="D70" s="107" t="s">
        <v>159</v>
      </c>
      <c r="E70" s="131">
        <v>0.22500000000000001</v>
      </c>
      <c r="F70" s="131"/>
      <c r="G70" s="122">
        <v>0</v>
      </c>
      <c r="H70" s="122"/>
      <c r="I70" s="122">
        <v>0</v>
      </c>
      <c r="J70" s="122"/>
      <c r="K70" s="122">
        <f>SUM(E70:I70)</f>
        <v>0.22500000000000001</v>
      </c>
      <c r="L70" s="122"/>
      <c r="M70" s="122"/>
    </row>
    <row r="71" spans="1:13" s="129" customFormat="1" ht="12">
      <c r="A71" s="106"/>
      <c r="B71" s="113"/>
      <c r="C71" s="108" t="s">
        <v>160</v>
      </c>
      <c r="D71" s="109"/>
      <c r="E71" s="131">
        <f>SUM(E72:E72)</f>
        <v>1.6</v>
      </c>
      <c r="F71" s="131"/>
      <c r="G71" s="122">
        <f>SUM(G72:G72)</f>
        <v>0</v>
      </c>
      <c r="H71" s="122"/>
      <c r="I71" s="122">
        <f>SUM(I72:I72)</f>
        <v>0</v>
      </c>
      <c r="J71" s="122"/>
      <c r="K71" s="122">
        <f>SUM(K72:K72)</f>
        <v>1.6</v>
      </c>
      <c r="L71" s="122"/>
      <c r="M71" s="122"/>
    </row>
    <row r="72" spans="1:13" s="129" customFormat="1" ht="24">
      <c r="A72" s="106"/>
      <c r="B72" s="123"/>
      <c r="C72" s="106">
        <v>51241</v>
      </c>
      <c r="D72" s="107" t="s">
        <v>296</v>
      </c>
      <c r="E72" s="131">
        <v>1.6</v>
      </c>
      <c r="F72" s="131"/>
      <c r="G72" s="122">
        <v>0</v>
      </c>
      <c r="H72" s="122"/>
      <c r="I72" s="122">
        <v>0</v>
      </c>
      <c r="J72" s="122"/>
      <c r="K72" s="122">
        <f>SUM(E72:I72)</f>
        <v>1.6</v>
      </c>
      <c r="L72" s="122"/>
      <c r="M72" s="122"/>
    </row>
    <row r="73" spans="1:13" s="129" customFormat="1" ht="12">
      <c r="A73" s="106"/>
      <c r="B73" s="123"/>
      <c r="C73" s="106"/>
      <c r="D73" s="107"/>
      <c r="E73" s="131"/>
      <c r="F73" s="131"/>
      <c r="G73" s="122"/>
      <c r="H73" s="122"/>
      <c r="I73" s="122"/>
      <c r="J73" s="122"/>
      <c r="K73" s="122"/>
      <c r="L73" s="122"/>
      <c r="M73" s="122"/>
    </row>
    <row r="74" spans="1:13" s="129" customFormat="1" ht="12">
      <c r="A74" s="106"/>
      <c r="B74" s="123"/>
      <c r="C74" s="106"/>
      <c r="D74" s="107"/>
      <c r="E74" s="131"/>
      <c r="F74" s="131"/>
      <c r="G74" s="122"/>
      <c r="H74" s="122"/>
      <c r="I74" s="122"/>
      <c r="J74" s="122"/>
      <c r="K74" s="122"/>
      <c r="L74" s="122"/>
      <c r="M74" s="122"/>
    </row>
    <row r="75" spans="1:13" s="129" customFormat="1" ht="12">
      <c r="A75" s="106"/>
      <c r="B75" s="113"/>
      <c r="C75" s="108" t="s">
        <v>128</v>
      </c>
      <c r="D75" s="109"/>
      <c r="E75" s="131">
        <f>SUM(E76:E77)</f>
        <v>0.45</v>
      </c>
      <c r="F75" s="131"/>
      <c r="G75" s="122">
        <f t="shared" ref="G75:I75" si="20">SUM(G76:G77)</f>
        <v>0</v>
      </c>
      <c r="H75" s="122"/>
      <c r="I75" s="122">
        <f t="shared" si="20"/>
        <v>0</v>
      </c>
      <c r="J75" s="122"/>
      <c r="K75" s="122">
        <f>SUM(K76:K77)</f>
        <v>0.45</v>
      </c>
      <c r="L75" s="122"/>
      <c r="M75" s="122"/>
    </row>
    <row r="76" spans="1:13" s="129" customFormat="1" ht="12">
      <c r="A76" s="106"/>
      <c r="B76" s="123"/>
      <c r="C76" s="106">
        <v>51036</v>
      </c>
      <c r="D76" s="115" t="s">
        <v>161</v>
      </c>
      <c r="E76" s="131">
        <v>0.22500000000000001</v>
      </c>
      <c r="F76" s="131"/>
      <c r="G76" s="122">
        <v>0</v>
      </c>
      <c r="H76" s="122"/>
      <c r="I76" s="122">
        <v>0</v>
      </c>
      <c r="J76" s="122"/>
      <c r="K76" s="122">
        <f>SUM(E76:I76)</f>
        <v>0.22500000000000001</v>
      </c>
      <c r="L76" s="122"/>
      <c r="M76" s="122"/>
    </row>
    <row r="77" spans="1:13" s="129" customFormat="1" ht="12">
      <c r="A77" s="106"/>
      <c r="B77" s="123"/>
      <c r="C77" s="106">
        <v>51215</v>
      </c>
      <c r="D77" s="107" t="s">
        <v>162</v>
      </c>
      <c r="E77" s="131">
        <v>0.22500000000000001</v>
      </c>
      <c r="F77" s="131"/>
      <c r="G77" s="122">
        <v>0</v>
      </c>
      <c r="H77" s="122"/>
      <c r="I77" s="122">
        <v>0</v>
      </c>
      <c r="J77" s="122"/>
      <c r="K77" s="122">
        <f>SUM(E77:I77)</f>
        <v>0.22500000000000001</v>
      </c>
      <c r="L77" s="122"/>
      <c r="M77" s="122"/>
    </row>
    <row r="78" spans="1:13" s="129" customFormat="1" ht="12">
      <c r="A78" s="120"/>
      <c r="B78" s="108" t="s">
        <v>118</v>
      </c>
      <c r="C78" s="108"/>
      <c r="D78" s="109"/>
      <c r="E78" s="130">
        <f>E79+E81</f>
        <v>1.375</v>
      </c>
      <c r="F78" s="130"/>
      <c r="G78" s="121">
        <f t="shared" ref="G78:I78" si="21">G79+G81</f>
        <v>0</v>
      </c>
      <c r="H78" s="121"/>
      <c r="I78" s="121">
        <f t="shared" si="21"/>
        <v>0</v>
      </c>
      <c r="J78" s="121"/>
      <c r="K78" s="121">
        <f>K79+K81</f>
        <v>1.375</v>
      </c>
      <c r="L78" s="121"/>
      <c r="M78" s="121"/>
    </row>
    <row r="79" spans="1:13" s="129" customFormat="1" ht="12">
      <c r="A79" s="106"/>
      <c r="B79" s="113"/>
      <c r="C79" s="108" t="s">
        <v>288</v>
      </c>
      <c r="D79" s="109"/>
      <c r="E79" s="131">
        <f t="shared" ref="E79:I79" si="22">SUM(E80:E80)</f>
        <v>0.5</v>
      </c>
      <c r="F79" s="131"/>
      <c r="G79" s="122">
        <f t="shared" si="22"/>
        <v>0</v>
      </c>
      <c r="H79" s="122"/>
      <c r="I79" s="122">
        <f t="shared" si="22"/>
        <v>0</v>
      </c>
      <c r="J79" s="122"/>
      <c r="K79" s="122">
        <f>SUM(K80:K80)</f>
        <v>0.5</v>
      </c>
      <c r="L79" s="122"/>
      <c r="M79" s="122"/>
    </row>
    <row r="80" spans="1:13" s="129" customFormat="1" ht="24">
      <c r="A80" s="106"/>
      <c r="B80" s="123"/>
      <c r="C80" s="106">
        <v>49376</v>
      </c>
      <c r="D80" s="107" t="s">
        <v>297</v>
      </c>
      <c r="E80" s="131">
        <v>0.5</v>
      </c>
      <c r="F80" s="131"/>
      <c r="G80" s="122">
        <v>0</v>
      </c>
      <c r="H80" s="122"/>
      <c r="I80" s="122">
        <v>0</v>
      </c>
      <c r="J80" s="122"/>
      <c r="K80" s="122">
        <f>SUM(E80:I80)</f>
        <v>0.5</v>
      </c>
      <c r="L80" s="122"/>
      <c r="M80" s="122"/>
    </row>
    <row r="81" spans="1:13" s="129" customFormat="1" ht="12">
      <c r="A81" s="106"/>
      <c r="B81" s="113"/>
      <c r="C81" s="108" t="s">
        <v>128</v>
      </c>
      <c r="D81" s="109"/>
      <c r="E81" s="131">
        <f>SUM(E82:E83)</f>
        <v>0.875</v>
      </c>
      <c r="F81" s="131"/>
      <c r="G81" s="122">
        <f t="shared" ref="G81:I81" si="23">SUM(G82:G83)</f>
        <v>0</v>
      </c>
      <c r="H81" s="122"/>
      <c r="I81" s="122">
        <f t="shared" si="23"/>
        <v>0</v>
      </c>
      <c r="J81" s="122"/>
      <c r="K81" s="122">
        <f>SUM(K82:K83)</f>
        <v>0.875</v>
      </c>
      <c r="L81" s="122"/>
      <c r="M81" s="122"/>
    </row>
    <row r="82" spans="1:13" s="129" customFormat="1" ht="12">
      <c r="A82" s="106"/>
      <c r="B82" s="123"/>
      <c r="C82" s="106">
        <v>50347</v>
      </c>
      <c r="D82" s="107" t="s">
        <v>163</v>
      </c>
      <c r="E82" s="131">
        <v>0.65</v>
      </c>
      <c r="F82" s="131"/>
      <c r="G82" s="122">
        <v>0</v>
      </c>
      <c r="H82" s="122"/>
      <c r="I82" s="122">
        <v>0</v>
      </c>
      <c r="J82" s="122"/>
      <c r="K82" s="122">
        <f>SUM(E82:I82)</f>
        <v>0.65</v>
      </c>
      <c r="L82" s="122"/>
      <c r="M82" s="122"/>
    </row>
    <row r="83" spans="1:13" s="129" customFormat="1" ht="23.25" customHeight="1">
      <c r="A83" s="106"/>
      <c r="B83" s="123"/>
      <c r="C83" s="106">
        <v>51437</v>
      </c>
      <c r="D83" s="107" t="s">
        <v>298</v>
      </c>
      <c r="E83" s="131">
        <v>0.22500000000000001</v>
      </c>
      <c r="F83" s="131"/>
      <c r="G83" s="122">
        <v>0</v>
      </c>
      <c r="H83" s="122"/>
      <c r="I83" s="122">
        <v>0</v>
      </c>
      <c r="J83" s="122"/>
      <c r="K83" s="122">
        <f>SUM(E83:I83)</f>
        <v>0.22500000000000001</v>
      </c>
      <c r="L83" s="122"/>
      <c r="M83" s="122"/>
    </row>
    <row r="84" spans="1:13" s="129" customFormat="1" ht="12">
      <c r="A84" s="120"/>
      <c r="B84" s="108" t="s">
        <v>18</v>
      </c>
      <c r="C84" s="108"/>
      <c r="D84" s="109"/>
      <c r="E84" s="130">
        <f>E91+E96+E98+E85+E87+E89+E94</f>
        <v>5.95</v>
      </c>
      <c r="F84" s="130"/>
      <c r="G84" s="121">
        <f t="shared" ref="G84:I84" si="24">G91+G96+G98+G85+G87+G89+G94</f>
        <v>0</v>
      </c>
      <c r="H84" s="121"/>
      <c r="I84" s="121">
        <f t="shared" si="24"/>
        <v>0.9</v>
      </c>
      <c r="J84" s="121"/>
      <c r="K84" s="121">
        <f t="shared" ref="K84" si="25">K91+K96+K98+K85+K87+K89+K94</f>
        <v>6.8500000000000005</v>
      </c>
      <c r="L84" s="121"/>
      <c r="M84" s="121"/>
    </row>
    <row r="85" spans="1:13" s="129" customFormat="1" ht="12">
      <c r="A85" s="106"/>
      <c r="B85" s="113"/>
      <c r="C85" s="108" t="s">
        <v>288</v>
      </c>
      <c r="D85" s="109"/>
      <c r="E85" s="131">
        <f t="shared" ref="E85:I89" si="26">SUM(E86:E86)</f>
        <v>1</v>
      </c>
      <c r="F85" s="131"/>
      <c r="G85" s="122">
        <f t="shared" si="26"/>
        <v>0</v>
      </c>
      <c r="H85" s="122"/>
      <c r="I85" s="122">
        <f t="shared" si="26"/>
        <v>0</v>
      </c>
      <c r="J85" s="122"/>
      <c r="K85" s="122">
        <f>SUM(K86:K86)</f>
        <v>1</v>
      </c>
      <c r="L85" s="122"/>
      <c r="M85" s="122"/>
    </row>
    <row r="86" spans="1:13" s="129" customFormat="1" ht="12">
      <c r="A86" s="106"/>
      <c r="B86" s="123"/>
      <c r="C86" s="106">
        <v>51041</v>
      </c>
      <c r="D86" s="107" t="s">
        <v>164</v>
      </c>
      <c r="E86" s="131">
        <v>1</v>
      </c>
      <c r="F86" s="131"/>
      <c r="G86" s="122">
        <v>0</v>
      </c>
      <c r="H86" s="122"/>
      <c r="I86" s="122">
        <v>0</v>
      </c>
      <c r="J86" s="122"/>
      <c r="K86" s="122">
        <f>SUM(E86:I86)</f>
        <v>1</v>
      </c>
      <c r="L86" s="122"/>
      <c r="M86" s="122"/>
    </row>
    <row r="87" spans="1:13" s="129" customFormat="1" ht="12">
      <c r="A87" s="106"/>
      <c r="B87" s="113"/>
      <c r="C87" s="108" t="s">
        <v>112</v>
      </c>
      <c r="D87" s="109"/>
      <c r="E87" s="131">
        <f>SUM(E88:E88)</f>
        <v>0</v>
      </c>
      <c r="F87" s="131"/>
      <c r="G87" s="122">
        <f t="shared" si="26"/>
        <v>0</v>
      </c>
      <c r="H87" s="122"/>
      <c r="I87" s="122">
        <f t="shared" si="26"/>
        <v>0.9</v>
      </c>
      <c r="J87" s="122"/>
      <c r="K87" s="122">
        <f>SUM(K88:K88)</f>
        <v>0.9</v>
      </c>
      <c r="L87" s="122"/>
      <c r="M87" s="122"/>
    </row>
    <row r="88" spans="1:13" s="129" customFormat="1" ht="11.25" customHeight="1">
      <c r="A88" s="106"/>
      <c r="B88" s="123"/>
      <c r="C88" s="106">
        <v>50025</v>
      </c>
      <c r="D88" s="107" t="s">
        <v>165</v>
      </c>
      <c r="E88" s="131">
        <v>0</v>
      </c>
      <c r="F88" s="131"/>
      <c r="G88" s="122">
        <v>0</v>
      </c>
      <c r="H88" s="122"/>
      <c r="I88" s="122">
        <v>0.9</v>
      </c>
      <c r="J88" s="122"/>
      <c r="K88" s="122">
        <f>SUM(E88:I88)</f>
        <v>0.9</v>
      </c>
      <c r="L88" s="122"/>
      <c r="M88" s="122"/>
    </row>
    <row r="89" spans="1:13" s="129" customFormat="1" ht="12">
      <c r="A89" s="106"/>
      <c r="B89" s="113"/>
      <c r="C89" s="108" t="s">
        <v>113</v>
      </c>
      <c r="D89" s="109"/>
      <c r="E89" s="131">
        <f t="shared" si="26"/>
        <v>0.3</v>
      </c>
      <c r="F89" s="131"/>
      <c r="G89" s="122">
        <f t="shared" si="26"/>
        <v>0</v>
      </c>
      <c r="H89" s="122"/>
      <c r="I89" s="122">
        <f t="shared" si="26"/>
        <v>0</v>
      </c>
      <c r="J89" s="122"/>
      <c r="K89" s="122">
        <f>SUM(K90:K90)</f>
        <v>0.3</v>
      </c>
      <c r="L89" s="122"/>
      <c r="M89" s="122"/>
    </row>
    <row r="90" spans="1:13" s="129" customFormat="1" ht="12">
      <c r="A90" s="106"/>
      <c r="B90" s="123"/>
      <c r="C90" s="106">
        <v>49253</v>
      </c>
      <c r="D90" s="107" t="s">
        <v>166</v>
      </c>
      <c r="E90" s="131">
        <v>0.3</v>
      </c>
      <c r="F90" s="131"/>
      <c r="G90" s="122">
        <v>0</v>
      </c>
      <c r="H90" s="122"/>
      <c r="I90" s="122">
        <v>0</v>
      </c>
      <c r="J90" s="122"/>
      <c r="K90" s="122">
        <f>SUM(E90:I90)</f>
        <v>0.3</v>
      </c>
      <c r="L90" s="122"/>
      <c r="M90" s="122"/>
    </row>
    <row r="91" spans="1:13" s="129" customFormat="1" ht="12">
      <c r="A91" s="106"/>
      <c r="B91" s="113"/>
      <c r="C91" s="108" t="s">
        <v>114</v>
      </c>
      <c r="D91" s="109"/>
      <c r="E91" s="131">
        <f>SUM(E92:E93)</f>
        <v>1.7250000000000001</v>
      </c>
      <c r="F91" s="131"/>
      <c r="G91" s="122">
        <f>SUM(G92:G93)</f>
        <v>0</v>
      </c>
      <c r="H91" s="122"/>
      <c r="I91" s="122">
        <f>SUM(I92:I93)</f>
        <v>0</v>
      </c>
      <c r="J91" s="122"/>
      <c r="K91" s="122">
        <f>SUM(K92:K93)</f>
        <v>1.7250000000000001</v>
      </c>
      <c r="L91" s="122"/>
      <c r="M91" s="122"/>
    </row>
    <row r="92" spans="1:13" s="129" customFormat="1" ht="12">
      <c r="A92" s="106"/>
      <c r="B92" s="123"/>
      <c r="C92" s="106">
        <v>50022</v>
      </c>
      <c r="D92" s="107" t="s">
        <v>132</v>
      </c>
      <c r="E92" s="131">
        <v>1.5</v>
      </c>
      <c r="F92" s="131"/>
      <c r="G92" s="122">
        <v>0</v>
      </c>
      <c r="H92" s="122"/>
      <c r="I92" s="122">
        <v>0</v>
      </c>
      <c r="J92" s="122"/>
      <c r="K92" s="122">
        <f>SUM(E92:I92)</f>
        <v>1.5</v>
      </c>
      <c r="L92" s="122"/>
      <c r="M92" s="122"/>
    </row>
    <row r="93" spans="1:13" s="129" customFormat="1" ht="12">
      <c r="A93" s="106"/>
      <c r="B93" s="123"/>
      <c r="C93" s="106">
        <v>51348</v>
      </c>
      <c r="D93" s="107" t="s">
        <v>167</v>
      </c>
      <c r="E93" s="131">
        <v>0.22500000000000001</v>
      </c>
      <c r="F93" s="131"/>
      <c r="G93" s="122">
        <v>0</v>
      </c>
      <c r="H93" s="122"/>
      <c r="I93" s="122">
        <v>0</v>
      </c>
      <c r="J93" s="122"/>
      <c r="K93" s="122">
        <f>SUM(E93:I93)</f>
        <v>0.22500000000000001</v>
      </c>
      <c r="L93" s="122"/>
      <c r="M93" s="122"/>
    </row>
    <row r="94" spans="1:13" s="129" customFormat="1" ht="12">
      <c r="A94" s="106"/>
      <c r="B94" s="113"/>
      <c r="C94" s="108" t="s">
        <v>116</v>
      </c>
      <c r="D94" s="109"/>
      <c r="E94" s="131">
        <f>SUM(E95)</f>
        <v>0.22500000000000001</v>
      </c>
      <c r="F94" s="131"/>
      <c r="G94" s="122">
        <f t="shared" ref="G94:I94" si="27">SUM(G95)</f>
        <v>0</v>
      </c>
      <c r="H94" s="122"/>
      <c r="I94" s="122">
        <f t="shared" si="27"/>
        <v>0</v>
      </c>
      <c r="J94" s="122"/>
      <c r="K94" s="122">
        <f>SUM(K95)</f>
        <v>0.22500000000000001</v>
      </c>
      <c r="L94" s="122"/>
      <c r="M94" s="122"/>
    </row>
    <row r="95" spans="1:13" s="129" customFormat="1" ht="12">
      <c r="A95" s="106"/>
      <c r="B95" s="123"/>
      <c r="C95" s="106">
        <v>51394</v>
      </c>
      <c r="D95" s="107" t="s">
        <v>168</v>
      </c>
      <c r="E95" s="131">
        <v>0.22500000000000001</v>
      </c>
      <c r="F95" s="131"/>
      <c r="G95" s="122">
        <v>0</v>
      </c>
      <c r="H95" s="122"/>
      <c r="I95" s="122">
        <v>0</v>
      </c>
      <c r="J95" s="122"/>
      <c r="K95" s="122">
        <f>SUM(E95:I95)</f>
        <v>0.22500000000000001</v>
      </c>
      <c r="L95" s="122"/>
      <c r="M95" s="122"/>
    </row>
    <row r="96" spans="1:13" s="129" customFormat="1" ht="12">
      <c r="A96" s="106"/>
      <c r="B96" s="113"/>
      <c r="C96" s="108" t="s">
        <v>127</v>
      </c>
      <c r="D96" s="109"/>
      <c r="E96" s="131">
        <f>SUM(E97:E97)</f>
        <v>1</v>
      </c>
      <c r="F96" s="131"/>
      <c r="G96" s="122">
        <f>SUM(G97:G97)</f>
        <v>0</v>
      </c>
      <c r="H96" s="122"/>
      <c r="I96" s="122">
        <f>SUM(I97:I97)</f>
        <v>0</v>
      </c>
      <c r="J96" s="122"/>
      <c r="K96" s="122">
        <f>SUM(K97:K97)</f>
        <v>1</v>
      </c>
      <c r="L96" s="122"/>
      <c r="M96" s="122"/>
    </row>
    <row r="97" spans="1:13" s="129" customFormat="1" ht="12">
      <c r="A97" s="106"/>
      <c r="B97" s="123"/>
      <c r="C97" s="106">
        <v>51052</v>
      </c>
      <c r="D97" s="107" t="s">
        <v>169</v>
      </c>
      <c r="E97" s="131">
        <v>1</v>
      </c>
      <c r="F97" s="131"/>
      <c r="G97" s="122">
        <v>0</v>
      </c>
      <c r="H97" s="122"/>
      <c r="I97" s="122">
        <v>0</v>
      </c>
      <c r="J97" s="122"/>
      <c r="K97" s="122">
        <f>SUM(E97:I97)</f>
        <v>1</v>
      </c>
      <c r="L97" s="122"/>
      <c r="M97" s="122"/>
    </row>
    <row r="98" spans="1:13" s="129" customFormat="1" ht="12">
      <c r="A98" s="106"/>
      <c r="B98" s="113"/>
      <c r="C98" s="108" t="s">
        <v>128</v>
      </c>
      <c r="D98" s="109"/>
      <c r="E98" s="131">
        <f>SUM(E99:E100)</f>
        <v>1.7000000000000002</v>
      </c>
      <c r="F98" s="131"/>
      <c r="G98" s="122">
        <f t="shared" ref="G98:I98" si="28">SUM(G99:G100)</f>
        <v>0</v>
      </c>
      <c r="H98" s="122"/>
      <c r="I98" s="122">
        <f t="shared" si="28"/>
        <v>0</v>
      </c>
      <c r="J98" s="122"/>
      <c r="K98" s="122">
        <f>SUM(K99:K100)</f>
        <v>1.7000000000000002</v>
      </c>
      <c r="L98" s="122"/>
      <c r="M98" s="122"/>
    </row>
    <row r="99" spans="1:13" s="129" customFormat="1" ht="12">
      <c r="A99" s="106"/>
      <c r="B99" s="123"/>
      <c r="C99" s="106">
        <v>50259</v>
      </c>
      <c r="D99" s="107" t="s">
        <v>170</v>
      </c>
      <c r="E99" s="131">
        <v>0.9</v>
      </c>
      <c r="F99" s="131"/>
      <c r="G99" s="122">
        <v>0</v>
      </c>
      <c r="H99" s="122"/>
      <c r="I99" s="122">
        <v>0</v>
      </c>
      <c r="J99" s="122"/>
      <c r="K99" s="122">
        <f>SUM(E99:I99)</f>
        <v>0.9</v>
      </c>
      <c r="L99" s="122"/>
      <c r="M99" s="122"/>
    </row>
    <row r="100" spans="1:13" s="129" customFormat="1" ht="12">
      <c r="A100" s="106"/>
      <c r="B100" s="123"/>
      <c r="C100" s="106">
        <v>51240</v>
      </c>
      <c r="D100" s="115" t="s">
        <v>171</v>
      </c>
      <c r="E100" s="131">
        <v>0.8</v>
      </c>
      <c r="F100" s="131"/>
      <c r="G100" s="122">
        <v>0</v>
      </c>
      <c r="H100" s="122"/>
      <c r="I100" s="122">
        <v>0</v>
      </c>
      <c r="J100" s="122"/>
      <c r="K100" s="122">
        <f>SUM(E100:I100)</f>
        <v>0.8</v>
      </c>
      <c r="L100" s="122"/>
      <c r="M100" s="122"/>
    </row>
    <row r="101" spans="1:13" s="129" customFormat="1" ht="12">
      <c r="A101" s="120" t="s">
        <v>123</v>
      </c>
      <c r="B101" s="113"/>
      <c r="C101" s="113"/>
      <c r="D101" s="109"/>
      <c r="E101" s="130">
        <f>E102+E137</f>
        <v>17.600000000000001</v>
      </c>
      <c r="F101" s="130"/>
      <c r="G101" s="121">
        <f>G102+G137</f>
        <v>2.85</v>
      </c>
      <c r="H101" s="121"/>
      <c r="I101" s="121">
        <f>I102+I137</f>
        <v>4.5999999999999996</v>
      </c>
      <c r="J101" s="121"/>
      <c r="K101" s="121">
        <f>K102+K137</f>
        <v>25.05</v>
      </c>
      <c r="L101" s="121"/>
      <c r="M101" s="121"/>
    </row>
    <row r="102" spans="1:13" s="129" customFormat="1" ht="12">
      <c r="A102" s="120"/>
      <c r="B102" s="108" t="s">
        <v>299</v>
      </c>
      <c r="C102" s="108"/>
      <c r="D102" s="109"/>
      <c r="E102" s="130">
        <f>E103+E108+E110+E118+E120+E128+E131+E115+E122</f>
        <v>11.250000000000002</v>
      </c>
      <c r="F102" s="130"/>
      <c r="G102" s="121">
        <f>G103+G108+G110+G118+G120+G128+G131+G115+G122</f>
        <v>2.1</v>
      </c>
      <c r="H102" s="121"/>
      <c r="I102" s="121">
        <f>I103+I108+I110+I118+I120+I128+I131+I115+I122</f>
        <v>2</v>
      </c>
      <c r="J102" s="121"/>
      <c r="K102" s="121">
        <f>K103+K108+K110+K118+K120+K128+K131+K115+K122</f>
        <v>15.350000000000001</v>
      </c>
      <c r="L102" s="121"/>
      <c r="M102" s="121"/>
    </row>
    <row r="103" spans="1:13" s="129" customFormat="1" ht="12">
      <c r="A103" s="106"/>
      <c r="B103" s="113"/>
      <c r="C103" s="108" t="s">
        <v>288</v>
      </c>
      <c r="D103" s="109"/>
      <c r="E103" s="131">
        <f>SUM(E104:E107)</f>
        <v>1.65</v>
      </c>
      <c r="F103" s="131"/>
      <c r="G103" s="122">
        <f>SUM(G104:G107)</f>
        <v>0.3</v>
      </c>
      <c r="H103" s="122"/>
      <c r="I103" s="122">
        <f>SUM(I104:I107)</f>
        <v>0</v>
      </c>
      <c r="J103" s="122"/>
      <c r="K103" s="122">
        <f>SUM(K104:K107)</f>
        <v>1.9500000000000002</v>
      </c>
      <c r="L103" s="122"/>
      <c r="M103" s="122"/>
    </row>
    <row r="104" spans="1:13" s="129" customFormat="1" ht="12">
      <c r="A104" s="106"/>
      <c r="B104" s="123"/>
      <c r="C104" s="106">
        <v>48358</v>
      </c>
      <c r="D104" s="115" t="s">
        <v>133</v>
      </c>
      <c r="E104" s="131">
        <v>0.3</v>
      </c>
      <c r="F104" s="131"/>
      <c r="G104" s="122">
        <v>0</v>
      </c>
      <c r="H104" s="122"/>
      <c r="I104" s="122">
        <v>0</v>
      </c>
      <c r="J104" s="122"/>
      <c r="K104" s="122">
        <f>SUM(E104:I104)</f>
        <v>0.3</v>
      </c>
      <c r="L104" s="122"/>
      <c r="M104" s="122"/>
    </row>
    <row r="105" spans="1:13" s="129" customFormat="1" ht="24" customHeight="1">
      <c r="A105" s="106"/>
      <c r="B105" s="123"/>
      <c r="C105" s="106">
        <v>49021</v>
      </c>
      <c r="D105" s="107" t="s">
        <v>300</v>
      </c>
      <c r="E105" s="131">
        <v>0.45</v>
      </c>
      <c r="F105" s="131"/>
      <c r="G105" s="122">
        <v>0.3</v>
      </c>
      <c r="H105" s="122"/>
      <c r="I105" s="122">
        <v>0</v>
      </c>
      <c r="J105" s="122"/>
      <c r="K105" s="122">
        <f>SUM(E105:I105)</f>
        <v>0.75</v>
      </c>
      <c r="L105" s="122"/>
      <c r="M105" s="122"/>
    </row>
    <row r="106" spans="1:13" s="129" customFormat="1" ht="23.25" customHeight="1">
      <c r="A106" s="106"/>
      <c r="B106" s="123"/>
      <c r="C106" s="106">
        <v>50393</v>
      </c>
      <c r="D106" s="107" t="s">
        <v>301</v>
      </c>
      <c r="E106" s="131">
        <v>0.5</v>
      </c>
      <c r="F106" s="131"/>
      <c r="G106" s="122">
        <v>0</v>
      </c>
      <c r="H106" s="122"/>
      <c r="I106" s="122">
        <v>0</v>
      </c>
      <c r="J106" s="122"/>
      <c r="K106" s="122">
        <f>SUM(E106:I106)</f>
        <v>0.5</v>
      </c>
      <c r="L106" s="122"/>
      <c r="M106" s="122"/>
    </row>
    <row r="107" spans="1:13" s="129" customFormat="1" ht="24">
      <c r="A107" s="106"/>
      <c r="B107" s="123"/>
      <c r="C107" s="106">
        <v>51014</v>
      </c>
      <c r="D107" s="107" t="s">
        <v>172</v>
      </c>
      <c r="E107" s="131">
        <v>0.4</v>
      </c>
      <c r="F107" s="131"/>
      <c r="G107" s="122">
        <v>0</v>
      </c>
      <c r="H107" s="122"/>
      <c r="I107" s="122">
        <v>0</v>
      </c>
      <c r="J107" s="122"/>
      <c r="K107" s="122">
        <f>SUM(E107:I107)</f>
        <v>0.4</v>
      </c>
      <c r="L107" s="122"/>
      <c r="M107" s="122"/>
    </row>
    <row r="108" spans="1:13" s="129" customFormat="1" ht="12">
      <c r="A108" s="106"/>
      <c r="B108" s="113"/>
      <c r="C108" s="108" t="s">
        <v>112</v>
      </c>
      <c r="D108" s="109"/>
      <c r="E108" s="131">
        <f>SUM(E109)</f>
        <v>0.6</v>
      </c>
      <c r="F108" s="131"/>
      <c r="G108" s="122">
        <f t="shared" ref="G108:K108" si="29">SUM(G109)</f>
        <v>0</v>
      </c>
      <c r="H108" s="122"/>
      <c r="I108" s="122">
        <f t="shared" si="29"/>
        <v>0</v>
      </c>
      <c r="J108" s="122"/>
      <c r="K108" s="122">
        <f t="shared" si="29"/>
        <v>0.6</v>
      </c>
      <c r="L108" s="122"/>
      <c r="M108" s="122"/>
    </row>
    <row r="109" spans="1:13" s="129" customFormat="1" ht="23.25" customHeight="1">
      <c r="A109" s="106"/>
      <c r="B109" s="123"/>
      <c r="C109" s="106">
        <v>49308</v>
      </c>
      <c r="D109" s="107" t="s">
        <v>302</v>
      </c>
      <c r="E109" s="131">
        <v>0.6</v>
      </c>
      <c r="F109" s="131"/>
      <c r="G109" s="122">
        <v>0</v>
      </c>
      <c r="H109" s="122"/>
      <c r="I109" s="122">
        <v>0</v>
      </c>
      <c r="J109" s="122"/>
      <c r="K109" s="122">
        <f>SUM(E109:I109)</f>
        <v>0.6</v>
      </c>
      <c r="L109" s="122"/>
      <c r="M109" s="122"/>
    </row>
    <row r="110" spans="1:13" s="129" customFormat="1" ht="12">
      <c r="A110" s="106"/>
      <c r="B110" s="113"/>
      <c r="C110" s="108" t="s">
        <v>113</v>
      </c>
      <c r="D110" s="109"/>
      <c r="E110" s="131">
        <f>SUM(E111:E114)</f>
        <v>1.9</v>
      </c>
      <c r="F110" s="131"/>
      <c r="G110" s="122">
        <f>SUM(G111:G114)</f>
        <v>0.1</v>
      </c>
      <c r="H110" s="122"/>
      <c r="I110" s="122">
        <f>SUM(I111:I114)</f>
        <v>0.47500000000000003</v>
      </c>
      <c r="J110" s="122"/>
      <c r="K110" s="122">
        <f>SUM(K111:K114)</f>
        <v>2.4749999999999996</v>
      </c>
      <c r="L110" s="122"/>
      <c r="M110" s="122"/>
    </row>
    <row r="111" spans="1:13" s="129" customFormat="1" ht="24">
      <c r="A111" s="106"/>
      <c r="B111" s="123"/>
      <c r="C111" s="106">
        <v>48452</v>
      </c>
      <c r="D111" s="107" t="s">
        <v>303</v>
      </c>
      <c r="E111" s="131">
        <v>0</v>
      </c>
      <c r="F111" s="131"/>
      <c r="G111" s="122">
        <v>0.1</v>
      </c>
      <c r="H111" s="122"/>
      <c r="I111" s="122">
        <v>0</v>
      </c>
      <c r="J111" s="122"/>
      <c r="K111" s="122">
        <f>SUM(E111:I111)</f>
        <v>0.1</v>
      </c>
      <c r="L111" s="122"/>
      <c r="M111" s="122"/>
    </row>
    <row r="112" spans="1:13" s="129" customFormat="1" ht="35.25" customHeight="1">
      <c r="A112" s="106"/>
      <c r="B112" s="123"/>
      <c r="C112" s="106">
        <v>49388</v>
      </c>
      <c r="D112" s="107" t="s">
        <v>304</v>
      </c>
      <c r="E112" s="131">
        <v>0</v>
      </c>
      <c r="F112" s="131"/>
      <c r="G112" s="122">
        <v>0</v>
      </c>
      <c r="H112" s="122"/>
      <c r="I112" s="122">
        <v>7.4999999999999997E-2</v>
      </c>
      <c r="J112" s="122"/>
      <c r="K112" s="122">
        <f>SUM(E112:I112)</f>
        <v>7.4999999999999997E-2</v>
      </c>
      <c r="L112" s="122"/>
      <c r="M112" s="122"/>
    </row>
    <row r="113" spans="1:13" s="129" customFormat="1" ht="24">
      <c r="A113" s="106"/>
      <c r="B113" s="123"/>
      <c r="C113" s="106">
        <v>51004</v>
      </c>
      <c r="D113" s="107" t="s">
        <v>305</v>
      </c>
      <c r="E113" s="131">
        <v>1.5</v>
      </c>
      <c r="F113" s="131"/>
      <c r="G113" s="122">
        <v>0</v>
      </c>
      <c r="H113" s="122"/>
      <c r="I113" s="122">
        <v>0.4</v>
      </c>
      <c r="J113" s="122"/>
      <c r="K113" s="122">
        <f>SUM(E113:I113)</f>
        <v>1.9</v>
      </c>
      <c r="L113" s="122"/>
      <c r="M113" s="122"/>
    </row>
    <row r="114" spans="1:13" s="129" customFormat="1" ht="36">
      <c r="A114" s="106"/>
      <c r="B114" s="123"/>
      <c r="C114" s="106">
        <v>51031</v>
      </c>
      <c r="D114" s="107" t="s">
        <v>306</v>
      </c>
      <c r="E114" s="131">
        <v>0.4</v>
      </c>
      <c r="F114" s="131"/>
      <c r="G114" s="122">
        <v>0</v>
      </c>
      <c r="H114" s="122"/>
      <c r="I114" s="122">
        <v>0</v>
      </c>
      <c r="J114" s="122"/>
      <c r="K114" s="122">
        <f>SUM(E114:I114)</f>
        <v>0.4</v>
      </c>
      <c r="L114" s="122"/>
      <c r="M114" s="122"/>
    </row>
    <row r="115" spans="1:13" s="129" customFormat="1" ht="12">
      <c r="A115" s="106"/>
      <c r="B115" s="113"/>
      <c r="C115" s="108" t="s">
        <v>114</v>
      </c>
      <c r="D115" s="109"/>
      <c r="E115" s="131">
        <f>SUM(E116:E117)</f>
        <v>0.4</v>
      </c>
      <c r="F115" s="131"/>
      <c r="G115" s="122">
        <f t="shared" ref="G115:I115" si="30">SUM(G116:G117)</f>
        <v>0</v>
      </c>
      <c r="H115" s="122"/>
      <c r="I115" s="122">
        <f t="shared" si="30"/>
        <v>1</v>
      </c>
      <c r="J115" s="122"/>
      <c r="K115" s="122">
        <f>SUM(K116:K117)</f>
        <v>1.4</v>
      </c>
      <c r="L115" s="122"/>
      <c r="M115" s="122"/>
    </row>
    <row r="116" spans="1:13" s="129" customFormat="1" ht="23.25" customHeight="1">
      <c r="A116" s="106"/>
      <c r="B116" s="123"/>
      <c r="C116" s="106">
        <v>50096</v>
      </c>
      <c r="D116" s="107" t="s">
        <v>307</v>
      </c>
      <c r="E116" s="131">
        <v>0</v>
      </c>
      <c r="F116" s="131"/>
      <c r="G116" s="122">
        <v>0</v>
      </c>
      <c r="H116" s="122"/>
      <c r="I116" s="122">
        <v>1</v>
      </c>
      <c r="J116" s="122"/>
      <c r="K116" s="122">
        <f>SUM(E116:I116)</f>
        <v>1</v>
      </c>
      <c r="L116" s="122"/>
      <c r="M116" s="122"/>
    </row>
    <row r="117" spans="1:13" s="129" customFormat="1" ht="24" customHeight="1">
      <c r="A117" s="106"/>
      <c r="B117" s="123"/>
      <c r="C117" s="106">
        <v>51023</v>
      </c>
      <c r="D117" s="107" t="s">
        <v>308</v>
      </c>
      <c r="E117" s="131">
        <v>0.4</v>
      </c>
      <c r="F117" s="131"/>
      <c r="G117" s="122">
        <v>0</v>
      </c>
      <c r="H117" s="122"/>
      <c r="I117" s="122">
        <v>0</v>
      </c>
      <c r="J117" s="122"/>
      <c r="K117" s="122">
        <f>SUM(E117:I117)</f>
        <v>0.4</v>
      </c>
      <c r="L117" s="122"/>
      <c r="M117" s="122"/>
    </row>
    <row r="118" spans="1:13" s="129" customFormat="1" ht="12">
      <c r="A118" s="106"/>
      <c r="B118" s="113"/>
      <c r="C118" s="108" t="s">
        <v>129</v>
      </c>
      <c r="D118" s="109"/>
      <c r="E118" s="131">
        <f>SUM(E119)</f>
        <v>0.67</v>
      </c>
      <c r="F118" s="131"/>
      <c r="G118" s="122">
        <f t="shared" ref="G118:K120" si="31">SUM(G119)</f>
        <v>0</v>
      </c>
      <c r="H118" s="122"/>
      <c r="I118" s="122">
        <f t="shared" si="31"/>
        <v>0</v>
      </c>
      <c r="J118" s="122"/>
      <c r="K118" s="122">
        <f t="shared" si="31"/>
        <v>0.67</v>
      </c>
      <c r="L118" s="122"/>
      <c r="M118" s="122"/>
    </row>
    <row r="119" spans="1:13" s="129" customFormat="1" ht="23.25" customHeight="1">
      <c r="A119" s="106"/>
      <c r="B119" s="123"/>
      <c r="C119" s="106">
        <v>49028</v>
      </c>
      <c r="D119" s="107" t="s">
        <v>309</v>
      </c>
      <c r="E119" s="131">
        <v>0.67</v>
      </c>
      <c r="F119" s="131"/>
      <c r="G119" s="122">
        <v>0</v>
      </c>
      <c r="H119" s="122"/>
      <c r="I119" s="122">
        <v>0</v>
      </c>
      <c r="J119" s="122"/>
      <c r="K119" s="122">
        <f>SUM(E119:I119)</f>
        <v>0.67</v>
      </c>
      <c r="L119" s="122"/>
      <c r="M119" s="122"/>
    </row>
    <row r="120" spans="1:13" s="129" customFormat="1" ht="12">
      <c r="A120" s="106"/>
      <c r="B120" s="113"/>
      <c r="C120" s="108" t="s">
        <v>115</v>
      </c>
      <c r="D120" s="109"/>
      <c r="E120" s="131">
        <f>SUM(E121)</f>
        <v>1</v>
      </c>
      <c r="F120" s="131"/>
      <c r="G120" s="122">
        <f t="shared" si="31"/>
        <v>0</v>
      </c>
      <c r="H120" s="122"/>
      <c r="I120" s="122">
        <f t="shared" si="31"/>
        <v>0</v>
      </c>
      <c r="J120" s="122"/>
      <c r="K120" s="122">
        <f t="shared" si="31"/>
        <v>1</v>
      </c>
      <c r="L120" s="122"/>
      <c r="M120" s="122"/>
    </row>
    <row r="121" spans="1:13" s="129" customFormat="1" ht="12">
      <c r="A121" s="106"/>
      <c r="B121" s="123"/>
      <c r="C121" s="106">
        <v>51020</v>
      </c>
      <c r="D121" s="107" t="s">
        <v>173</v>
      </c>
      <c r="E121" s="131">
        <v>1</v>
      </c>
      <c r="F121" s="131"/>
      <c r="G121" s="122">
        <v>0</v>
      </c>
      <c r="H121" s="122"/>
      <c r="I121" s="122">
        <v>0</v>
      </c>
      <c r="J121" s="122"/>
      <c r="K121" s="122">
        <f>SUM(E121:I121)</f>
        <v>1</v>
      </c>
      <c r="L121" s="122"/>
      <c r="M121" s="122"/>
    </row>
    <row r="122" spans="1:13" s="129" customFormat="1" ht="12">
      <c r="A122" s="106"/>
      <c r="B122" s="113"/>
      <c r="C122" s="108" t="s">
        <v>116</v>
      </c>
      <c r="D122" s="109"/>
      <c r="E122" s="131">
        <f>SUM(E123:E127)</f>
        <v>2.2300000000000004</v>
      </c>
      <c r="F122" s="131"/>
      <c r="G122" s="122">
        <f>SUM(G123:G127)</f>
        <v>0.75</v>
      </c>
      <c r="H122" s="122"/>
      <c r="I122" s="122">
        <f>SUM(I123:I127)</f>
        <v>0</v>
      </c>
      <c r="J122" s="122"/>
      <c r="K122" s="122">
        <f>SUM(K123:K127)</f>
        <v>2.9799999999999995</v>
      </c>
      <c r="L122" s="122"/>
      <c r="M122" s="122"/>
    </row>
    <row r="123" spans="1:13" s="129" customFormat="1" ht="12">
      <c r="A123" s="106"/>
      <c r="B123" s="123"/>
      <c r="C123" s="106">
        <v>50354</v>
      </c>
      <c r="D123" s="115" t="s">
        <v>174</v>
      </c>
      <c r="E123" s="131">
        <v>0.4</v>
      </c>
      <c r="F123" s="131"/>
      <c r="G123" s="122">
        <v>0</v>
      </c>
      <c r="H123" s="122"/>
      <c r="I123" s="122">
        <v>0</v>
      </c>
      <c r="J123" s="122"/>
      <c r="K123" s="122">
        <f>SUM(E123:I123)</f>
        <v>0.4</v>
      </c>
      <c r="L123" s="122"/>
      <c r="M123" s="122"/>
    </row>
    <row r="124" spans="1:13" s="129" customFormat="1" ht="24">
      <c r="A124" s="106"/>
      <c r="B124" s="123"/>
      <c r="C124" s="106">
        <v>51015</v>
      </c>
      <c r="D124" s="107" t="s">
        <v>310</v>
      </c>
      <c r="E124" s="131">
        <v>0.6</v>
      </c>
      <c r="F124" s="131"/>
      <c r="G124" s="122">
        <v>0.75</v>
      </c>
      <c r="H124" s="122"/>
      <c r="I124" s="122">
        <v>0</v>
      </c>
      <c r="J124" s="122"/>
      <c r="K124" s="122">
        <f>SUM(E124:I124)</f>
        <v>1.35</v>
      </c>
      <c r="L124" s="122"/>
      <c r="M124" s="122"/>
    </row>
    <row r="125" spans="1:13" s="129" customFormat="1" ht="24" customHeight="1">
      <c r="A125" s="106"/>
      <c r="B125" s="123"/>
      <c r="C125" s="106">
        <v>51021</v>
      </c>
      <c r="D125" s="107" t="s">
        <v>311</v>
      </c>
      <c r="E125" s="131">
        <v>0.3</v>
      </c>
      <c r="F125" s="131"/>
      <c r="G125" s="122">
        <v>0</v>
      </c>
      <c r="H125" s="122"/>
      <c r="I125" s="122">
        <v>0</v>
      </c>
      <c r="J125" s="122"/>
      <c r="K125" s="122">
        <f>SUM(E125:I125)</f>
        <v>0.3</v>
      </c>
      <c r="L125" s="122"/>
      <c r="M125" s="122"/>
    </row>
    <row r="126" spans="1:13" s="129" customFormat="1" ht="12">
      <c r="A126" s="106"/>
      <c r="B126" s="123"/>
      <c r="C126" s="106">
        <v>51030</v>
      </c>
      <c r="D126" s="107" t="s">
        <v>175</v>
      </c>
      <c r="E126" s="131">
        <v>0.4</v>
      </c>
      <c r="F126" s="131"/>
      <c r="G126" s="122">
        <v>0</v>
      </c>
      <c r="H126" s="122"/>
      <c r="I126" s="122">
        <v>0</v>
      </c>
      <c r="J126" s="122"/>
      <c r="K126" s="122">
        <f>SUM(E126:I126)</f>
        <v>0.4</v>
      </c>
      <c r="L126" s="122"/>
      <c r="M126" s="122"/>
    </row>
    <row r="127" spans="1:13" s="129" customFormat="1" ht="24" customHeight="1">
      <c r="A127" s="106"/>
      <c r="B127" s="123"/>
      <c r="C127" s="106">
        <v>51049</v>
      </c>
      <c r="D127" s="107" t="s">
        <v>312</v>
      </c>
      <c r="E127" s="131">
        <v>0.53</v>
      </c>
      <c r="F127" s="131"/>
      <c r="G127" s="122">
        <v>0</v>
      </c>
      <c r="H127" s="122"/>
      <c r="I127" s="122">
        <v>0</v>
      </c>
      <c r="J127" s="122"/>
      <c r="K127" s="122">
        <f>SUM(E127:I127)</f>
        <v>0.53</v>
      </c>
      <c r="L127" s="122"/>
      <c r="M127" s="122"/>
    </row>
    <row r="128" spans="1:13" s="129" customFormat="1" ht="12">
      <c r="A128" s="106"/>
      <c r="B128" s="113"/>
      <c r="C128" s="108" t="s">
        <v>127</v>
      </c>
      <c r="D128" s="109"/>
      <c r="E128" s="131">
        <f t="shared" ref="E128:I128" si="32">SUM(E129:E130)</f>
        <v>0.8</v>
      </c>
      <c r="F128" s="131"/>
      <c r="G128" s="122">
        <f t="shared" si="32"/>
        <v>0.35</v>
      </c>
      <c r="H128" s="122"/>
      <c r="I128" s="122">
        <f t="shared" si="32"/>
        <v>0</v>
      </c>
      <c r="J128" s="122"/>
      <c r="K128" s="122">
        <f>SUM(K129:K130)</f>
        <v>1.1499999999999999</v>
      </c>
      <c r="L128" s="122"/>
      <c r="M128" s="122"/>
    </row>
    <row r="129" spans="1:13" s="129" customFormat="1" ht="23.25" customHeight="1">
      <c r="A129" s="106"/>
      <c r="B129" s="123"/>
      <c r="C129" s="106">
        <v>51027</v>
      </c>
      <c r="D129" s="107" t="s">
        <v>313</v>
      </c>
      <c r="E129" s="131">
        <v>0</v>
      </c>
      <c r="F129" s="131"/>
      <c r="G129" s="122">
        <v>0.35</v>
      </c>
      <c r="H129" s="122"/>
      <c r="I129" s="122">
        <v>0</v>
      </c>
      <c r="J129" s="122"/>
      <c r="K129" s="122">
        <f>SUM(E129:I129)</f>
        <v>0.35</v>
      </c>
      <c r="L129" s="122"/>
      <c r="M129" s="122"/>
    </row>
    <row r="130" spans="1:13" s="129" customFormat="1" ht="24" customHeight="1">
      <c r="A130" s="106"/>
      <c r="B130" s="123"/>
      <c r="C130" s="106">
        <v>51028</v>
      </c>
      <c r="D130" s="107" t="s">
        <v>314</v>
      </c>
      <c r="E130" s="131">
        <v>0.8</v>
      </c>
      <c r="F130" s="131"/>
      <c r="G130" s="122">
        <v>0</v>
      </c>
      <c r="H130" s="122"/>
      <c r="I130" s="122">
        <v>0</v>
      </c>
      <c r="J130" s="122"/>
      <c r="K130" s="122">
        <f>SUM(E130:I130)</f>
        <v>0.8</v>
      </c>
      <c r="L130" s="122"/>
      <c r="M130" s="122"/>
    </row>
    <row r="131" spans="1:13" s="129" customFormat="1" ht="12">
      <c r="A131" s="106"/>
      <c r="B131" s="113"/>
      <c r="C131" s="108" t="s">
        <v>128</v>
      </c>
      <c r="D131" s="109"/>
      <c r="E131" s="131">
        <f>SUM(E132:E134)</f>
        <v>2</v>
      </c>
      <c r="F131" s="131"/>
      <c r="G131" s="122">
        <f>SUM(G132:G134)</f>
        <v>0.6</v>
      </c>
      <c r="H131" s="122"/>
      <c r="I131" s="122">
        <f>SUM(I132:I134)</f>
        <v>0.52500000000000002</v>
      </c>
      <c r="J131" s="122"/>
      <c r="K131" s="122">
        <f>SUM(K132:K134)</f>
        <v>3.125</v>
      </c>
      <c r="L131" s="122"/>
      <c r="M131" s="122"/>
    </row>
    <row r="132" spans="1:13" s="129" customFormat="1" ht="24">
      <c r="A132" s="106"/>
      <c r="B132" s="123"/>
      <c r="C132" s="106">
        <v>48443</v>
      </c>
      <c r="D132" s="107" t="s">
        <v>315</v>
      </c>
      <c r="E132" s="131">
        <v>0</v>
      </c>
      <c r="F132" s="131"/>
      <c r="G132" s="122">
        <v>0</v>
      </c>
      <c r="H132" s="122"/>
      <c r="I132" s="122">
        <v>0.22500000000000001</v>
      </c>
      <c r="J132" s="122"/>
      <c r="K132" s="122">
        <f>SUM(E132:I132)</f>
        <v>0.22500000000000001</v>
      </c>
      <c r="L132" s="122"/>
      <c r="M132" s="122"/>
    </row>
    <row r="133" spans="1:13" s="129" customFormat="1" ht="23.25" customHeight="1">
      <c r="A133" s="106"/>
      <c r="B133" s="123"/>
      <c r="C133" s="106">
        <v>49318</v>
      </c>
      <c r="D133" s="107" t="s">
        <v>316</v>
      </c>
      <c r="E133" s="131">
        <v>0.5</v>
      </c>
      <c r="F133" s="131"/>
      <c r="G133" s="122">
        <v>0</v>
      </c>
      <c r="H133" s="122"/>
      <c r="I133" s="122">
        <v>0</v>
      </c>
      <c r="J133" s="122"/>
      <c r="K133" s="122">
        <f>SUM(E133:I133)</f>
        <v>0.5</v>
      </c>
      <c r="L133" s="122"/>
      <c r="M133" s="122"/>
    </row>
    <row r="134" spans="1:13" s="129" customFormat="1" ht="12">
      <c r="A134" s="106"/>
      <c r="B134" s="123"/>
      <c r="C134" s="106">
        <v>50343</v>
      </c>
      <c r="D134" s="107" t="s">
        <v>176</v>
      </c>
      <c r="E134" s="131">
        <v>1.5</v>
      </c>
      <c r="F134" s="131"/>
      <c r="G134" s="122">
        <v>0.6</v>
      </c>
      <c r="H134" s="122"/>
      <c r="I134" s="122">
        <v>0.3</v>
      </c>
      <c r="J134" s="122"/>
      <c r="K134" s="122">
        <f>SUM(E134:I134)</f>
        <v>2.4</v>
      </c>
      <c r="L134" s="122"/>
      <c r="M134" s="122"/>
    </row>
    <row r="135" spans="1:13" s="129" customFormat="1" ht="12">
      <c r="A135" s="106"/>
      <c r="B135" s="123"/>
      <c r="C135" s="106"/>
      <c r="D135" s="107"/>
      <c r="E135" s="131"/>
      <c r="F135" s="131"/>
      <c r="G135" s="122"/>
      <c r="H135" s="122"/>
      <c r="I135" s="122"/>
      <c r="J135" s="122"/>
      <c r="K135" s="122"/>
      <c r="L135" s="122"/>
      <c r="M135" s="122"/>
    </row>
    <row r="136" spans="1:13" s="129" customFormat="1" ht="12">
      <c r="A136" s="106"/>
      <c r="B136" s="123"/>
      <c r="C136" s="106"/>
      <c r="D136" s="107"/>
      <c r="E136" s="131"/>
      <c r="F136" s="131"/>
      <c r="G136" s="122"/>
      <c r="H136" s="122"/>
      <c r="I136" s="122"/>
      <c r="J136" s="122"/>
      <c r="K136" s="122"/>
      <c r="L136" s="122"/>
      <c r="M136" s="122"/>
    </row>
    <row r="137" spans="1:13" s="129" customFormat="1" ht="12">
      <c r="A137" s="120"/>
      <c r="B137" s="108" t="s">
        <v>119</v>
      </c>
      <c r="C137" s="108"/>
      <c r="D137" s="109"/>
      <c r="E137" s="130">
        <f>E138+E145+E151+E157+E140+E143+E148</f>
        <v>6.3499999999999988</v>
      </c>
      <c r="F137" s="130"/>
      <c r="G137" s="121">
        <f t="shared" ref="G137:I137" si="33">G138+G145+G151+G157+G140+G143+G148</f>
        <v>0.75</v>
      </c>
      <c r="H137" s="121"/>
      <c r="I137" s="121">
        <f t="shared" si="33"/>
        <v>2.6</v>
      </c>
      <c r="J137" s="121"/>
      <c r="K137" s="121">
        <f t="shared" ref="K137" si="34">K138+K145+K151+K157+K140+K143+K148</f>
        <v>9.6999999999999993</v>
      </c>
      <c r="L137" s="121"/>
      <c r="M137" s="121"/>
    </row>
    <row r="138" spans="1:13" s="129" customFormat="1" ht="12">
      <c r="A138" s="106"/>
      <c r="B138" s="113"/>
      <c r="C138" s="108" t="s">
        <v>288</v>
      </c>
      <c r="D138" s="109"/>
      <c r="E138" s="131">
        <f>SUM(E139)</f>
        <v>0</v>
      </c>
      <c r="F138" s="131"/>
      <c r="G138" s="122">
        <f t="shared" ref="G138:K138" si="35">SUM(G139)</f>
        <v>0</v>
      </c>
      <c r="H138" s="122"/>
      <c r="I138" s="122">
        <f t="shared" si="35"/>
        <v>0.5</v>
      </c>
      <c r="J138" s="122"/>
      <c r="K138" s="122">
        <f t="shared" si="35"/>
        <v>0.5</v>
      </c>
      <c r="L138" s="122"/>
      <c r="M138" s="122"/>
    </row>
    <row r="139" spans="1:13" s="129" customFormat="1" ht="12">
      <c r="A139" s="106"/>
      <c r="B139" s="123"/>
      <c r="C139" s="106">
        <v>50012</v>
      </c>
      <c r="D139" s="107" t="s">
        <v>177</v>
      </c>
      <c r="E139" s="131">
        <v>0</v>
      </c>
      <c r="F139" s="131"/>
      <c r="G139" s="122">
        <v>0</v>
      </c>
      <c r="H139" s="122"/>
      <c r="I139" s="122">
        <v>0.5</v>
      </c>
      <c r="J139" s="122"/>
      <c r="K139" s="122">
        <f>SUM(E139:I139)</f>
        <v>0.5</v>
      </c>
      <c r="L139" s="122"/>
      <c r="M139" s="122"/>
    </row>
    <row r="140" spans="1:13" s="129" customFormat="1" ht="12">
      <c r="A140" s="106"/>
      <c r="B140" s="113"/>
      <c r="C140" s="108" t="s">
        <v>112</v>
      </c>
      <c r="D140" s="109"/>
      <c r="E140" s="131">
        <f t="shared" ref="E140:I140" si="36">SUM(E141:E142)</f>
        <v>0.6</v>
      </c>
      <c r="F140" s="131"/>
      <c r="G140" s="122">
        <f t="shared" si="36"/>
        <v>0</v>
      </c>
      <c r="H140" s="122"/>
      <c r="I140" s="122">
        <f t="shared" si="36"/>
        <v>0.6</v>
      </c>
      <c r="J140" s="122"/>
      <c r="K140" s="122">
        <f>SUM(K141:K142)</f>
        <v>1.2</v>
      </c>
      <c r="L140" s="122"/>
      <c r="M140" s="122"/>
    </row>
    <row r="141" spans="1:13" s="129" customFormat="1" ht="24">
      <c r="A141" s="106"/>
      <c r="B141" s="123"/>
      <c r="C141" s="106">
        <v>51103</v>
      </c>
      <c r="D141" s="107" t="s">
        <v>178</v>
      </c>
      <c r="E141" s="131">
        <v>0</v>
      </c>
      <c r="F141" s="131"/>
      <c r="G141" s="122">
        <v>0</v>
      </c>
      <c r="H141" s="122"/>
      <c r="I141" s="122">
        <v>0.6</v>
      </c>
      <c r="J141" s="122"/>
      <c r="K141" s="122">
        <f>SUM(E141:I141)</f>
        <v>0.6</v>
      </c>
      <c r="L141" s="122"/>
      <c r="M141" s="122"/>
    </row>
    <row r="142" spans="1:13" s="129" customFormat="1" ht="24">
      <c r="A142" s="106"/>
      <c r="B142" s="123"/>
      <c r="C142" s="106">
        <v>51123</v>
      </c>
      <c r="D142" s="107" t="s">
        <v>317</v>
      </c>
      <c r="E142" s="131">
        <v>0.6</v>
      </c>
      <c r="F142" s="131"/>
      <c r="G142" s="122">
        <v>0</v>
      </c>
      <c r="H142" s="122"/>
      <c r="I142" s="122">
        <v>0</v>
      </c>
      <c r="J142" s="122"/>
      <c r="K142" s="122">
        <f>SUM(E142:I142)</f>
        <v>0.6</v>
      </c>
      <c r="L142" s="122"/>
      <c r="M142" s="122"/>
    </row>
    <row r="143" spans="1:13" s="129" customFormat="1" ht="12">
      <c r="A143" s="106"/>
      <c r="B143" s="113"/>
      <c r="C143" s="108" t="s">
        <v>113</v>
      </c>
      <c r="D143" s="109"/>
      <c r="E143" s="131">
        <f>SUM(E144)</f>
        <v>0.6</v>
      </c>
      <c r="F143" s="131"/>
      <c r="G143" s="122">
        <f t="shared" ref="G143:K143" si="37">SUM(G144)</f>
        <v>0</v>
      </c>
      <c r="H143" s="122"/>
      <c r="I143" s="122">
        <f t="shared" si="37"/>
        <v>0</v>
      </c>
      <c r="J143" s="122"/>
      <c r="K143" s="122">
        <f t="shared" si="37"/>
        <v>0.6</v>
      </c>
      <c r="L143" s="122"/>
      <c r="M143" s="122"/>
    </row>
    <row r="144" spans="1:13" s="129" customFormat="1" ht="36">
      <c r="A144" s="106"/>
      <c r="B144" s="123"/>
      <c r="C144" s="106">
        <v>47091</v>
      </c>
      <c r="D144" s="107" t="s">
        <v>318</v>
      </c>
      <c r="E144" s="131">
        <v>0.6</v>
      </c>
      <c r="F144" s="131"/>
      <c r="G144" s="122">
        <v>0</v>
      </c>
      <c r="H144" s="122"/>
      <c r="I144" s="122">
        <v>0</v>
      </c>
      <c r="J144" s="122"/>
      <c r="K144" s="122">
        <f>SUM(E144:I144)</f>
        <v>0.6</v>
      </c>
      <c r="L144" s="122"/>
      <c r="M144" s="122"/>
    </row>
    <row r="145" spans="1:13" s="129" customFormat="1" ht="12">
      <c r="A145" s="106"/>
      <c r="B145" s="113"/>
      <c r="C145" s="108" t="s">
        <v>114</v>
      </c>
      <c r="D145" s="109"/>
      <c r="E145" s="131">
        <f>SUM(E146:E147)</f>
        <v>1.25</v>
      </c>
      <c r="F145" s="131"/>
      <c r="G145" s="122">
        <f>SUM(G146:G147)</f>
        <v>0.75</v>
      </c>
      <c r="H145" s="122"/>
      <c r="I145" s="122">
        <f>SUM(I146:I147)</f>
        <v>0</v>
      </c>
      <c r="J145" s="122"/>
      <c r="K145" s="122">
        <f>SUM(K146:K147)</f>
        <v>2</v>
      </c>
      <c r="L145" s="122"/>
      <c r="M145" s="122"/>
    </row>
    <row r="146" spans="1:13" s="129" customFormat="1" ht="23.25" customHeight="1">
      <c r="A146" s="106"/>
      <c r="B146" s="123"/>
      <c r="C146" s="106">
        <v>51054</v>
      </c>
      <c r="D146" s="107" t="s">
        <v>319</v>
      </c>
      <c r="E146" s="131">
        <v>0.75</v>
      </c>
      <c r="F146" s="131"/>
      <c r="G146" s="122">
        <v>0.75</v>
      </c>
      <c r="H146" s="122"/>
      <c r="I146" s="122">
        <v>0</v>
      </c>
      <c r="J146" s="122"/>
      <c r="K146" s="122">
        <f>SUM(E146:I146)</f>
        <v>1.5</v>
      </c>
      <c r="L146" s="122"/>
      <c r="M146" s="122"/>
    </row>
    <row r="147" spans="1:13" s="129" customFormat="1" ht="12">
      <c r="A147" s="106"/>
      <c r="B147" s="123"/>
      <c r="C147" s="106">
        <v>51082</v>
      </c>
      <c r="D147" s="107" t="s">
        <v>179</v>
      </c>
      <c r="E147" s="131">
        <v>0.5</v>
      </c>
      <c r="F147" s="131"/>
      <c r="G147" s="122">
        <v>0</v>
      </c>
      <c r="H147" s="122"/>
      <c r="I147" s="122">
        <v>0</v>
      </c>
      <c r="J147" s="122"/>
      <c r="K147" s="122">
        <f>SUM(E147:I147)</f>
        <v>0.5</v>
      </c>
      <c r="L147" s="122"/>
      <c r="M147" s="122"/>
    </row>
    <row r="148" spans="1:13" s="129" customFormat="1" ht="12">
      <c r="A148" s="106"/>
      <c r="B148" s="113"/>
      <c r="C148" s="108" t="s">
        <v>129</v>
      </c>
      <c r="D148" s="109"/>
      <c r="E148" s="131">
        <f>SUM(E149:E150)</f>
        <v>0.8</v>
      </c>
      <c r="F148" s="131"/>
      <c r="G148" s="122">
        <f>SUM(G149:G150)</f>
        <v>0</v>
      </c>
      <c r="H148" s="122"/>
      <c r="I148" s="122">
        <f>SUM(I149:I150)</f>
        <v>1</v>
      </c>
      <c r="J148" s="122"/>
      <c r="K148" s="122">
        <f>SUM(K149:K150)</f>
        <v>1.8</v>
      </c>
      <c r="L148" s="122"/>
      <c r="M148" s="122"/>
    </row>
    <row r="149" spans="1:13" s="129" customFormat="1" ht="12">
      <c r="A149" s="106"/>
      <c r="B149" s="123"/>
      <c r="C149" s="106">
        <v>51105</v>
      </c>
      <c r="D149" s="107" t="s">
        <v>180</v>
      </c>
      <c r="E149" s="131">
        <v>0.8</v>
      </c>
      <c r="F149" s="131"/>
      <c r="G149" s="122">
        <v>0</v>
      </c>
      <c r="H149" s="122"/>
      <c r="I149" s="122">
        <v>0</v>
      </c>
      <c r="J149" s="122"/>
      <c r="K149" s="122">
        <f>SUM(E149:I149)</f>
        <v>0.8</v>
      </c>
      <c r="L149" s="122"/>
      <c r="M149" s="122"/>
    </row>
    <row r="150" spans="1:13" s="129" customFormat="1" ht="12">
      <c r="A150" s="106"/>
      <c r="B150" s="123"/>
      <c r="C150" s="106">
        <v>51134</v>
      </c>
      <c r="D150" s="107" t="s">
        <v>278</v>
      </c>
      <c r="E150" s="131">
        <v>0</v>
      </c>
      <c r="F150" s="131"/>
      <c r="G150" s="122">
        <v>0</v>
      </c>
      <c r="H150" s="122"/>
      <c r="I150" s="122">
        <v>1</v>
      </c>
      <c r="J150" s="122"/>
      <c r="K150" s="122">
        <f>SUM(E150:I150)</f>
        <v>1</v>
      </c>
      <c r="L150" s="122"/>
      <c r="M150" s="122"/>
    </row>
    <row r="151" spans="1:13" s="129" customFormat="1" ht="12">
      <c r="A151" s="106"/>
      <c r="B151" s="113"/>
      <c r="C151" s="108" t="s">
        <v>116</v>
      </c>
      <c r="D151" s="109"/>
      <c r="E151" s="131">
        <f>SUM(E152:E156)</f>
        <v>3.1</v>
      </c>
      <c r="F151" s="131"/>
      <c r="G151" s="122">
        <f>SUM(G152:G156)</f>
        <v>0</v>
      </c>
      <c r="H151" s="122"/>
      <c r="I151" s="122">
        <f>SUM(I152:I156)</f>
        <v>0</v>
      </c>
      <c r="J151" s="122"/>
      <c r="K151" s="122">
        <f>SUM(K152:K156)</f>
        <v>3.1</v>
      </c>
      <c r="L151" s="122"/>
      <c r="M151" s="122"/>
    </row>
    <row r="152" spans="1:13" s="129" customFormat="1" ht="35.25" customHeight="1">
      <c r="A152" s="106"/>
      <c r="B152" s="123"/>
      <c r="C152" s="106">
        <v>51084</v>
      </c>
      <c r="D152" s="107" t="s">
        <v>320</v>
      </c>
      <c r="E152" s="131">
        <v>0.4</v>
      </c>
      <c r="F152" s="131"/>
      <c r="G152" s="122">
        <v>0</v>
      </c>
      <c r="H152" s="122"/>
      <c r="I152" s="122">
        <v>0</v>
      </c>
      <c r="J152" s="122"/>
      <c r="K152" s="122">
        <f>SUM(E152:I152)</f>
        <v>0.4</v>
      </c>
      <c r="L152" s="122"/>
      <c r="M152" s="122"/>
    </row>
    <row r="153" spans="1:13" s="129" customFormat="1" ht="24">
      <c r="A153" s="106"/>
      <c r="B153" s="123"/>
      <c r="C153" s="106">
        <v>51135</v>
      </c>
      <c r="D153" s="107" t="s">
        <v>321</v>
      </c>
      <c r="E153" s="131">
        <v>1.5</v>
      </c>
      <c r="F153" s="131"/>
      <c r="G153" s="122">
        <v>0</v>
      </c>
      <c r="H153" s="122"/>
      <c r="I153" s="122">
        <v>0</v>
      </c>
      <c r="J153" s="122"/>
      <c r="K153" s="122">
        <f>SUM(E153:I153)</f>
        <v>1.5</v>
      </c>
      <c r="L153" s="122"/>
      <c r="M153" s="122"/>
    </row>
    <row r="154" spans="1:13" s="129" customFormat="1" ht="24">
      <c r="A154" s="106"/>
      <c r="B154" s="123"/>
      <c r="C154" s="106">
        <v>51136</v>
      </c>
      <c r="D154" s="107" t="s">
        <v>322</v>
      </c>
      <c r="E154" s="131">
        <v>0.5</v>
      </c>
      <c r="F154" s="131"/>
      <c r="G154" s="122">
        <v>0</v>
      </c>
      <c r="H154" s="122"/>
      <c r="I154" s="122">
        <v>0</v>
      </c>
      <c r="J154" s="122"/>
      <c r="K154" s="122">
        <f>SUM(E154:I154)</f>
        <v>0.5</v>
      </c>
      <c r="L154" s="122"/>
      <c r="M154" s="122"/>
    </row>
    <row r="155" spans="1:13" s="129" customFormat="1" ht="12">
      <c r="A155" s="106"/>
      <c r="B155" s="123"/>
      <c r="C155" s="106">
        <v>51199</v>
      </c>
      <c r="D155" s="107" t="s">
        <v>181</v>
      </c>
      <c r="E155" s="131">
        <v>0.25</v>
      </c>
      <c r="F155" s="131"/>
      <c r="G155" s="122">
        <v>0</v>
      </c>
      <c r="H155" s="122"/>
      <c r="I155" s="122">
        <v>0</v>
      </c>
      <c r="J155" s="122"/>
      <c r="K155" s="122">
        <f>SUM(E155:I155)</f>
        <v>0.25</v>
      </c>
      <c r="L155" s="122"/>
      <c r="M155" s="122"/>
    </row>
    <row r="156" spans="1:13" s="129" customFormat="1" ht="24" customHeight="1">
      <c r="A156" s="106"/>
      <c r="B156" s="123"/>
      <c r="C156" s="106">
        <v>51238</v>
      </c>
      <c r="D156" s="107" t="s">
        <v>323</v>
      </c>
      <c r="E156" s="131">
        <v>0.45</v>
      </c>
      <c r="F156" s="131"/>
      <c r="G156" s="122">
        <v>0</v>
      </c>
      <c r="H156" s="122"/>
      <c r="I156" s="122">
        <v>0</v>
      </c>
      <c r="J156" s="122"/>
      <c r="K156" s="122">
        <f>SUM(E156:I156)</f>
        <v>0.45</v>
      </c>
      <c r="L156" s="122"/>
      <c r="M156" s="122"/>
    </row>
    <row r="157" spans="1:13" s="129" customFormat="1" ht="12">
      <c r="A157" s="106"/>
      <c r="B157" s="113"/>
      <c r="C157" s="108" t="s">
        <v>128</v>
      </c>
      <c r="D157" s="109"/>
      <c r="E157" s="131">
        <f>SUM(E158)</f>
        <v>0</v>
      </c>
      <c r="F157" s="131"/>
      <c r="G157" s="122">
        <f t="shared" ref="G157:K157" si="38">SUM(G158)</f>
        <v>0</v>
      </c>
      <c r="H157" s="122"/>
      <c r="I157" s="122">
        <f t="shared" si="38"/>
        <v>0.5</v>
      </c>
      <c r="J157" s="122"/>
      <c r="K157" s="122">
        <f t="shared" si="38"/>
        <v>0.5</v>
      </c>
      <c r="L157" s="122"/>
      <c r="M157" s="122"/>
    </row>
    <row r="158" spans="1:13" s="129" customFormat="1" ht="24" customHeight="1">
      <c r="A158" s="106"/>
      <c r="B158" s="123"/>
      <c r="C158" s="106">
        <v>51270</v>
      </c>
      <c r="D158" s="107" t="s">
        <v>324</v>
      </c>
      <c r="E158" s="131">
        <v>0</v>
      </c>
      <c r="F158" s="131"/>
      <c r="G158" s="122">
        <v>0</v>
      </c>
      <c r="H158" s="122"/>
      <c r="I158" s="122">
        <v>0.5</v>
      </c>
      <c r="J158" s="122"/>
      <c r="K158" s="122">
        <f>SUM(E158:I158)</f>
        <v>0.5</v>
      </c>
      <c r="L158" s="122"/>
      <c r="M158" s="122"/>
    </row>
    <row r="159" spans="1:13" s="129" customFormat="1" ht="12">
      <c r="A159" s="120" t="s">
        <v>124</v>
      </c>
      <c r="B159" s="113"/>
      <c r="C159" s="113"/>
      <c r="D159" s="109"/>
      <c r="E159" s="130">
        <f>E160+E163+E166+E171+E176+E179+E182+E185</f>
        <v>3.77</v>
      </c>
      <c r="F159" s="130"/>
      <c r="G159" s="121">
        <f>G160+G163+G166+G171+G176+G179+G182+G185</f>
        <v>0</v>
      </c>
      <c r="H159" s="121"/>
      <c r="I159" s="121">
        <f>I160+I163+I166+I171+I176+I179+I182+I185</f>
        <v>3.1346000000000003</v>
      </c>
      <c r="J159" s="121"/>
      <c r="K159" s="121">
        <f>K160+K163+K166+K171+K176+K179+K182+K185</f>
        <v>6.9046000000000012</v>
      </c>
      <c r="L159" s="121"/>
      <c r="M159" s="121"/>
    </row>
    <row r="160" spans="1:13" s="129" customFormat="1" ht="12">
      <c r="A160" s="120"/>
      <c r="B160" s="108" t="s">
        <v>22</v>
      </c>
      <c r="C160" s="108"/>
      <c r="D160" s="109"/>
      <c r="E160" s="130">
        <f>E161</f>
        <v>0.4</v>
      </c>
      <c r="F160" s="130"/>
      <c r="G160" s="121">
        <f t="shared" ref="G160:K160" si="39">G161</f>
        <v>0</v>
      </c>
      <c r="H160" s="121"/>
      <c r="I160" s="121">
        <f t="shared" si="39"/>
        <v>0</v>
      </c>
      <c r="J160" s="121"/>
      <c r="K160" s="121">
        <f t="shared" si="39"/>
        <v>0.4</v>
      </c>
      <c r="L160" s="121"/>
      <c r="M160" s="121"/>
    </row>
    <row r="161" spans="1:13" s="129" customFormat="1" ht="12">
      <c r="A161" s="106"/>
      <c r="B161" s="113"/>
      <c r="C161" s="108" t="s">
        <v>116</v>
      </c>
      <c r="D161" s="109"/>
      <c r="E161" s="131">
        <f>SUM(E162)</f>
        <v>0.4</v>
      </c>
      <c r="F161" s="131"/>
      <c r="G161" s="122">
        <f t="shared" ref="G161:K161" si="40">SUM(G162)</f>
        <v>0</v>
      </c>
      <c r="H161" s="122"/>
      <c r="I161" s="122">
        <f t="shared" si="40"/>
        <v>0</v>
      </c>
      <c r="J161" s="122"/>
      <c r="K161" s="122">
        <f t="shared" si="40"/>
        <v>0.4</v>
      </c>
      <c r="L161" s="122"/>
      <c r="M161" s="122"/>
    </row>
    <row r="162" spans="1:13" s="129" customFormat="1" ht="24">
      <c r="A162" s="106"/>
      <c r="B162" s="123"/>
      <c r="C162" s="106">
        <v>46511</v>
      </c>
      <c r="D162" s="107" t="s">
        <v>325</v>
      </c>
      <c r="E162" s="131">
        <v>0.4</v>
      </c>
      <c r="F162" s="131"/>
      <c r="G162" s="122">
        <v>0</v>
      </c>
      <c r="H162" s="122"/>
      <c r="I162" s="122">
        <v>0</v>
      </c>
      <c r="J162" s="122"/>
      <c r="K162" s="122">
        <f>SUM(E162:I162)</f>
        <v>0.4</v>
      </c>
      <c r="L162" s="122"/>
      <c r="M162" s="122"/>
    </row>
    <row r="163" spans="1:13" s="129" customFormat="1" ht="12">
      <c r="A163" s="120"/>
      <c r="B163" s="108" t="s">
        <v>55</v>
      </c>
      <c r="C163" s="108"/>
      <c r="D163" s="109"/>
      <c r="E163" s="130">
        <f>E164</f>
        <v>0</v>
      </c>
      <c r="F163" s="130"/>
      <c r="G163" s="121">
        <f t="shared" ref="G163:K163" si="41">G164</f>
        <v>0</v>
      </c>
      <c r="H163" s="121"/>
      <c r="I163" s="121">
        <f t="shared" si="41"/>
        <v>2.6110000000000002</v>
      </c>
      <c r="J163" s="121"/>
      <c r="K163" s="121">
        <f t="shared" si="41"/>
        <v>2.6110000000000002</v>
      </c>
      <c r="L163" s="121"/>
      <c r="M163" s="121"/>
    </row>
    <row r="164" spans="1:13" s="129" customFormat="1" ht="12">
      <c r="A164" s="106"/>
      <c r="B164" s="113"/>
      <c r="C164" s="108" t="s">
        <v>127</v>
      </c>
      <c r="D164" s="109"/>
      <c r="E164" s="131">
        <f>SUM(E165)</f>
        <v>0</v>
      </c>
      <c r="F164" s="131"/>
      <c r="G164" s="122">
        <f t="shared" ref="G164:K164" si="42">SUM(G165)</f>
        <v>0</v>
      </c>
      <c r="H164" s="122"/>
      <c r="I164" s="122">
        <f t="shared" si="42"/>
        <v>2.6110000000000002</v>
      </c>
      <c r="J164" s="122"/>
      <c r="K164" s="122">
        <f t="shared" si="42"/>
        <v>2.6110000000000002</v>
      </c>
      <c r="L164" s="122"/>
      <c r="M164" s="122"/>
    </row>
    <row r="165" spans="1:13" s="129" customFormat="1" ht="12">
      <c r="A165" s="106"/>
      <c r="B165" s="123"/>
      <c r="C165" s="106">
        <v>48480</v>
      </c>
      <c r="D165" s="107" t="s">
        <v>182</v>
      </c>
      <c r="E165" s="131"/>
      <c r="F165" s="131"/>
      <c r="G165" s="122"/>
      <c r="H165" s="122"/>
      <c r="I165" s="122">
        <v>2.6110000000000002</v>
      </c>
      <c r="J165" s="122"/>
      <c r="K165" s="122">
        <f>SUM(E165:I165)</f>
        <v>2.6110000000000002</v>
      </c>
      <c r="L165" s="122"/>
      <c r="M165" s="122"/>
    </row>
    <row r="166" spans="1:13" s="129" customFormat="1" ht="12">
      <c r="A166" s="120"/>
      <c r="B166" s="108" t="s">
        <v>25</v>
      </c>
      <c r="C166" s="108"/>
      <c r="D166" s="109"/>
      <c r="E166" s="130">
        <f>E167+E169</f>
        <v>1.5</v>
      </c>
      <c r="F166" s="130"/>
      <c r="G166" s="121">
        <f>G167+G169</f>
        <v>0</v>
      </c>
      <c r="H166" s="121"/>
      <c r="I166" s="121">
        <f>I167+I169</f>
        <v>0</v>
      </c>
      <c r="J166" s="121"/>
      <c r="K166" s="121">
        <f>K167+K169</f>
        <v>1.5</v>
      </c>
      <c r="L166" s="121"/>
      <c r="M166" s="121"/>
    </row>
    <row r="167" spans="1:13" s="129" customFormat="1" ht="12">
      <c r="A167" s="106"/>
      <c r="B167" s="113"/>
      <c r="C167" s="108" t="s">
        <v>129</v>
      </c>
      <c r="D167" s="109"/>
      <c r="E167" s="131">
        <f>SUM(E168)</f>
        <v>0.8</v>
      </c>
      <c r="F167" s="131"/>
      <c r="G167" s="122">
        <f t="shared" ref="G167:K167" si="43">SUM(G168)</f>
        <v>0</v>
      </c>
      <c r="H167" s="122"/>
      <c r="I167" s="122">
        <f t="shared" si="43"/>
        <v>0</v>
      </c>
      <c r="J167" s="122"/>
      <c r="K167" s="122">
        <f t="shared" si="43"/>
        <v>0.8</v>
      </c>
      <c r="L167" s="122"/>
      <c r="M167" s="122"/>
    </row>
    <row r="168" spans="1:13" s="129" customFormat="1" ht="12">
      <c r="A168" s="106"/>
      <c r="B168" s="123"/>
      <c r="C168" s="106">
        <v>51035</v>
      </c>
      <c r="D168" s="107" t="s">
        <v>183</v>
      </c>
      <c r="E168" s="131">
        <v>0.8</v>
      </c>
      <c r="F168" s="131"/>
      <c r="G168" s="122">
        <v>0</v>
      </c>
      <c r="H168" s="122"/>
      <c r="I168" s="122">
        <v>0</v>
      </c>
      <c r="J168" s="122"/>
      <c r="K168" s="122">
        <f>SUM(E168:I168)</f>
        <v>0.8</v>
      </c>
      <c r="L168" s="122"/>
      <c r="M168" s="122"/>
    </row>
    <row r="169" spans="1:13" s="129" customFormat="1" ht="12">
      <c r="A169" s="106"/>
      <c r="B169" s="113"/>
      <c r="C169" s="108" t="s">
        <v>128</v>
      </c>
      <c r="D169" s="109"/>
      <c r="E169" s="131">
        <f t="shared" ref="E169:K169" si="44">SUM(E170)</f>
        <v>0.7</v>
      </c>
      <c r="F169" s="131"/>
      <c r="G169" s="122">
        <f t="shared" si="44"/>
        <v>0</v>
      </c>
      <c r="H169" s="122"/>
      <c r="I169" s="122">
        <f t="shared" si="44"/>
        <v>0</v>
      </c>
      <c r="J169" s="122"/>
      <c r="K169" s="122">
        <f t="shared" si="44"/>
        <v>0.7</v>
      </c>
      <c r="L169" s="122"/>
      <c r="M169" s="122"/>
    </row>
    <row r="170" spans="1:13" s="129" customFormat="1" ht="12">
      <c r="A170" s="106"/>
      <c r="B170" s="123"/>
      <c r="C170" s="106">
        <v>49454</v>
      </c>
      <c r="D170" s="107" t="s">
        <v>184</v>
      </c>
      <c r="E170" s="131">
        <v>0.7</v>
      </c>
      <c r="F170" s="131"/>
      <c r="G170" s="122">
        <v>0</v>
      </c>
      <c r="H170" s="122"/>
      <c r="I170" s="122">
        <v>0</v>
      </c>
      <c r="J170" s="122"/>
      <c r="K170" s="122">
        <f>SUM(E170:I170)</f>
        <v>0.7</v>
      </c>
      <c r="L170" s="122"/>
      <c r="M170" s="122"/>
    </row>
    <row r="171" spans="1:13" s="129" customFormat="1" ht="12">
      <c r="A171" s="120"/>
      <c r="B171" s="108" t="s">
        <v>120</v>
      </c>
      <c r="C171" s="108"/>
      <c r="D171" s="109"/>
      <c r="E171" s="130">
        <f>E172+E174</f>
        <v>0.34499999999999997</v>
      </c>
      <c r="F171" s="130"/>
      <c r="G171" s="121">
        <f>G172+G174</f>
        <v>0</v>
      </c>
      <c r="H171" s="121"/>
      <c r="I171" s="121">
        <f>I172+I174</f>
        <v>0</v>
      </c>
      <c r="J171" s="121"/>
      <c r="K171" s="121">
        <f>K172+K174</f>
        <v>0.34499999999999997</v>
      </c>
      <c r="L171" s="121"/>
      <c r="M171" s="121"/>
    </row>
    <row r="172" spans="1:13" s="129" customFormat="1" ht="12">
      <c r="A172" s="106"/>
      <c r="B172" s="113"/>
      <c r="C172" s="108" t="s">
        <v>113</v>
      </c>
      <c r="D172" s="109"/>
      <c r="E172" s="131">
        <f t="shared" ref="E172:K174" si="45">SUM(E173)</f>
        <v>0.22500000000000001</v>
      </c>
      <c r="F172" s="131"/>
      <c r="G172" s="122">
        <f t="shared" si="45"/>
        <v>0</v>
      </c>
      <c r="H172" s="122"/>
      <c r="I172" s="122">
        <f t="shared" si="45"/>
        <v>0</v>
      </c>
      <c r="J172" s="122"/>
      <c r="K172" s="122">
        <f t="shared" si="45"/>
        <v>0.22500000000000001</v>
      </c>
      <c r="L172" s="122"/>
      <c r="M172" s="122"/>
    </row>
    <row r="173" spans="1:13" s="129" customFormat="1" ht="12">
      <c r="A173" s="106"/>
      <c r="B173" s="123"/>
      <c r="C173" s="106">
        <v>50240</v>
      </c>
      <c r="D173" s="107" t="s">
        <v>185</v>
      </c>
      <c r="E173" s="131">
        <v>0.22500000000000001</v>
      </c>
      <c r="F173" s="131"/>
      <c r="G173" s="122">
        <v>0</v>
      </c>
      <c r="H173" s="122"/>
      <c r="I173" s="122">
        <v>0</v>
      </c>
      <c r="J173" s="122"/>
      <c r="K173" s="122">
        <f>SUM(E173:I173)</f>
        <v>0.22500000000000001</v>
      </c>
      <c r="L173" s="122"/>
      <c r="M173" s="122"/>
    </row>
    <row r="174" spans="1:13" s="129" customFormat="1" ht="12">
      <c r="A174" s="106"/>
      <c r="B174" s="113"/>
      <c r="C174" s="108" t="s">
        <v>116</v>
      </c>
      <c r="D174" s="109"/>
      <c r="E174" s="131">
        <f t="shared" si="45"/>
        <v>0.12</v>
      </c>
      <c r="F174" s="131"/>
      <c r="G174" s="122">
        <f t="shared" si="45"/>
        <v>0</v>
      </c>
      <c r="H174" s="122"/>
      <c r="I174" s="122">
        <f t="shared" si="45"/>
        <v>0</v>
      </c>
      <c r="J174" s="122"/>
      <c r="K174" s="122">
        <f t="shared" si="45"/>
        <v>0.12</v>
      </c>
      <c r="L174" s="122"/>
      <c r="M174" s="122"/>
    </row>
    <row r="175" spans="1:13" s="129" customFormat="1" ht="24">
      <c r="A175" s="106"/>
      <c r="B175" s="123"/>
      <c r="C175" s="106">
        <v>47359</v>
      </c>
      <c r="D175" s="107" t="s">
        <v>326</v>
      </c>
      <c r="E175" s="131">
        <v>0.12</v>
      </c>
      <c r="F175" s="131"/>
      <c r="G175" s="122">
        <v>0</v>
      </c>
      <c r="H175" s="122"/>
      <c r="I175" s="122">
        <v>0</v>
      </c>
      <c r="J175" s="122"/>
      <c r="K175" s="122">
        <f>SUM(E175:I175)</f>
        <v>0.12</v>
      </c>
      <c r="L175" s="122"/>
      <c r="M175" s="122"/>
    </row>
    <row r="176" spans="1:13" s="129" customFormat="1" ht="12">
      <c r="A176" s="120"/>
      <c r="B176" s="108" t="s">
        <v>63</v>
      </c>
      <c r="C176" s="108"/>
      <c r="D176" s="109"/>
      <c r="E176" s="130">
        <f>E177</f>
        <v>0</v>
      </c>
      <c r="F176" s="130"/>
      <c r="G176" s="121">
        <f>G177</f>
        <v>0</v>
      </c>
      <c r="H176" s="121"/>
      <c r="I176" s="121">
        <f>I177</f>
        <v>0.29859999999999998</v>
      </c>
      <c r="J176" s="121"/>
      <c r="K176" s="121">
        <f>K177</f>
        <v>0.29859999999999998</v>
      </c>
      <c r="L176" s="121"/>
      <c r="M176" s="121"/>
    </row>
    <row r="177" spans="1:13" s="129" customFormat="1" ht="12">
      <c r="A177" s="106"/>
      <c r="B177" s="113"/>
      <c r="C177" s="108" t="s">
        <v>114</v>
      </c>
      <c r="D177" s="109"/>
      <c r="E177" s="131">
        <f t="shared" ref="E177:K177" si="46">SUM(E178)</f>
        <v>0</v>
      </c>
      <c r="F177" s="131"/>
      <c r="G177" s="122">
        <f t="shared" si="46"/>
        <v>0</v>
      </c>
      <c r="H177" s="122"/>
      <c r="I177" s="122">
        <f t="shared" si="46"/>
        <v>0.29859999999999998</v>
      </c>
      <c r="J177" s="122"/>
      <c r="K177" s="122">
        <f t="shared" si="46"/>
        <v>0.29859999999999998</v>
      </c>
      <c r="L177" s="122"/>
      <c r="M177" s="122"/>
    </row>
    <row r="178" spans="1:13" s="129" customFormat="1" ht="12">
      <c r="A178" s="106"/>
      <c r="B178" s="123"/>
      <c r="C178" s="106">
        <v>47002</v>
      </c>
      <c r="D178" s="107" t="s">
        <v>186</v>
      </c>
      <c r="E178" s="131">
        <v>0</v>
      </c>
      <c r="F178" s="131"/>
      <c r="G178" s="122">
        <v>0</v>
      </c>
      <c r="H178" s="122"/>
      <c r="I178" s="122">
        <v>0.29859999999999998</v>
      </c>
      <c r="J178" s="122"/>
      <c r="K178" s="122">
        <f>SUM(E178:I178)</f>
        <v>0.29859999999999998</v>
      </c>
      <c r="L178" s="122"/>
      <c r="M178" s="122"/>
    </row>
    <row r="179" spans="1:13" s="129" customFormat="1" ht="12">
      <c r="A179" s="120"/>
      <c r="B179" s="108" t="s">
        <v>57</v>
      </c>
      <c r="C179" s="108"/>
      <c r="D179" s="109"/>
      <c r="E179" s="130">
        <f>E180</f>
        <v>0.67500000000000004</v>
      </c>
      <c r="F179" s="130"/>
      <c r="G179" s="121">
        <f>G180</f>
        <v>0</v>
      </c>
      <c r="H179" s="121"/>
      <c r="I179" s="121">
        <f>I180</f>
        <v>0.22500000000000001</v>
      </c>
      <c r="J179" s="121"/>
      <c r="K179" s="121">
        <f>K180</f>
        <v>0.9</v>
      </c>
      <c r="L179" s="121"/>
      <c r="M179" s="121"/>
    </row>
    <row r="180" spans="1:13" s="129" customFormat="1" ht="12">
      <c r="A180" s="106"/>
      <c r="B180" s="113"/>
      <c r="C180" s="108" t="s">
        <v>128</v>
      </c>
      <c r="D180" s="109"/>
      <c r="E180" s="131">
        <f>SUM(E181)</f>
        <v>0.67500000000000004</v>
      </c>
      <c r="F180" s="131"/>
      <c r="G180" s="122">
        <f t="shared" ref="G180:K180" si="47">SUM(G181)</f>
        <v>0</v>
      </c>
      <c r="H180" s="122"/>
      <c r="I180" s="122">
        <f t="shared" si="47"/>
        <v>0.22500000000000001</v>
      </c>
      <c r="J180" s="122"/>
      <c r="K180" s="122">
        <f t="shared" si="47"/>
        <v>0.9</v>
      </c>
      <c r="L180" s="122"/>
      <c r="M180" s="122"/>
    </row>
    <row r="181" spans="1:13" s="129" customFormat="1" ht="12">
      <c r="A181" s="106"/>
      <c r="B181" s="123"/>
      <c r="C181" s="106">
        <v>49455</v>
      </c>
      <c r="D181" s="115" t="s">
        <v>187</v>
      </c>
      <c r="E181" s="131">
        <v>0.67500000000000004</v>
      </c>
      <c r="F181" s="131"/>
      <c r="G181" s="122">
        <v>0</v>
      </c>
      <c r="H181" s="122"/>
      <c r="I181" s="122">
        <v>0.22500000000000001</v>
      </c>
      <c r="J181" s="122"/>
      <c r="K181" s="122">
        <f>SUM(E181:I181)</f>
        <v>0.9</v>
      </c>
      <c r="L181" s="122"/>
      <c r="M181" s="122"/>
    </row>
    <row r="182" spans="1:13" s="129" customFormat="1" ht="12">
      <c r="A182" s="120"/>
      <c r="B182" s="108" t="s">
        <v>27</v>
      </c>
      <c r="C182" s="108"/>
      <c r="D182" s="109"/>
      <c r="E182" s="130">
        <f>E183</f>
        <v>0.7</v>
      </c>
      <c r="F182" s="130"/>
      <c r="G182" s="121">
        <f t="shared" ref="G182:K182" si="48">G183</f>
        <v>0</v>
      </c>
      <c r="H182" s="121"/>
      <c r="I182" s="121">
        <f t="shared" si="48"/>
        <v>0</v>
      </c>
      <c r="J182" s="121"/>
      <c r="K182" s="121">
        <f t="shared" si="48"/>
        <v>0.7</v>
      </c>
      <c r="L182" s="121"/>
      <c r="M182" s="121"/>
    </row>
    <row r="183" spans="1:13" s="129" customFormat="1" ht="12">
      <c r="A183" s="106"/>
      <c r="B183" s="113"/>
      <c r="C183" s="108" t="s">
        <v>116</v>
      </c>
      <c r="D183" s="109"/>
      <c r="E183" s="131">
        <f>SUM(E184)</f>
        <v>0.7</v>
      </c>
      <c r="F183" s="131"/>
      <c r="G183" s="122">
        <f t="shared" ref="G183:K183" si="49">SUM(G184)</f>
        <v>0</v>
      </c>
      <c r="H183" s="122"/>
      <c r="I183" s="122">
        <f t="shared" si="49"/>
        <v>0</v>
      </c>
      <c r="J183" s="122"/>
      <c r="K183" s="122">
        <f t="shared" si="49"/>
        <v>0.7</v>
      </c>
      <c r="L183" s="122"/>
      <c r="M183" s="122"/>
    </row>
    <row r="184" spans="1:13" s="129" customFormat="1" ht="24" customHeight="1">
      <c r="A184" s="106"/>
      <c r="B184" s="123"/>
      <c r="C184" s="106">
        <v>51245</v>
      </c>
      <c r="D184" s="107" t="s">
        <v>327</v>
      </c>
      <c r="E184" s="131">
        <v>0.7</v>
      </c>
      <c r="F184" s="131"/>
      <c r="G184" s="122">
        <v>0</v>
      </c>
      <c r="H184" s="122"/>
      <c r="I184" s="122">
        <v>0</v>
      </c>
      <c r="J184" s="122"/>
      <c r="K184" s="122">
        <f>SUM(E184:I184)</f>
        <v>0.7</v>
      </c>
      <c r="L184" s="122"/>
      <c r="M184" s="122"/>
    </row>
    <row r="185" spans="1:13" s="129" customFormat="1" ht="12">
      <c r="A185" s="120"/>
      <c r="B185" s="108" t="s">
        <v>58</v>
      </c>
      <c r="C185" s="108"/>
      <c r="D185" s="109"/>
      <c r="E185" s="130">
        <f>E186</f>
        <v>0.15</v>
      </c>
      <c r="F185" s="130"/>
      <c r="G185" s="121">
        <f>G186</f>
        <v>0</v>
      </c>
      <c r="H185" s="121"/>
      <c r="I185" s="121">
        <f>I186</f>
        <v>0</v>
      </c>
      <c r="J185" s="121"/>
      <c r="K185" s="121">
        <f>K186</f>
        <v>0.15</v>
      </c>
      <c r="L185" s="121"/>
      <c r="M185" s="121"/>
    </row>
    <row r="186" spans="1:13" s="129" customFormat="1" ht="12">
      <c r="A186" s="106"/>
      <c r="B186" s="113"/>
      <c r="C186" s="108" t="s">
        <v>127</v>
      </c>
      <c r="D186" s="109"/>
      <c r="E186" s="131">
        <f>SUM(E187)</f>
        <v>0.15</v>
      </c>
      <c r="F186" s="131"/>
      <c r="G186" s="122">
        <f t="shared" ref="G186:K186" si="50">SUM(G187)</f>
        <v>0</v>
      </c>
      <c r="H186" s="122"/>
      <c r="I186" s="122">
        <f t="shared" si="50"/>
        <v>0</v>
      </c>
      <c r="J186" s="122"/>
      <c r="K186" s="122">
        <f t="shared" si="50"/>
        <v>0.15</v>
      </c>
      <c r="L186" s="122"/>
      <c r="M186" s="122"/>
    </row>
    <row r="187" spans="1:13" s="129" customFormat="1" ht="24">
      <c r="A187" s="106"/>
      <c r="B187" s="123"/>
      <c r="C187" s="106">
        <v>42392</v>
      </c>
      <c r="D187" s="107" t="s">
        <v>188</v>
      </c>
      <c r="E187" s="131">
        <v>0.15</v>
      </c>
      <c r="F187" s="131"/>
      <c r="G187" s="122">
        <v>0</v>
      </c>
      <c r="H187" s="122"/>
      <c r="I187" s="122">
        <v>0</v>
      </c>
      <c r="J187" s="122"/>
      <c r="K187" s="122">
        <f>SUM(E187:I187)</f>
        <v>0.15</v>
      </c>
      <c r="L187" s="122"/>
      <c r="M187" s="122"/>
    </row>
    <row r="188" spans="1:13" s="129" customFormat="1" ht="12">
      <c r="A188" s="120" t="s">
        <v>125</v>
      </c>
      <c r="B188" s="113"/>
      <c r="C188" s="113"/>
      <c r="D188" s="109"/>
      <c r="E188" s="130">
        <f>E189+E219+E241+E255+E210+E238</f>
        <v>24.55</v>
      </c>
      <c r="F188" s="130"/>
      <c r="G188" s="121">
        <f>G189+G219+G241+G255+G210+G238</f>
        <v>0</v>
      </c>
      <c r="H188" s="121"/>
      <c r="I188" s="121">
        <f>I189+I219+I241+I255+I210+I238</f>
        <v>16.829305999999999</v>
      </c>
      <c r="J188" s="121"/>
      <c r="K188" s="121">
        <f>K189+K219+K241+K255+K210+K238</f>
        <v>41.379306</v>
      </c>
      <c r="L188" s="121"/>
      <c r="M188" s="121"/>
    </row>
    <row r="189" spans="1:13" s="129" customFormat="1" ht="12">
      <c r="A189" s="120"/>
      <c r="B189" s="108" t="s">
        <v>29</v>
      </c>
      <c r="C189" s="108"/>
      <c r="D189" s="109"/>
      <c r="E189" s="130">
        <f>E190+E194+E198+E206+E208+E200+E203</f>
        <v>4.6999999999999993</v>
      </c>
      <c r="F189" s="130"/>
      <c r="G189" s="121">
        <f>G190+G194+G198+G206+G208+G200+G203</f>
        <v>0</v>
      </c>
      <c r="H189" s="121"/>
      <c r="I189" s="121">
        <f>I190+I194+I198+I206+I208+I200+I203</f>
        <v>3.9624999999999995</v>
      </c>
      <c r="J189" s="121"/>
      <c r="K189" s="121">
        <f>K190+K194+K198+K206+K208+K200+K203</f>
        <v>8.6624999999999996</v>
      </c>
      <c r="L189" s="121"/>
      <c r="M189" s="121"/>
    </row>
    <row r="190" spans="1:13" s="129" customFormat="1" ht="12">
      <c r="A190" s="106"/>
      <c r="B190" s="113"/>
      <c r="C190" s="108" t="s">
        <v>112</v>
      </c>
      <c r="D190" s="109"/>
      <c r="E190" s="131">
        <f>SUM(E191:E193)</f>
        <v>0.4</v>
      </c>
      <c r="F190" s="131"/>
      <c r="G190" s="122">
        <f t="shared" ref="G190:I190" si="51">SUM(G191:G193)</f>
        <v>0</v>
      </c>
      <c r="H190" s="122"/>
      <c r="I190" s="122">
        <f t="shared" si="51"/>
        <v>1.3</v>
      </c>
      <c r="J190" s="122"/>
      <c r="K190" s="122">
        <f t="shared" ref="K190" si="52">SUM(K191:K193)</f>
        <v>1.7</v>
      </c>
      <c r="L190" s="122"/>
      <c r="M190" s="122"/>
    </row>
    <row r="191" spans="1:13" s="129" customFormat="1" ht="12">
      <c r="A191" s="106"/>
      <c r="B191" s="123"/>
      <c r="C191" s="106">
        <v>42122</v>
      </c>
      <c r="D191" s="107" t="s">
        <v>189</v>
      </c>
      <c r="E191" s="131">
        <v>0.3</v>
      </c>
      <c r="F191" s="131"/>
      <c r="G191" s="122">
        <v>0</v>
      </c>
      <c r="H191" s="122"/>
      <c r="I191" s="122">
        <v>0</v>
      </c>
      <c r="J191" s="122"/>
      <c r="K191" s="122">
        <f>SUM(E191:I191)</f>
        <v>0.3</v>
      </c>
      <c r="L191" s="122"/>
      <c r="M191" s="122"/>
    </row>
    <row r="192" spans="1:13" s="129" customFormat="1" ht="24">
      <c r="A192" s="106"/>
      <c r="B192" s="123"/>
      <c r="C192" s="106">
        <v>50140</v>
      </c>
      <c r="D192" s="107" t="s">
        <v>328</v>
      </c>
      <c r="E192" s="131">
        <v>0.1</v>
      </c>
      <c r="F192" s="131"/>
      <c r="G192" s="122">
        <v>0</v>
      </c>
      <c r="H192" s="122"/>
      <c r="I192" s="122">
        <v>0.5</v>
      </c>
      <c r="J192" s="122"/>
      <c r="K192" s="122">
        <f>SUM(E192:I192)</f>
        <v>0.6</v>
      </c>
      <c r="L192" s="122"/>
      <c r="M192" s="122"/>
    </row>
    <row r="193" spans="1:13" s="129" customFormat="1" ht="12">
      <c r="A193" s="106"/>
      <c r="B193" s="123"/>
      <c r="C193" s="106">
        <v>50192</v>
      </c>
      <c r="D193" s="107" t="s">
        <v>190</v>
      </c>
      <c r="E193" s="131">
        <v>0</v>
      </c>
      <c r="F193" s="131"/>
      <c r="G193" s="122">
        <v>0</v>
      </c>
      <c r="H193" s="122"/>
      <c r="I193" s="122">
        <v>0.8</v>
      </c>
      <c r="J193" s="122"/>
      <c r="K193" s="122">
        <f>SUM(E193:I193)</f>
        <v>0.8</v>
      </c>
      <c r="L193" s="122"/>
      <c r="M193" s="122"/>
    </row>
    <row r="194" spans="1:13" s="129" customFormat="1" ht="12">
      <c r="A194" s="106"/>
      <c r="B194" s="113"/>
      <c r="C194" s="108" t="s">
        <v>113</v>
      </c>
      <c r="D194" s="109"/>
      <c r="E194" s="131">
        <f>SUM(E195:E197)</f>
        <v>1.175</v>
      </c>
      <c r="F194" s="131"/>
      <c r="G194" s="122">
        <f t="shared" ref="G194:I194" si="53">SUM(G195:G197)</f>
        <v>0</v>
      </c>
      <c r="H194" s="122"/>
      <c r="I194" s="122">
        <f t="shared" si="53"/>
        <v>0</v>
      </c>
      <c r="J194" s="122"/>
      <c r="K194" s="122">
        <f>SUM(K195:K197)</f>
        <v>1.175</v>
      </c>
      <c r="L194" s="122"/>
      <c r="M194" s="122"/>
    </row>
    <row r="195" spans="1:13" s="129" customFormat="1" ht="12">
      <c r="A195" s="106"/>
      <c r="B195" s="123"/>
      <c r="C195" s="106">
        <v>50161</v>
      </c>
      <c r="D195" s="107" t="s">
        <v>191</v>
      </c>
      <c r="E195" s="131">
        <v>0.2</v>
      </c>
      <c r="F195" s="131"/>
      <c r="G195" s="122">
        <v>0</v>
      </c>
      <c r="H195" s="122"/>
      <c r="I195" s="122">
        <v>0</v>
      </c>
      <c r="J195" s="122"/>
      <c r="K195" s="122">
        <f>SUM(E195:I195)</f>
        <v>0.2</v>
      </c>
      <c r="L195" s="122"/>
      <c r="M195" s="122"/>
    </row>
    <row r="196" spans="1:13" s="129" customFormat="1" ht="12">
      <c r="A196" s="106"/>
      <c r="B196" s="123"/>
      <c r="C196" s="106">
        <v>51137</v>
      </c>
      <c r="D196" s="107" t="s">
        <v>192</v>
      </c>
      <c r="E196" s="131">
        <v>0.75</v>
      </c>
      <c r="F196" s="131"/>
      <c r="G196" s="122"/>
      <c r="H196" s="122"/>
      <c r="I196" s="122"/>
      <c r="J196" s="122"/>
      <c r="K196" s="122">
        <f>SUM(E196:I196)</f>
        <v>0.75</v>
      </c>
      <c r="L196" s="122"/>
      <c r="M196" s="122"/>
    </row>
    <row r="197" spans="1:13" s="129" customFormat="1" ht="12">
      <c r="A197" s="106"/>
      <c r="B197" s="123"/>
      <c r="C197" s="106">
        <v>51236</v>
      </c>
      <c r="D197" s="115" t="s">
        <v>279</v>
      </c>
      <c r="E197" s="131">
        <v>0.22500000000000001</v>
      </c>
      <c r="F197" s="131"/>
      <c r="G197" s="122">
        <v>0</v>
      </c>
      <c r="H197" s="122"/>
      <c r="I197" s="122">
        <v>0</v>
      </c>
      <c r="J197" s="122"/>
      <c r="K197" s="122">
        <f>SUM(E197:I197)</f>
        <v>0.22500000000000001</v>
      </c>
      <c r="L197" s="122"/>
      <c r="M197" s="122"/>
    </row>
    <row r="198" spans="1:13" s="129" customFormat="1" ht="12">
      <c r="A198" s="106"/>
      <c r="B198" s="113"/>
      <c r="C198" s="108" t="s">
        <v>114</v>
      </c>
      <c r="D198" s="109"/>
      <c r="E198" s="131">
        <f>SUM(E199:E199)</f>
        <v>0</v>
      </c>
      <c r="F198" s="131"/>
      <c r="G198" s="122">
        <f>SUM(G199:G199)</f>
        <v>0</v>
      </c>
      <c r="H198" s="122"/>
      <c r="I198" s="122">
        <f>SUM(I199:I199)</f>
        <v>2</v>
      </c>
      <c r="J198" s="122"/>
      <c r="K198" s="122">
        <f>SUM(K199:K199)</f>
        <v>2</v>
      </c>
      <c r="L198" s="122"/>
      <c r="M198" s="122"/>
    </row>
    <row r="199" spans="1:13" s="129" customFormat="1" ht="24">
      <c r="A199" s="106"/>
      <c r="B199" s="123"/>
      <c r="C199" s="106">
        <v>36200</v>
      </c>
      <c r="D199" s="107" t="s">
        <v>329</v>
      </c>
      <c r="E199" s="131">
        <v>0</v>
      </c>
      <c r="F199" s="131"/>
      <c r="G199" s="122">
        <v>0</v>
      </c>
      <c r="H199" s="122"/>
      <c r="I199" s="122">
        <v>2</v>
      </c>
      <c r="J199" s="122"/>
      <c r="K199" s="122">
        <v>2</v>
      </c>
      <c r="L199" s="122"/>
      <c r="M199" s="122"/>
    </row>
    <row r="200" spans="1:13" s="129" customFormat="1" ht="12">
      <c r="A200" s="106"/>
      <c r="B200" s="113"/>
      <c r="C200" s="108" t="s">
        <v>129</v>
      </c>
      <c r="D200" s="109"/>
      <c r="E200" s="131">
        <f>SUM(E201:E201)</f>
        <v>0.7</v>
      </c>
      <c r="F200" s="131"/>
      <c r="G200" s="122">
        <f>SUM(G201:G201)</f>
        <v>0</v>
      </c>
      <c r="H200" s="122"/>
      <c r="I200" s="122">
        <f>SUM(I201:I201)</f>
        <v>0.15</v>
      </c>
      <c r="J200" s="122"/>
      <c r="K200" s="122">
        <f>SUM(K201:K201)</f>
        <v>0.85</v>
      </c>
      <c r="L200" s="122"/>
      <c r="M200" s="122"/>
    </row>
    <row r="201" spans="1:13" s="129" customFormat="1" ht="11.25" customHeight="1">
      <c r="A201" s="106"/>
      <c r="B201" s="123"/>
      <c r="C201" s="106">
        <v>42177</v>
      </c>
      <c r="D201" s="107" t="s">
        <v>280</v>
      </c>
      <c r="E201" s="131">
        <v>0.7</v>
      </c>
      <c r="F201" s="131"/>
      <c r="G201" s="122">
        <v>0</v>
      </c>
      <c r="H201" s="122"/>
      <c r="I201" s="122">
        <v>0.15</v>
      </c>
      <c r="J201" s="122"/>
      <c r="K201" s="122">
        <f>SUM(E201:I201)</f>
        <v>0.85</v>
      </c>
      <c r="L201" s="122"/>
      <c r="M201" s="122"/>
    </row>
    <row r="202" spans="1:13" s="129" customFormat="1" ht="11.25" customHeight="1">
      <c r="A202" s="106"/>
      <c r="B202" s="123"/>
      <c r="C202" s="106"/>
      <c r="D202" s="107"/>
      <c r="E202" s="131"/>
      <c r="F202" s="131"/>
      <c r="G202" s="122"/>
      <c r="H202" s="122"/>
      <c r="I202" s="122"/>
      <c r="J202" s="122"/>
      <c r="K202" s="122"/>
      <c r="L202" s="122"/>
      <c r="M202" s="122"/>
    </row>
    <row r="203" spans="1:13" s="129" customFormat="1" ht="12">
      <c r="A203" s="106"/>
      <c r="B203" s="113"/>
      <c r="C203" s="108" t="s">
        <v>116</v>
      </c>
      <c r="D203" s="109"/>
      <c r="E203" s="131">
        <f>SUM(E204:E205)</f>
        <v>0.72499999999999998</v>
      </c>
      <c r="F203" s="131"/>
      <c r="G203" s="122">
        <f>SUM(G204:G205)</f>
        <v>0</v>
      </c>
      <c r="H203" s="122"/>
      <c r="I203" s="122">
        <f>SUM(I204:I205)</f>
        <v>0.3</v>
      </c>
      <c r="J203" s="122"/>
      <c r="K203" s="122">
        <f>SUM(K204:K205)</f>
        <v>1.0250000000000001</v>
      </c>
      <c r="L203" s="122"/>
      <c r="M203" s="122"/>
    </row>
    <row r="204" spans="1:13" s="129" customFormat="1" ht="12">
      <c r="A204" s="106"/>
      <c r="B204" s="123"/>
      <c r="C204" s="106">
        <v>45376</v>
      </c>
      <c r="D204" s="107" t="s">
        <v>193</v>
      </c>
      <c r="E204" s="131">
        <v>0.22500000000000001</v>
      </c>
      <c r="F204" s="131"/>
      <c r="G204" s="122">
        <v>0</v>
      </c>
      <c r="H204" s="122"/>
      <c r="I204" s="122">
        <v>0</v>
      </c>
      <c r="J204" s="122"/>
      <c r="K204" s="122">
        <f>SUM(E204:I204)</f>
        <v>0.22500000000000001</v>
      </c>
      <c r="L204" s="122"/>
      <c r="M204" s="122"/>
    </row>
    <row r="205" spans="1:13" s="129" customFormat="1" ht="24">
      <c r="A205" s="106"/>
      <c r="B205" s="123"/>
      <c r="C205" s="106">
        <v>50126</v>
      </c>
      <c r="D205" s="107" t="s">
        <v>330</v>
      </c>
      <c r="E205" s="131">
        <v>0.5</v>
      </c>
      <c r="F205" s="131"/>
      <c r="G205" s="122">
        <v>0</v>
      </c>
      <c r="H205" s="122"/>
      <c r="I205" s="122">
        <v>0.3</v>
      </c>
      <c r="J205" s="122"/>
      <c r="K205" s="122">
        <f>SUM(E205:I205)</f>
        <v>0.8</v>
      </c>
      <c r="L205" s="122"/>
      <c r="M205" s="122"/>
    </row>
    <row r="206" spans="1:13" s="129" customFormat="1" ht="12">
      <c r="A206" s="106"/>
      <c r="B206" s="113"/>
      <c r="C206" s="108" t="s">
        <v>127</v>
      </c>
      <c r="D206" s="109"/>
      <c r="E206" s="131">
        <f>SUM(E207:E207)</f>
        <v>1.3</v>
      </c>
      <c r="F206" s="131"/>
      <c r="G206" s="122">
        <f>SUM(G207:G207)</f>
        <v>0</v>
      </c>
      <c r="H206" s="122"/>
      <c r="I206" s="122">
        <f>SUM(I207:I207)</f>
        <v>0</v>
      </c>
      <c r="J206" s="122"/>
      <c r="K206" s="122">
        <f>SUM(K207:K207)</f>
        <v>1.3</v>
      </c>
      <c r="L206" s="122"/>
      <c r="M206" s="122"/>
    </row>
    <row r="207" spans="1:13" s="129" customFormat="1" ht="12">
      <c r="A207" s="106"/>
      <c r="B207" s="123"/>
      <c r="C207" s="106">
        <v>49258</v>
      </c>
      <c r="D207" s="107" t="s">
        <v>194</v>
      </c>
      <c r="E207" s="131">
        <v>1.3</v>
      </c>
      <c r="F207" s="131"/>
      <c r="G207" s="122">
        <v>0</v>
      </c>
      <c r="H207" s="122"/>
      <c r="I207" s="122">
        <v>0</v>
      </c>
      <c r="J207" s="122"/>
      <c r="K207" s="122">
        <f>SUM(E207:I207)</f>
        <v>1.3</v>
      </c>
      <c r="L207" s="122"/>
      <c r="M207" s="122"/>
    </row>
    <row r="208" spans="1:13" s="129" customFormat="1" ht="12">
      <c r="A208" s="106"/>
      <c r="B208" s="113"/>
      <c r="C208" s="108" t="s">
        <v>128</v>
      </c>
      <c r="D208" s="109"/>
      <c r="E208" s="131">
        <f>SUM(E209:E209)</f>
        <v>0.4</v>
      </c>
      <c r="F208" s="131"/>
      <c r="G208" s="122">
        <f>SUM(G209:G209)</f>
        <v>0</v>
      </c>
      <c r="H208" s="122"/>
      <c r="I208" s="122">
        <f>SUM(I209:I209)</f>
        <v>0.21249999999999999</v>
      </c>
      <c r="J208" s="122"/>
      <c r="K208" s="122">
        <f>SUM(K209:K209)</f>
        <v>0.61250000000000004</v>
      </c>
      <c r="L208" s="122"/>
      <c r="M208" s="122"/>
    </row>
    <row r="209" spans="1:13" s="129" customFormat="1" ht="12">
      <c r="A209" s="106"/>
      <c r="B209" s="123"/>
      <c r="C209" s="106">
        <v>49329</v>
      </c>
      <c r="D209" s="107" t="s">
        <v>130</v>
      </c>
      <c r="E209" s="131">
        <v>0.4</v>
      </c>
      <c r="F209" s="131"/>
      <c r="G209" s="122">
        <v>0</v>
      </c>
      <c r="H209" s="122"/>
      <c r="I209" s="122">
        <v>0.21249999999999999</v>
      </c>
      <c r="J209" s="122"/>
      <c r="K209" s="122">
        <f>SUM(E209:I209)</f>
        <v>0.61250000000000004</v>
      </c>
      <c r="L209" s="122"/>
      <c r="M209" s="122"/>
    </row>
    <row r="210" spans="1:13" s="129" customFormat="1" ht="12">
      <c r="A210" s="120"/>
      <c r="B210" s="108" t="s">
        <v>30</v>
      </c>
      <c r="C210" s="108"/>
      <c r="D210" s="109"/>
      <c r="E210" s="130">
        <f>E211+E213+E215+E217</f>
        <v>1.7</v>
      </c>
      <c r="F210" s="130"/>
      <c r="G210" s="121">
        <f>G211+G213+G215+G217</f>
        <v>0</v>
      </c>
      <c r="H210" s="121"/>
      <c r="I210" s="121">
        <f>I211+I213+I215+I217</f>
        <v>0</v>
      </c>
      <c r="J210" s="121"/>
      <c r="K210" s="121">
        <f>K211+K213+K215+K217</f>
        <v>1.7</v>
      </c>
      <c r="L210" s="121"/>
      <c r="M210" s="121"/>
    </row>
    <row r="211" spans="1:13" s="129" customFormat="1" ht="12">
      <c r="A211" s="106"/>
      <c r="B211" s="113"/>
      <c r="C211" s="108" t="s">
        <v>288</v>
      </c>
      <c r="D211" s="109"/>
      <c r="E211" s="131">
        <f>SUM(E212)</f>
        <v>0.5</v>
      </c>
      <c r="F211" s="131"/>
      <c r="G211" s="122">
        <f t="shared" ref="G211:K211" si="54">SUM(G212)</f>
        <v>0</v>
      </c>
      <c r="H211" s="122"/>
      <c r="I211" s="122">
        <f t="shared" si="54"/>
        <v>0</v>
      </c>
      <c r="J211" s="122"/>
      <c r="K211" s="122">
        <f t="shared" si="54"/>
        <v>0.5</v>
      </c>
      <c r="L211" s="122"/>
      <c r="M211" s="122"/>
    </row>
    <row r="212" spans="1:13" s="129" customFormat="1" ht="24" customHeight="1">
      <c r="A212" s="106"/>
      <c r="B212" s="123"/>
      <c r="C212" s="106">
        <v>50069</v>
      </c>
      <c r="D212" s="107" t="s">
        <v>331</v>
      </c>
      <c r="E212" s="131">
        <v>0.5</v>
      </c>
      <c r="F212" s="131"/>
      <c r="G212" s="122">
        <v>0</v>
      </c>
      <c r="H212" s="122"/>
      <c r="I212" s="122">
        <v>0</v>
      </c>
      <c r="J212" s="122"/>
      <c r="K212" s="122">
        <f>SUM(E212:I212)</f>
        <v>0.5</v>
      </c>
      <c r="L212" s="122"/>
      <c r="M212" s="122"/>
    </row>
    <row r="213" spans="1:13" s="129" customFormat="1" ht="12">
      <c r="A213" s="106"/>
      <c r="B213" s="113"/>
      <c r="C213" s="108" t="s">
        <v>112</v>
      </c>
      <c r="D213" s="109"/>
      <c r="E213" s="131">
        <f>SUM(E214:E214)</f>
        <v>0.2</v>
      </c>
      <c r="F213" s="131"/>
      <c r="G213" s="122">
        <f>SUM(G214:G214)</f>
        <v>0</v>
      </c>
      <c r="H213" s="122"/>
      <c r="I213" s="122">
        <f>SUM(I214:I214)</f>
        <v>0</v>
      </c>
      <c r="J213" s="122"/>
      <c r="K213" s="122">
        <f>SUM(K214:K214)</f>
        <v>0.2</v>
      </c>
      <c r="L213" s="122"/>
      <c r="M213" s="122"/>
    </row>
    <row r="214" spans="1:13" s="129" customFormat="1" ht="12">
      <c r="A214" s="106"/>
      <c r="B214" s="123"/>
      <c r="C214" s="106">
        <v>50296</v>
      </c>
      <c r="D214" s="107" t="s">
        <v>195</v>
      </c>
      <c r="E214" s="131">
        <v>0.2</v>
      </c>
      <c r="F214" s="131"/>
      <c r="G214" s="122">
        <v>0</v>
      </c>
      <c r="H214" s="122"/>
      <c r="I214" s="122">
        <v>0</v>
      </c>
      <c r="J214" s="122"/>
      <c r="K214" s="122">
        <f>SUM(E214:I214)</f>
        <v>0.2</v>
      </c>
      <c r="L214" s="122"/>
      <c r="M214" s="122"/>
    </row>
    <row r="215" spans="1:13" s="129" customFormat="1" ht="12">
      <c r="A215" s="106"/>
      <c r="B215" s="113"/>
      <c r="C215" s="108" t="s">
        <v>129</v>
      </c>
      <c r="D215" s="109"/>
      <c r="E215" s="131">
        <f>SUM(E216)</f>
        <v>0.5</v>
      </c>
      <c r="F215" s="131"/>
      <c r="G215" s="122">
        <f t="shared" ref="G215:K215" si="55">SUM(G216)</f>
        <v>0</v>
      </c>
      <c r="H215" s="122"/>
      <c r="I215" s="122">
        <f t="shared" si="55"/>
        <v>0</v>
      </c>
      <c r="J215" s="122"/>
      <c r="K215" s="122">
        <f t="shared" si="55"/>
        <v>0.5</v>
      </c>
      <c r="L215" s="122"/>
      <c r="M215" s="122"/>
    </row>
    <row r="216" spans="1:13" s="129" customFormat="1" ht="12">
      <c r="A216" s="106"/>
      <c r="B216" s="123"/>
      <c r="C216" s="106">
        <v>51141</v>
      </c>
      <c r="D216" s="107" t="s">
        <v>196</v>
      </c>
      <c r="E216" s="131">
        <v>0.5</v>
      </c>
      <c r="F216" s="131"/>
      <c r="G216" s="122">
        <v>0</v>
      </c>
      <c r="H216" s="122"/>
      <c r="I216" s="122">
        <v>0</v>
      </c>
      <c r="J216" s="122"/>
      <c r="K216" s="122">
        <f>SUM(E216:I216)</f>
        <v>0.5</v>
      </c>
      <c r="L216" s="122"/>
      <c r="M216" s="122"/>
    </row>
    <row r="217" spans="1:13" s="129" customFormat="1" ht="12">
      <c r="A217" s="106"/>
      <c r="B217" s="113"/>
      <c r="C217" s="108" t="s">
        <v>116</v>
      </c>
      <c r="D217" s="109"/>
      <c r="E217" s="131">
        <f>SUM(E218:E218)</f>
        <v>0.5</v>
      </c>
      <c r="F217" s="131"/>
      <c r="G217" s="122">
        <f>SUM(G218:G218)</f>
        <v>0</v>
      </c>
      <c r="H217" s="122"/>
      <c r="I217" s="122">
        <f>SUM(I218:I218)</f>
        <v>0</v>
      </c>
      <c r="J217" s="122"/>
      <c r="K217" s="122">
        <f>SUM(K218:K218)</f>
        <v>0.5</v>
      </c>
      <c r="L217" s="122"/>
      <c r="M217" s="122"/>
    </row>
    <row r="218" spans="1:13" s="129" customFormat="1" ht="24.75" customHeight="1">
      <c r="A218" s="106"/>
      <c r="B218" s="123"/>
      <c r="C218" s="106">
        <v>46189</v>
      </c>
      <c r="D218" s="107" t="s">
        <v>332</v>
      </c>
      <c r="E218" s="131">
        <v>0.5</v>
      </c>
      <c r="F218" s="131"/>
      <c r="G218" s="122">
        <v>0</v>
      </c>
      <c r="H218" s="122"/>
      <c r="I218" s="122">
        <v>0</v>
      </c>
      <c r="J218" s="122"/>
      <c r="K218" s="122">
        <f>SUM(E218:I218)</f>
        <v>0.5</v>
      </c>
      <c r="L218" s="122"/>
      <c r="M218" s="122"/>
    </row>
    <row r="219" spans="1:13" s="129" customFormat="1" ht="12">
      <c r="A219" s="120"/>
      <c r="B219" s="108" t="s">
        <v>31</v>
      </c>
      <c r="C219" s="108"/>
      <c r="D219" s="109"/>
      <c r="E219" s="130">
        <f>E220+E223+E227+E230+E232++E234</f>
        <v>8.9</v>
      </c>
      <c r="F219" s="130"/>
      <c r="G219" s="121">
        <f>G220+G223+G227+G230+G232++G234</f>
        <v>0</v>
      </c>
      <c r="H219" s="121"/>
      <c r="I219" s="121">
        <f>I220+I223+I227+I230+I232++I234</f>
        <v>8.8668060000000004</v>
      </c>
      <c r="J219" s="121"/>
      <c r="K219" s="121">
        <f>K220+K223+K227+K230+K232++K234</f>
        <v>17.766805999999999</v>
      </c>
      <c r="L219" s="121"/>
      <c r="M219" s="121"/>
    </row>
    <row r="220" spans="1:13" s="129" customFormat="1" ht="12">
      <c r="A220" s="106"/>
      <c r="B220" s="113"/>
      <c r="C220" s="108" t="s">
        <v>112</v>
      </c>
      <c r="D220" s="109"/>
      <c r="E220" s="131">
        <f>SUM(E221:E222)</f>
        <v>0.9</v>
      </c>
      <c r="F220" s="131"/>
      <c r="G220" s="122">
        <f>SUM(G221:G222)</f>
        <v>0</v>
      </c>
      <c r="H220" s="122"/>
      <c r="I220" s="122">
        <f>SUM(I221:I222)</f>
        <v>0</v>
      </c>
      <c r="J220" s="122"/>
      <c r="K220" s="122">
        <f>SUM(K221:K222)</f>
        <v>0.9</v>
      </c>
      <c r="L220" s="122"/>
      <c r="M220" s="122"/>
    </row>
    <row r="221" spans="1:13" s="129" customFormat="1" ht="12">
      <c r="A221" s="106"/>
      <c r="B221" s="113"/>
      <c r="C221" s="106">
        <v>48493</v>
      </c>
      <c r="D221" s="107" t="s">
        <v>197</v>
      </c>
      <c r="E221" s="131">
        <v>0.75</v>
      </c>
      <c r="F221" s="131"/>
      <c r="G221" s="122">
        <v>0</v>
      </c>
      <c r="H221" s="122"/>
      <c r="I221" s="122">
        <v>0</v>
      </c>
      <c r="J221" s="122"/>
      <c r="K221" s="122">
        <f>SUM(E221:I221)</f>
        <v>0.75</v>
      </c>
      <c r="L221" s="122"/>
      <c r="M221" s="122"/>
    </row>
    <row r="222" spans="1:13" s="129" customFormat="1" ht="11.25" customHeight="1">
      <c r="A222" s="106"/>
      <c r="B222" s="123"/>
      <c r="C222" s="106">
        <v>49108</v>
      </c>
      <c r="D222" s="107" t="s">
        <v>198</v>
      </c>
      <c r="E222" s="131">
        <v>0.15</v>
      </c>
      <c r="F222" s="131"/>
      <c r="G222" s="122">
        <v>0</v>
      </c>
      <c r="H222" s="122"/>
      <c r="I222" s="122">
        <v>0</v>
      </c>
      <c r="J222" s="122"/>
      <c r="K222" s="122">
        <f>SUM(E222:I222)</f>
        <v>0.15</v>
      </c>
      <c r="L222" s="122"/>
      <c r="M222" s="122"/>
    </row>
    <row r="223" spans="1:13" s="129" customFormat="1" ht="12">
      <c r="A223" s="106"/>
      <c r="B223" s="113"/>
      <c r="C223" s="108" t="s">
        <v>113</v>
      </c>
      <c r="D223" s="109"/>
      <c r="E223" s="131">
        <f>SUM(E224:E226)</f>
        <v>3</v>
      </c>
      <c r="F223" s="131"/>
      <c r="G223" s="122">
        <f t="shared" ref="G223:I223" si="56">SUM(G224:G226)</f>
        <v>0</v>
      </c>
      <c r="H223" s="122"/>
      <c r="I223" s="122">
        <f t="shared" si="56"/>
        <v>1.366806</v>
      </c>
      <c r="J223" s="122"/>
      <c r="K223" s="122">
        <f>SUM(K224:K226)</f>
        <v>4.3668060000000004</v>
      </c>
      <c r="L223" s="122"/>
      <c r="M223" s="122"/>
    </row>
    <row r="224" spans="1:13" s="129" customFormat="1" ht="12">
      <c r="A224" s="106"/>
      <c r="B224" s="123"/>
      <c r="C224" s="106">
        <v>48224</v>
      </c>
      <c r="D224" s="107" t="s">
        <v>199</v>
      </c>
      <c r="E224" s="131">
        <v>0</v>
      </c>
      <c r="F224" s="131"/>
      <c r="G224" s="122">
        <v>0</v>
      </c>
      <c r="H224" s="122"/>
      <c r="I224" s="122">
        <v>1.366806</v>
      </c>
      <c r="J224" s="122"/>
      <c r="K224" s="122">
        <f>SUM(E224:I224)</f>
        <v>1.366806</v>
      </c>
      <c r="L224" s="122"/>
      <c r="M224" s="122"/>
    </row>
    <row r="225" spans="1:13" s="129" customFormat="1" ht="12">
      <c r="A225" s="106"/>
      <c r="B225" s="123"/>
      <c r="C225" s="106">
        <v>50365</v>
      </c>
      <c r="D225" s="107" t="s">
        <v>200</v>
      </c>
      <c r="E225" s="131">
        <v>1.5</v>
      </c>
      <c r="F225" s="131"/>
      <c r="G225" s="122">
        <v>0</v>
      </c>
      <c r="H225" s="122"/>
      <c r="I225" s="122">
        <v>0</v>
      </c>
      <c r="J225" s="122"/>
      <c r="K225" s="122">
        <f>SUM(E225:I225)</f>
        <v>1.5</v>
      </c>
      <c r="L225" s="122"/>
      <c r="M225" s="122"/>
    </row>
    <row r="226" spans="1:13" s="129" customFormat="1" ht="12">
      <c r="A226" s="106"/>
      <c r="B226" s="123"/>
      <c r="C226" s="106">
        <v>51002</v>
      </c>
      <c r="D226" s="107" t="s">
        <v>201</v>
      </c>
      <c r="E226" s="131">
        <v>1.5</v>
      </c>
      <c r="F226" s="131"/>
      <c r="G226" s="122">
        <v>0</v>
      </c>
      <c r="H226" s="122"/>
      <c r="I226" s="122">
        <v>0</v>
      </c>
      <c r="J226" s="122"/>
      <c r="K226" s="122">
        <f>SUM(E226:I226)</f>
        <v>1.5</v>
      </c>
      <c r="L226" s="122"/>
      <c r="M226" s="122"/>
    </row>
    <row r="227" spans="1:13" s="129" customFormat="1" ht="12">
      <c r="A227" s="106"/>
      <c r="B227" s="113"/>
      <c r="C227" s="108" t="s">
        <v>114</v>
      </c>
      <c r="D227" s="109"/>
      <c r="E227" s="131">
        <f>SUM(E228:E229)</f>
        <v>0.8</v>
      </c>
      <c r="F227" s="131"/>
      <c r="G227" s="122">
        <f>SUM(G228:G229)</f>
        <v>0</v>
      </c>
      <c r="H227" s="122"/>
      <c r="I227" s="122">
        <f>SUM(I228:I229)</f>
        <v>5</v>
      </c>
      <c r="J227" s="122"/>
      <c r="K227" s="122">
        <f>SUM(K228:K229)</f>
        <v>5.8</v>
      </c>
      <c r="L227" s="122"/>
      <c r="M227" s="122"/>
    </row>
    <row r="228" spans="1:13" s="129" customFormat="1" ht="12">
      <c r="A228" s="106"/>
      <c r="B228" s="113"/>
      <c r="C228" s="106">
        <v>49389</v>
      </c>
      <c r="D228" s="107" t="s">
        <v>202</v>
      </c>
      <c r="E228" s="131">
        <v>0.8</v>
      </c>
      <c r="F228" s="131"/>
      <c r="G228" s="122">
        <v>0</v>
      </c>
      <c r="H228" s="122"/>
      <c r="I228" s="122">
        <v>0</v>
      </c>
      <c r="J228" s="122"/>
      <c r="K228" s="122">
        <f>SUM(E228:I228)</f>
        <v>0.8</v>
      </c>
      <c r="L228" s="122"/>
      <c r="M228" s="122"/>
    </row>
    <row r="229" spans="1:13" s="129" customFormat="1" ht="12">
      <c r="A229" s="106"/>
      <c r="B229" s="123"/>
      <c r="C229" s="106">
        <v>49419</v>
      </c>
      <c r="D229" s="107" t="s">
        <v>203</v>
      </c>
      <c r="E229" s="131">
        <v>0</v>
      </c>
      <c r="F229" s="131"/>
      <c r="G229" s="122">
        <v>0</v>
      </c>
      <c r="H229" s="122"/>
      <c r="I229" s="122">
        <v>5</v>
      </c>
      <c r="J229" s="122"/>
      <c r="K229" s="122">
        <f>SUM(E229:I229)</f>
        <v>5</v>
      </c>
      <c r="L229" s="122"/>
      <c r="M229" s="122"/>
    </row>
    <row r="230" spans="1:13" s="129" customFormat="1" ht="12">
      <c r="A230" s="106"/>
      <c r="B230" s="113"/>
      <c r="C230" s="108" t="s">
        <v>115</v>
      </c>
      <c r="D230" s="109"/>
      <c r="E230" s="131">
        <f>SUM(E231:E231)</f>
        <v>1</v>
      </c>
      <c r="F230" s="131"/>
      <c r="G230" s="122">
        <f>SUM(G231:G231)</f>
        <v>0</v>
      </c>
      <c r="H230" s="122"/>
      <c r="I230" s="122">
        <f>SUM(I231:I231)</f>
        <v>0</v>
      </c>
      <c r="J230" s="122"/>
      <c r="K230" s="122">
        <f>SUM(K231:K231)</f>
        <v>1</v>
      </c>
      <c r="L230" s="122"/>
      <c r="M230" s="122"/>
    </row>
    <row r="231" spans="1:13" s="129" customFormat="1" ht="24">
      <c r="A231" s="106"/>
      <c r="B231" s="123"/>
      <c r="C231" s="106">
        <v>48434</v>
      </c>
      <c r="D231" s="107" t="s">
        <v>333</v>
      </c>
      <c r="E231" s="131">
        <v>1</v>
      </c>
      <c r="F231" s="131"/>
      <c r="G231" s="122">
        <v>0</v>
      </c>
      <c r="H231" s="122"/>
      <c r="I231" s="122">
        <v>0</v>
      </c>
      <c r="J231" s="122"/>
      <c r="K231" s="122">
        <f>SUM(E231:I231)</f>
        <v>1</v>
      </c>
      <c r="L231" s="122"/>
      <c r="M231" s="122"/>
    </row>
    <row r="232" spans="1:13" s="129" customFormat="1" ht="12">
      <c r="A232" s="106"/>
      <c r="B232" s="113"/>
      <c r="C232" s="108" t="s">
        <v>127</v>
      </c>
      <c r="D232" s="109"/>
      <c r="E232" s="131">
        <f>SUM(E233)</f>
        <v>0.9</v>
      </c>
      <c r="F232" s="131"/>
      <c r="G232" s="122">
        <f t="shared" ref="G232:K232" si="57">SUM(G233)</f>
        <v>0</v>
      </c>
      <c r="H232" s="122"/>
      <c r="I232" s="122">
        <f t="shared" si="57"/>
        <v>0</v>
      </c>
      <c r="J232" s="122"/>
      <c r="K232" s="122">
        <f t="shared" si="57"/>
        <v>0.9</v>
      </c>
      <c r="L232" s="122"/>
      <c r="M232" s="122"/>
    </row>
    <row r="233" spans="1:13" s="129" customFormat="1" ht="12">
      <c r="A233" s="106"/>
      <c r="B233" s="123"/>
      <c r="C233" s="106">
        <v>48373</v>
      </c>
      <c r="D233" s="107" t="s">
        <v>204</v>
      </c>
      <c r="E233" s="131">
        <v>0.9</v>
      </c>
      <c r="F233" s="131"/>
      <c r="G233" s="122">
        <v>0</v>
      </c>
      <c r="H233" s="122"/>
      <c r="I233" s="122">
        <v>0</v>
      </c>
      <c r="J233" s="122"/>
      <c r="K233" s="122">
        <f>SUM(E233:I233)</f>
        <v>0.9</v>
      </c>
      <c r="L233" s="122"/>
      <c r="M233" s="122"/>
    </row>
    <row r="234" spans="1:13" s="129" customFormat="1" ht="12">
      <c r="A234" s="106"/>
      <c r="B234" s="113"/>
      <c r="C234" s="108" t="s">
        <v>128</v>
      </c>
      <c r="D234" s="109"/>
      <c r="E234" s="131">
        <f>SUM(E235:E237)</f>
        <v>2.2999999999999998</v>
      </c>
      <c r="F234" s="131"/>
      <c r="G234" s="122">
        <f t="shared" ref="G234:I234" si="58">SUM(G235:G237)</f>
        <v>0</v>
      </c>
      <c r="H234" s="122"/>
      <c r="I234" s="122">
        <f t="shared" si="58"/>
        <v>2.5</v>
      </c>
      <c r="J234" s="122"/>
      <c r="K234" s="122">
        <f t="shared" ref="K234" si="59">SUM(K235:K237)</f>
        <v>4.8</v>
      </c>
      <c r="L234" s="122"/>
      <c r="M234" s="122"/>
    </row>
    <row r="235" spans="1:13" s="129" customFormat="1" ht="12">
      <c r="A235" s="106"/>
      <c r="B235" s="123"/>
      <c r="C235" s="106">
        <v>42267</v>
      </c>
      <c r="D235" s="107" t="s">
        <v>205</v>
      </c>
      <c r="E235" s="131">
        <v>1.3</v>
      </c>
      <c r="F235" s="131"/>
      <c r="G235" s="122">
        <v>0</v>
      </c>
      <c r="H235" s="122"/>
      <c r="I235" s="122">
        <v>0</v>
      </c>
      <c r="J235" s="122"/>
      <c r="K235" s="122">
        <f>SUM(E235:I235)</f>
        <v>1.3</v>
      </c>
      <c r="L235" s="122"/>
      <c r="M235" s="122"/>
    </row>
    <row r="236" spans="1:13" s="129" customFormat="1" ht="24">
      <c r="A236" s="106"/>
      <c r="B236" s="123"/>
      <c r="C236" s="106">
        <v>42486</v>
      </c>
      <c r="D236" s="107" t="s">
        <v>334</v>
      </c>
      <c r="E236" s="131">
        <v>1</v>
      </c>
      <c r="F236" s="131"/>
      <c r="G236" s="122">
        <v>0</v>
      </c>
      <c r="H236" s="122"/>
      <c r="I236" s="122">
        <v>0</v>
      </c>
      <c r="J236" s="122"/>
      <c r="K236" s="122">
        <f>SUM(E236:I236)</f>
        <v>1</v>
      </c>
      <c r="L236" s="122"/>
      <c r="M236" s="122"/>
    </row>
    <row r="237" spans="1:13" s="129" customFormat="1" ht="36">
      <c r="A237" s="106"/>
      <c r="B237" s="123"/>
      <c r="C237" s="106">
        <v>49106</v>
      </c>
      <c r="D237" s="107" t="s">
        <v>335</v>
      </c>
      <c r="E237" s="131">
        <v>0</v>
      </c>
      <c r="F237" s="131"/>
      <c r="G237" s="122">
        <v>0</v>
      </c>
      <c r="H237" s="122"/>
      <c r="I237" s="122">
        <v>2.5</v>
      </c>
      <c r="J237" s="122"/>
      <c r="K237" s="122">
        <f>SUM(E237:I237)</f>
        <v>2.5</v>
      </c>
      <c r="L237" s="122"/>
      <c r="M237" s="122"/>
    </row>
    <row r="238" spans="1:13" s="129" customFormat="1" ht="12">
      <c r="A238" s="120"/>
      <c r="B238" s="108" t="s">
        <v>32</v>
      </c>
      <c r="C238" s="108"/>
      <c r="D238" s="109"/>
      <c r="E238" s="130">
        <f>E239</f>
        <v>0.6</v>
      </c>
      <c r="F238" s="130"/>
      <c r="G238" s="121">
        <f>G239</f>
        <v>0</v>
      </c>
      <c r="H238" s="121"/>
      <c r="I238" s="121">
        <f>I239</f>
        <v>0</v>
      </c>
      <c r="J238" s="121"/>
      <c r="K238" s="121">
        <f>K239</f>
        <v>0.6</v>
      </c>
      <c r="L238" s="121"/>
      <c r="M238" s="121"/>
    </row>
    <row r="239" spans="1:13" s="129" customFormat="1" ht="12">
      <c r="A239" s="106"/>
      <c r="B239" s="113"/>
      <c r="C239" s="108" t="s">
        <v>128</v>
      </c>
      <c r="D239" s="109"/>
      <c r="E239" s="131">
        <f>SUM(E240)</f>
        <v>0.6</v>
      </c>
      <c r="F239" s="131"/>
      <c r="G239" s="122">
        <f>SUM(G240)</f>
        <v>0</v>
      </c>
      <c r="H239" s="122"/>
      <c r="I239" s="122">
        <f>SUM(I240)</f>
        <v>0</v>
      </c>
      <c r="J239" s="122"/>
      <c r="K239" s="122">
        <f>SUM(K240)</f>
        <v>0.6</v>
      </c>
      <c r="L239" s="122"/>
      <c r="M239" s="122"/>
    </row>
    <row r="240" spans="1:13" s="129" customFormat="1" ht="11.25" customHeight="1">
      <c r="A240" s="106"/>
      <c r="B240" s="123"/>
      <c r="C240" s="106">
        <v>51077</v>
      </c>
      <c r="D240" s="107" t="s">
        <v>206</v>
      </c>
      <c r="E240" s="131">
        <v>0.6</v>
      </c>
      <c r="F240" s="131"/>
      <c r="G240" s="122">
        <v>0</v>
      </c>
      <c r="H240" s="122"/>
      <c r="I240" s="122">
        <v>0</v>
      </c>
      <c r="J240" s="122"/>
      <c r="K240" s="122">
        <f>SUM(E240:I240)</f>
        <v>0.6</v>
      </c>
      <c r="L240" s="122"/>
      <c r="M240" s="122"/>
    </row>
    <row r="241" spans="1:13" s="129" customFormat="1" ht="12">
      <c r="A241" s="120"/>
      <c r="B241" s="108" t="s">
        <v>33</v>
      </c>
      <c r="C241" s="108"/>
      <c r="D241" s="109"/>
      <c r="E241" s="130">
        <f>E246+E249+E251+E253+E242</f>
        <v>3.75</v>
      </c>
      <c r="F241" s="130"/>
      <c r="G241" s="121">
        <f>G246+G249+G251+G253+G242</f>
        <v>0</v>
      </c>
      <c r="H241" s="121"/>
      <c r="I241" s="121">
        <f>I246+I249+I251+I253+I242</f>
        <v>3</v>
      </c>
      <c r="J241" s="121"/>
      <c r="K241" s="121">
        <f>K246+K249+K251+K253+K242</f>
        <v>6.75</v>
      </c>
      <c r="L241" s="121"/>
      <c r="M241" s="121"/>
    </row>
    <row r="242" spans="1:13" s="129" customFormat="1" ht="12">
      <c r="A242" s="106"/>
      <c r="B242" s="113"/>
      <c r="C242" s="108" t="s">
        <v>288</v>
      </c>
      <c r="D242" s="109"/>
      <c r="E242" s="131">
        <f>SUM(E243:E245)</f>
        <v>0.95</v>
      </c>
      <c r="F242" s="131"/>
      <c r="G242" s="122">
        <f>SUM(G243:G245)</f>
        <v>0</v>
      </c>
      <c r="H242" s="122"/>
      <c r="I242" s="122">
        <f>SUM(I243:I245)</f>
        <v>0</v>
      </c>
      <c r="J242" s="122"/>
      <c r="K242" s="122">
        <f>SUM(K243:K245)</f>
        <v>0.95</v>
      </c>
      <c r="L242" s="122"/>
      <c r="M242" s="122"/>
    </row>
    <row r="243" spans="1:13" s="129" customFormat="1" ht="12">
      <c r="A243" s="106"/>
      <c r="B243" s="123"/>
      <c r="C243" s="106">
        <v>43448</v>
      </c>
      <c r="D243" s="107" t="s">
        <v>281</v>
      </c>
      <c r="E243" s="131">
        <v>0.22500000000000001</v>
      </c>
      <c r="F243" s="131"/>
      <c r="G243" s="122">
        <v>0</v>
      </c>
      <c r="H243" s="122"/>
      <c r="I243" s="122">
        <v>0</v>
      </c>
      <c r="J243" s="122"/>
      <c r="K243" s="122">
        <f>SUM(E243:I243)</f>
        <v>0.22500000000000001</v>
      </c>
      <c r="L243" s="122"/>
      <c r="M243" s="122"/>
    </row>
    <row r="244" spans="1:13" s="129" customFormat="1" ht="24" customHeight="1">
      <c r="A244" s="106"/>
      <c r="B244" s="123"/>
      <c r="C244" s="106">
        <v>48218</v>
      </c>
      <c r="D244" s="107" t="s">
        <v>336</v>
      </c>
      <c r="E244" s="131">
        <v>0.22500000000000001</v>
      </c>
      <c r="F244" s="131"/>
      <c r="G244" s="122"/>
      <c r="H244" s="122"/>
      <c r="I244" s="122"/>
      <c r="J244" s="122"/>
      <c r="K244" s="122">
        <f>SUM(E244:I244)</f>
        <v>0.22500000000000001</v>
      </c>
      <c r="L244" s="122"/>
      <c r="M244" s="122"/>
    </row>
    <row r="245" spans="1:13" s="129" customFormat="1" ht="12">
      <c r="A245" s="106"/>
      <c r="B245" s="123"/>
      <c r="C245" s="106">
        <v>48339</v>
      </c>
      <c r="D245" s="107" t="s">
        <v>207</v>
      </c>
      <c r="E245" s="131">
        <v>0.5</v>
      </c>
      <c r="F245" s="131"/>
      <c r="G245" s="122">
        <v>0</v>
      </c>
      <c r="H245" s="122"/>
      <c r="I245" s="122">
        <v>0</v>
      </c>
      <c r="J245" s="122"/>
      <c r="K245" s="122">
        <f>SUM(E245:I245)</f>
        <v>0.5</v>
      </c>
      <c r="L245" s="122"/>
      <c r="M245" s="122"/>
    </row>
    <row r="246" spans="1:13" s="129" customFormat="1" ht="12">
      <c r="A246" s="106"/>
      <c r="B246" s="113"/>
      <c r="C246" s="108" t="s">
        <v>112</v>
      </c>
      <c r="D246" s="109"/>
      <c r="E246" s="131">
        <f>SUM(E247:E248)</f>
        <v>1.8</v>
      </c>
      <c r="F246" s="131"/>
      <c r="G246" s="122">
        <f t="shared" ref="G246:I246" si="60">SUM(G247:G248)</f>
        <v>0</v>
      </c>
      <c r="H246" s="122"/>
      <c r="I246" s="122">
        <f t="shared" si="60"/>
        <v>0</v>
      </c>
      <c r="J246" s="122"/>
      <c r="K246" s="122">
        <f t="shared" ref="K246" si="61">SUM(K247:K248)</f>
        <v>1.8</v>
      </c>
      <c r="L246" s="122"/>
      <c r="M246" s="122"/>
    </row>
    <row r="247" spans="1:13" s="129" customFormat="1" ht="12">
      <c r="A247" s="106"/>
      <c r="B247" s="123"/>
      <c r="C247" s="106">
        <v>46433</v>
      </c>
      <c r="D247" s="107" t="s">
        <v>208</v>
      </c>
      <c r="E247" s="131">
        <v>0.5</v>
      </c>
      <c r="F247" s="131"/>
      <c r="G247" s="122">
        <v>0</v>
      </c>
      <c r="H247" s="122"/>
      <c r="I247" s="122">
        <v>0</v>
      </c>
      <c r="J247" s="122"/>
      <c r="K247" s="122">
        <f>SUM(E247:I247)</f>
        <v>0.5</v>
      </c>
      <c r="L247" s="122"/>
      <c r="M247" s="122"/>
    </row>
    <row r="248" spans="1:13" s="129" customFormat="1" ht="24">
      <c r="A248" s="106"/>
      <c r="B248" s="123"/>
      <c r="C248" s="106">
        <v>49215</v>
      </c>
      <c r="D248" s="107" t="s">
        <v>337</v>
      </c>
      <c r="E248" s="131">
        <v>1.3</v>
      </c>
      <c r="F248" s="131"/>
      <c r="G248" s="122">
        <v>0</v>
      </c>
      <c r="H248" s="122"/>
      <c r="I248" s="122">
        <v>0</v>
      </c>
      <c r="J248" s="122"/>
      <c r="K248" s="122">
        <f>SUM(E248:I248)</f>
        <v>1.3</v>
      </c>
      <c r="L248" s="122"/>
      <c r="M248" s="122"/>
    </row>
    <row r="249" spans="1:13" s="129" customFormat="1" ht="12">
      <c r="A249" s="106"/>
      <c r="B249" s="113"/>
      <c r="C249" s="108" t="s">
        <v>113</v>
      </c>
      <c r="D249" s="109"/>
      <c r="E249" s="131">
        <f>SUM(E250:E250)</f>
        <v>0</v>
      </c>
      <c r="F249" s="131"/>
      <c r="G249" s="122">
        <f>SUM(G250:G250)</f>
        <v>0</v>
      </c>
      <c r="H249" s="122"/>
      <c r="I249" s="122">
        <f>SUM(I250:I250)</f>
        <v>2</v>
      </c>
      <c r="J249" s="122"/>
      <c r="K249" s="122">
        <f>SUM(K250:K250)</f>
        <v>2</v>
      </c>
      <c r="L249" s="122"/>
      <c r="M249" s="122"/>
    </row>
    <row r="250" spans="1:13" s="129" customFormat="1" ht="24">
      <c r="A250" s="106"/>
      <c r="B250" s="123"/>
      <c r="C250" s="106">
        <v>50059</v>
      </c>
      <c r="D250" s="107" t="s">
        <v>338</v>
      </c>
      <c r="E250" s="131">
        <v>0</v>
      </c>
      <c r="F250" s="131"/>
      <c r="G250" s="122">
        <v>0</v>
      </c>
      <c r="H250" s="122"/>
      <c r="I250" s="122">
        <v>2</v>
      </c>
      <c r="J250" s="122"/>
      <c r="K250" s="122">
        <f>SUM(E250:I250)</f>
        <v>2</v>
      </c>
      <c r="L250" s="122"/>
      <c r="M250" s="122"/>
    </row>
    <row r="251" spans="1:13" s="129" customFormat="1" ht="12">
      <c r="A251" s="106"/>
      <c r="B251" s="113"/>
      <c r="C251" s="108" t="s">
        <v>115</v>
      </c>
      <c r="D251" s="109"/>
      <c r="E251" s="131">
        <f>SUM(E252)</f>
        <v>0</v>
      </c>
      <c r="F251" s="131"/>
      <c r="G251" s="122">
        <f t="shared" ref="G251:K253" si="62">SUM(G252)</f>
        <v>0</v>
      </c>
      <c r="H251" s="122"/>
      <c r="I251" s="122">
        <f t="shared" si="62"/>
        <v>1</v>
      </c>
      <c r="J251" s="122"/>
      <c r="K251" s="122">
        <f t="shared" si="62"/>
        <v>1</v>
      </c>
      <c r="L251" s="122"/>
      <c r="M251" s="122"/>
    </row>
    <row r="252" spans="1:13" s="129" customFormat="1" ht="23.25" customHeight="1">
      <c r="A252" s="106"/>
      <c r="B252" s="123"/>
      <c r="C252" s="106">
        <v>50254</v>
      </c>
      <c r="D252" s="107" t="s">
        <v>339</v>
      </c>
      <c r="E252" s="131">
        <v>0</v>
      </c>
      <c r="F252" s="131"/>
      <c r="G252" s="122">
        <v>0</v>
      </c>
      <c r="H252" s="122"/>
      <c r="I252" s="122">
        <v>1</v>
      </c>
      <c r="J252" s="122"/>
      <c r="K252" s="122">
        <f>SUM(E252:I252)</f>
        <v>1</v>
      </c>
      <c r="L252" s="122"/>
      <c r="M252" s="122"/>
    </row>
    <row r="253" spans="1:13" s="129" customFormat="1" ht="12">
      <c r="A253" s="106"/>
      <c r="B253" s="113"/>
      <c r="C253" s="108" t="s">
        <v>128</v>
      </c>
      <c r="D253" s="109"/>
      <c r="E253" s="131">
        <f>SUM(E254)</f>
        <v>1</v>
      </c>
      <c r="F253" s="131"/>
      <c r="G253" s="122">
        <f t="shared" si="62"/>
        <v>0</v>
      </c>
      <c r="H253" s="122"/>
      <c r="I253" s="122">
        <f t="shared" si="62"/>
        <v>0</v>
      </c>
      <c r="J253" s="122"/>
      <c r="K253" s="122">
        <f t="shared" si="62"/>
        <v>1</v>
      </c>
      <c r="L253" s="122"/>
      <c r="M253" s="122"/>
    </row>
    <row r="254" spans="1:13" s="129" customFormat="1" ht="24">
      <c r="A254" s="106"/>
      <c r="B254" s="123"/>
      <c r="C254" s="106">
        <v>47252</v>
      </c>
      <c r="D254" s="107" t="s">
        <v>340</v>
      </c>
      <c r="E254" s="131">
        <v>1</v>
      </c>
      <c r="F254" s="131"/>
      <c r="G254" s="122">
        <v>0</v>
      </c>
      <c r="H254" s="122"/>
      <c r="I254" s="122">
        <v>0</v>
      </c>
      <c r="J254" s="122"/>
      <c r="K254" s="122">
        <f>SUM(E254:I254)</f>
        <v>1</v>
      </c>
      <c r="L254" s="122"/>
      <c r="M254" s="122"/>
    </row>
    <row r="255" spans="1:13" s="129" customFormat="1" ht="12">
      <c r="A255" s="120"/>
      <c r="B255" s="108" t="s">
        <v>34</v>
      </c>
      <c r="C255" s="108"/>
      <c r="D255" s="109"/>
      <c r="E255" s="130">
        <f>E256+E258+E260+E262+E264+E267+E272</f>
        <v>4.9000000000000004</v>
      </c>
      <c r="F255" s="130"/>
      <c r="G255" s="121">
        <f>G256+G258+G260+G262+G264+G267+G272</f>
        <v>0</v>
      </c>
      <c r="H255" s="121"/>
      <c r="I255" s="121">
        <f>I256+I258+I260+I262+I264+I267+I272</f>
        <v>1</v>
      </c>
      <c r="J255" s="121"/>
      <c r="K255" s="121">
        <f>K256+K258+K260+K262+K264+K267+K272</f>
        <v>5.9</v>
      </c>
      <c r="L255" s="121"/>
      <c r="M255" s="121"/>
    </row>
    <row r="256" spans="1:13" s="129" customFormat="1" ht="12">
      <c r="A256" s="106"/>
      <c r="B256" s="113"/>
      <c r="C256" s="108" t="s">
        <v>112</v>
      </c>
      <c r="D256" s="109"/>
      <c r="E256" s="131">
        <f t="shared" ref="E256:K256" si="63">SUM(E257)</f>
        <v>1</v>
      </c>
      <c r="F256" s="131"/>
      <c r="G256" s="122">
        <f t="shared" si="63"/>
        <v>0</v>
      </c>
      <c r="H256" s="122"/>
      <c r="I256" s="122">
        <f t="shared" si="63"/>
        <v>0</v>
      </c>
      <c r="J256" s="122"/>
      <c r="K256" s="122">
        <f t="shared" si="63"/>
        <v>1</v>
      </c>
      <c r="L256" s="122"/>
      <c r="M256" s="122"/>
    </row>
    <row r="257" spans="1:13" s="129" customFormat="1" ht="23.25" customHeight="1">
      <c r="A257" s="106"/>
      <c r="B257" s="123"/>
      <c r="C257" s="106">
        <v>39293</v>
      </c>
      <c r="D257" s="107" t="s">
        <v>341</v>
      </c>
      <c r="E257" s="131">
        <v>1</v>
      </c>
      <c r="F257" s="131"/>
      <c r="G257" s="122">
        <v>0</v>
      </c>
      <c r="H257" s="122"/>
      <c r="I257" s="122">
        <v>0</v>
      </c>
      <c r="J257" s="122"/>
      <c r="K257" s="122">
        <f>SUM(E257:I257)</f>
        <v>1</v>
      </c>
      <c r="L257" s="122"/>
      <c r="M257" s="122"/>
    </row>
    <row r="258" spans="1:13" s="129" customFormat="1" ht="12">
      <c r="A258" s="106"/>
      <c r="B258" s="113"/>
      <c r="C258" s="108" t="s">
        <v>113</v>
      </c>
      <c r="D258" s="109"/>
      <c r="E258" s="131">
        <f t="shared" ref="E258:K258" si="64">SUM(E259)</f>
        <v>0</v>
      </c>
      <c r="F258" s="131"/>
      <c r="G258" s="122">
        <f t="shared" si="64"/>
        <v>0</v>
      </c>
      <c r="H258" s="122"/>
      <c r="I258" s="122">
        <f t="shared" si="64"/>
        <v>1</v>
      </c>
      <c r="J258" s="122"/>
      <c r="K258" s="122">
        <f t="shared" si="64"/>
        <v>1</v>
      </c>
      <c r="L258" s="122"/>
      <c r="M258" s="122"/>
    </row>
    <row r="259" spans="1:13" s="129" customFormat="1" ht="12">
      <c r="A259" s="106"/>
      <c r="B259" s="123"/>
      <c r="C259" s="106">
        <v>50373</v>
      </c>
      <c r="D259" s="107" t="s">
        <v>209</v>
      </c>
      <c r="E259" s="131">
        <v>0</v>
      </c>
      <c r="F259" s="131"/>
      <c r="G259" s="122">
        <v>0</v>
      </c>
      <c r="H259" s="122"/>
      <c r="I259" s="122">
        <v>1</v>
      </c>
      <c r="J259" s="122"/>
      <c r="K259" s="122">
        <f>SUM(E259:I259)</f>
        <v>1</v>
      </c>
      <c r="L259" s="122"/>
      <c r="M259" s="122"/>
    </row>
    <row r="260" spans="1:13" s="129" customFormat="1" ht="12">
      <c r="A260" s="106"/>
      <c r="B260" s="113"/>
      <c r="C260" s="108" t="s">
        <v>114</v>
      </c>
      <c r="D260" s="109"/>
      <c r="E260" s="131">
        <f>SUM(E261)</f>
        <v>0.2</v>
      </c>
      <c r="F260" s="131"/>
      <c r="G260" s="122">
        <f t="shared" ref="G260:K260" si="65">SUM(G261)</f>
        <v>0</v>
      </c>
      <c r="H260" s="122"/>
      <c r="I260" s="122">
        <f t="shared" si="65"/>
        <v>0</v>
      </c>
      <c r="J260" s="122"/>
      <c r="K260" s="122">
        <f t="shared" si="65"/>
        <v>0.2</v>
      </c>
      <c r="L260" s="122"/>
      <c r="M260" s="122"/>
    </row>
    <row r="261" spans="1:13" s="129" customFormat="1" ht="12">
      <c r="A261" s="106"/>
      <c r="B261" s="123"/>
      <c r="C261" s="106">
        <v>49365</v>
      </c>
      <c r="D261" s="107" t="s">
        <v>210</v>
      </c>
      <c r="E261" s="131">
        <v>0.2</v>
      </c>
      <c r="F261" s="131"/>
      <c r="G261" s="122">
        <v>0</v>
      </c>
      <c r="H261" s="122"/>
      <c r="I261" s="122">
        <v>0</v>
      </c>
      <c r="J261" s="122"/>
      <c r="K261" s="122">
        <f>SUM(E261:I261)</f>
        <v>0.2</v>
      </c>
      <c r="L261" s="122"/>
      <c r="M261" s="122"/>
    </row>
    <row r="262" spans="1:13" s="129" customFormat="1" ht="12">
      <c r="A262" s="106"/>
      <c r="B262" s="113"/>
      <c r="C262" s="108" t="s">
        <v>129</v>
      </c>
      <c r="D262" s="109"/>
      <c r="E262" s="131">
        <f>SUM(E263:E263)</f>
        <v>0.5</v>
      </c>
      <c r="F262" s="131"/>
      <c r="G262" s="122">
        <f>SUM(G263:G263)</f>
        <v>0</v>
      </c>
      <c r="H262" s="122"/>
      <c r="I262" s="122">
        <f>SUM(I263:I263)</f>
        <v>0</v>
      </c>
      <c r="J262" s="122"/>
      <c r="K262" s="122">
        <f>SUM(K263:K263)</f>
        <v>0.5</v>
      </c>
      <c r="L262" s="122"/>
      <c r="M262" s="122"/>
    </row>
    <row r="263" spans="1:13" s="129" customFormat="1" ht="12">
      <c r="A263" s="106"/>
      <c r="B263" s="123"/>
      <c r="C263" s="106">
        <v>51107</v>
      </c>
      <c r="D263" s="107" t="s">
        <v>211</v>
      </c>
      <c r="E263" s="131">
        <v>0.5</v>
      </c>
      <c r="F263" s="131"/>
      <c r="G263" s="122">
        <v>0</v>
      </c>
      <c r="H263" s="122"/>
      <c r="I263" s="122">
        <v>0</v>
      </c>
      <c r="J263" s="122"/>
      <c r="K263" s="122">
        <f>SUM(E263:I263)</f>
        <v>0.5</v>
      </c>
      <c r="L263" s="122"/>
      <c r="M263" s="122"/>
    </row>
    <row r="264" spans="1:13" s="129" customFormat="1" ht="12">
      <c r="A264" s="106"/>
      <c r="B264" s="113"/>
      <c r="C264" s="108" t="s">
        <v>116</v>
      </c>
      <c r="D264" s="109"/>
      <c r="E264" s="131">
        <f>SUM(E265:E266)</f>
        <v>0.97499999999999998</v>
      </c>
      <c r="F264" s="131"/>
      <c r="G264" s="122">
        <f>SUM(G265:G266)</f>
        <v>0</v>
      </c>
      <c r="H264" s="122"/>
      <c r="I264" s="122">
        <f>SUM(I265:I266)</f>
        <v>0</v>
      </c>
      <c r="J264" s="122"/>
      <c r="K264" s="122">
        <f>SUM(K265:K266)</f>
        <v>0.97499999999999998</v>
      </c>
      <c r="L264" s="122"/>
      <c r="M264" s="122"/>
    </row>
    <row r="265" spans="1:13" s="129" customFormat="1" ht="36">
      <c r="A265" s="106"/>
      <c r="B265" s="123"/>
      <c r="C265" s="106">
        <v>51037</v>
      </c>
      <c r="D265" s="107" t="s">
        <v>342</v>
      </c>
      <c r="E265" s="131">
        <v>0.75</v>
      </c>
      <c r="F265" s="131"/>
      <c r="G265" s="122">
        <v>0</v>
      </c>
      <c r="H265" s="122"/>
      <c r="I265" s="122">
        <v>0</v>
      </c>
      <c r="J265" s="122"/>
      <c r="K265" s="122">
        <f>SUM(E265:I265)</f>
        <v>0.75</v>
      </c>
      <c r="L265" s="122"/>
      <c r="M265" s="122"/>
    </row>
    <row r="266" spans="1:13" s="129" customFormat="1" ht="12">
      <c r="A266" s="106"/>
      <c r="B266" s="123"/>
      <c r="C266" s="106">
        <v>51153</v>
      </c>
      <c r="D266" s="107" t="s">
        <v>212</v>
      </c>
      <c r="E266" s="131">
        <v>0.22500000000000001</v>
      </c>
      <c r="F266" s="131"/>
      <c r="G266" s="122">
        <v>0</v>
      </c>
      <c r="H266" s="122"/>
      <c r="I266" s="122">
        <v>0</v>
      </c>
      <c r="J266" s="122"/>
      <c r="K266" s="122">
        <f>SUM(E266:I266)</f>
        <v>0.22500000000000001</v>
      </c>
      <c r="L266" s="122"/>
      <c r="M266" s="122"/>
    </row>
    <row r="267" spans="1:13" s="129" customFormat="1" ht="12">
      <c r="A267" s="106"/>
      <c r="B267" s="113"/>
      <c r="C267" s="108" t="s">
        <v>127</v>
      </c>
      <c r="D267" s="109"/>
      <c r="E267" s="131">
        <f>SUM(E268:E269)</f>
        <v>1.7250000000000001</v>
      </c>
      <c r="F267" s="131"/>
      <c r="G267" s="122">
        <f>SUM(G268:G269)</f>
        <v>0</v>
      </c>
      <c r="H267" s="122"/>
      <c r="I267" s="122">
        <f>SUM(I268:I269)</f>
        <v>0</v>
      </c>
      <c r="J267" s="122"/>
      <c r="K267" s="122">
        <f>SUM(K268:K269)</f>
        <v>1.7250000000000001</v>
      </c>
      <c r="L267" s="122"/>
      <c r="M267" s="122"/>
    </row>
    <row r="268" spans="1:13" s="129" customFormat="1" ht="12">
      <c r="A268" s="106"/>
      <c r="B268" s="113"/>
      <c r="C268" s="106">
        <v>49111</v>
      </c>
      <c r="D268" s="107" t="s">
        <v>213</v>
      </c>
      <c r="E268" s="131">
        <v>0.22500000000000001</v>
      </c>
      <c r="F268" s="131"/>
      <c r="G268" s="122">
        <v>0</v>
      </c>
      <c r="H268" s="122"/>
      <c r="I268" s="122">
        <v>0</v>
      </c>
      <c r="J268" s="122"/>
      <c r="K268" s="122">
        <f>SUM(E268:I268)</f>
        <v>0.22500000000000001</v>
      </c>
      <c r="L268" s="122"/>
      <c r="M268" s="122"/>
    </row>
    <row r="269" spans="1:13" s="129" customFormat="1" ht="12">
      <c r="A269" s="106"/>
      <c r="B269" s="123"/>
      <c r="C269" s="106">
        <v>51108</v>
      </c>
      <c r="D269" s="107" t="s">
        <v>214</v>
      </c>
      <c r="E269" s="131">
        <v>1.5</v>
      </c>
      <c r="F269" s="131"/>
      <c r="G269" s="122">
        <v>0</v>
      </c>
      <c r="H269" s="122"/>
      <c r="I269" s="122">
        <v>0</v>
      </c>
      <c r="J269" s="122"/>
      <c r="K269" s="122">
        <f>SUM(D269:G269)</f>
        <v>1.5</v>
      </c>
      <c r="L269" s="122"/>
      <c r="M269" s="122"/>
    </row>
    <row r="270" spans="1:13" s="129" customFormat="1" ht="12">
      <c r="A270" s="106"/>
      <c r="B270" s="123"/>
      <c r="C270" s="106"/>
      <c r="D270" s="107"/>
      <c r="E270" s="131"/>
      <c r="F270" s="131"/>
      <c r="G270" s="122"/>
      <c r="H270" s="122"/>
      <c r="I270" s="122"/>
      <c r="J270" s="122"/>
      <c r="K270" s="122"/>
      <c r="L270" s="122"/>
      <c r="M270" s="122"/>
    </row>
    <row r="271" spans="1:13" s="129" customFormat="1" ht="12">
      <c r="A271" s="106"/>
      <c r="B271" s="123"/>
      <c r="C271" s="106"/>
      <c r="D271" s="107"/>
      <c r="E271" s="131"/>
      <c r="F271" s="131"/>
      <c r="G271" s="122"/>
      <c r="H271" s="122"/>
      <c r="I271" s="122"/>
      <c r="J271" s="122"/>
      <c r="K271" s="122"/>
      <c r="L271" s="122"/>
      <c r="M271" s="122"/>
    </row>
    <row r="272" spans="1:13" s="129" customFormat="1" ht="12">
      <c r="A272" s="106"/>
      <c r="B272" s="113"/>
      <c r="C272" s="108" t="s">
        <v>128</v>
      </c>
      <c r="D272" s="109"/>
      <c r="E272" s="131">
        <f>SUM(E273:E273)</f>
        <v>0.5</v>
      </c>
      <c r="F272" s="131"/>
      <c r="G272" s="122">
        <f>SUM(G273:G273)</f>
        <v>0</v>
      </c>
      <c r="H272" s="122"/>
      <c r="I272" s="122">
        <f>SUM(I273:I273)</f>
        <v>0</v>
      </c>
      <c r="J272" s="122"/>
      <c r="K272" s="122">
        <f>SUM(K273:K273)</f>
        <v>0.5</v>
      </c>
      <c r="L272" s="122"/>
      <c r="M272" s="122"/>
    </row>
    <row r="273" spans="1:13" s="129" customFormat="1" ht="24">
      <c r="A273" s="106"/>
      <c r="B273" s="123"/>
      <c r="C273" s="106">
        <v>48374</v>
      </c>
      <c r="D273" s="107" t="s">
        <v>343</v>
      </c>
      <c r="E273" s="131">
        <v>0.5</v>
      </c>
      <c r="F273" s="131"/>
      <c r="G273" s="122">
        <v>0</v>
      </c>
      <c r="H273" s="122"/>
      <c r="I273" s="122">
        <v>0</v>
      </c>
      <c r="J273" s="122"/>
      <c r="K273" s="122">
        <f>SUM(E273:I273)</f>
        <v>0.5</v>
      </c>
      <c r="L273" s="122"/>
      <c r="M273" s="122"/>
    </row>
    <row r="274" spans="1:13" s="129" customFormat="1" ht="12">
      <c r="A274" s="120" t="s">
        <v>126</v>
      </c>
      <c r="B274" s="115"/>
      <c r="C274" s="115"/>
      <c r="D274" s="109"/>
      <c r="E274" s="130">
        <f>E291+E309+E314+E333+E348+E275+E345</f>
        <v>32.889000000000003</v>
      </c>
      <c r="F274" s="130"/>
      <c r="G274" s="121">
        <f>G291+G309+G314+G333+G348+G275+G345</f>
        <v>0</v>
      </c>
      <c r="H274" s="121"/>
      <c r="I274" s="121">
        <f>I291+I309+I314+I333+I348+I275+I345</f>
        <v>40.552414999999996</v>
      </c>
      <c r="J274" s="121"/>
      <c r="K274" s="121">
        <f>K291+K309+K314+K333+K348+K275+K345</f>
        <v>73.441414999999992</v>
      </c>
      <c r="L274" s="121"/>
      <c r="M274" s="121"/>
    </row>
    <row r="275" spans="1:13" s="129" customFormat="1" ht="12">
      <c r="A275" s="120"/>
      <c r="B275" s="108" t="s">
        <v>35</v>
      </c>
      <c r="C275" s="108"/>
      <c r="D275" s="109"/>
      <c r="E275" s="130">
        <f>E276+E279+E281+E283+E286+E289</f>
        <v>4.8499999999999996</v>
      </c>
      <c r="F275" s="130"/>
      <c r="G275" s="121">
        <f>G276+G279+G281+G283+G286+G289</f>
        <v>0</v>
      </c>
      <c r="H275" s="121"/>
      <c r="I275" s="121">
        <f>I276+I279+I281+I283+I286+I289</f>
        <v>4.4000000000000004</v>
      </c>
      <c r="J275" s="121"/>
      <c r="K275" s="121">
        <f>K276+K279+K281+K283+K286+K289</f>
        <v>9.25</v>
      </c>
      <c r="L275" s="121"/>
      <c r="M275" s="121"/>
    </row>
    <row r="276" spans="1:13" s="129" customFormat="1" ht="12">
      <c r="A276" s="106"/>
      <c r="B276" s="113"/>
      <c r="C276" s="108" t="s">
        <v>288</v>
      </c>
      <c r="D276" s="109"/>
      <c r="E276" s="131">
        <f>SUM(E277:E278)</f>
        <v>3</v>
      </c>
      <c r="F276" s="131"/>
      <c r="G276" s="122">
        <f>SUM(G277:G278)</f>
        <v>0</v>
      </c>
      <c r="H276" s="122"/>
      <c r="I276" s="122">
        <f>SUM(I277:I278)</f>
        <v>0.5</v>
      </c>
      <c r="J276" s="122"/>
      <c r="K276" s="122">
        <f>SUM(K277:K278)</f>
        <v>3.5</v>
      </c>
      <c r="L276" s="122"/>
      <c r="M276" s="122"/>
    </row>
    <row r="277" spans="1:13" s="129" customFormat="1" ht="24">
      <c r="A277" s="106"/>
      <c r="B277" s="123"/>
      <c r="C277" s="106">
        <v>50101</v>
      </c>
      <c r="D277" s="107" t="s">
        <v>344</v>
      </c>
      <c r="E277" s="131">
        <v>1</v>
      </c>
      <c r="F277" s="131"/>
      <c r="G277" s="122">
        <v>0</v>
      </c>
      <c r="H277" s="122"/>
      <c r="I277" s="122">
        <v>0</v>
      </c>
      <c r="J277" s="122"/>
      <c r="K277" s="122">
        <f>SUM(E277:I277)</f>
        <v>1</v>
      </c>
      <c r="L277" s="122"/>
      <c r="M277" s="122"/>
    </row>
    <row r="278" spans="1:13" s="129" customFormat="1" ht="12">
      <c r="A278" s="106"/>
      <c r="B278" s="123"/>
      <c r="C278" s="106">
        <v>51159</v>
      </c>
      <c r="D278" s="107" t="s">
        <v>215</v>
      </c>
      <c r="E278" s="131">
        <v>2</v>
      </c>
      <c r="F278" s="131"/>
      <c r="G278" s="122">
        <v>0</v>
      </c>
      <c r="H278" s="122"/>
      <c r="I278" s="122">
        <v>0.5</v>
      </c>
      <c r="J278" s="122"/>
      <c r="K278" s="122">
        <f>SUM(E278:I278)</f>
        <v>2.5</v>
      </c>
      <c r="L278" s="122"/>
      <c r="M278" s="122"/>
    </row>
    <row r="279" spans="1:13" s="129" customFormat="1" ht="12">
      <c r="A279" s="106"/>
      <c r="B279" s="113"/>
      <c r="C279" s="108" t="s">
        <v>112</v>
      </c>
      <c r="D279" s="109"/>
      <c r="E279" s="131">
        <f>SUM(E280:E280)</f>
        <v>0.8</v>
      </c>
      <c r="F279" s="131"/>
      <c r="G279" s="122">
        <f>SUM(G280:G280)</f>
        <v>0</v>
      </c>
      <c r="H279" s="122"/>
      <c r="I279" s="122">
        <f>SUM(I280:I280)</f>
        <v>0</v>
      </c>
      <c r="J279" s="122"/>
      <c r="K279" s="122">
        <f>SUM(K280:K280)</f>
        <v>0.8</v>
      </c>
      <c r="L279" s="122"/>
      <c r="M279" s="122"/>
    </row>
    <row r="280" spans="1:13" s="129" customFormat="1" ht="12" customHeight="1">
      <c r="A280" s="106"/>
      <c r="B280" s="123"/>
      <c r="C280" s="106">
        <v>47136</v>
      </c>
      <c r="D280" s="107" t="s">
        <v>216</v>
      </c>
      <c r="E280" s="131">
        <v>0.8</v>
      </c>
      <c r="F280" s="131"/>
      <c r="G280" s="122">
        <v>0</v>
      </c>
      <c r="H280" s="122"/>
      <c r="I280" s="122">
        <v>0</v>
      </c>
      <c r="J280" s="122"/>
      <c r="K280" s="122">
        <f>SUM(E280:I280)</f>
        <v>0.8</v>
      </c>
      <c r="L280" s="122"/>
      <c r="M280" s="122"/>
    </row>
    <row r="281" spans="1:13" s="129" customFormat="1" ht="12">
      <c r="A281" s="106"/>
      <c r="B281" s="113"/>
      <c r="C281" s="108" t="s">
        <v>114</v>
      </c>
      <c r="D281" s="109"/>
      <c r="E281" s="131">
        <f t="shared" ref="E281:K281" si="66">SUM(E282)</f>
        <v>0.6</v>
      </c>
      <c r="F281" s="131"/>
      <c r="G281" s="122">
        <f t="shared" si="66"/>
        <v>0</v>
      </c>
      <c r="H281" s="122"/>
      <c r="I281" s="122">
        <f t="shared" si="66"/>
        <v>0</v>
      </c>
      <c r="J281" s="122"/>
      <c r="K281" s="122">
        <f t="shared" si="66"/>
        <v>0.6</v>
      </c>
      <c r="L281" s="122"/>
      <c r="M281" s="122"/>
    </row>
    <row r="282" spans="1:13" s="129" customFormat="1" ht="11.25" customHeight="1">
      <c r="A282" s="106"/>
      <c r="B282" s="123"/>
      <c r="C282" s="106">
        <v>44263</v>
      </c>
      <c r="D282" s="107" t="s">
        <v>217</v>
      </c>
      <c r="E282" s="131">
        <v>0.6</v>
      </c>
      <c r="F282" s="131"/>
      <c r="G282" s="122">
        <v>0</v>
      </c>
      <c r="H282" s="122"/>
      <c r="I282" s="122">
        <v>0</v>
      </c>
      <c r="J282" s="122"/>
      <c r="K282" s="122">
        <f>SUM(E282:I282)</f>
        <v>0.6</v>
      </c>
      <c r="L282" s="122"/>
      <c r="M282" s="122"/>
    </row>
    <row r="283" spans="1:13" s="129" customFormat="1" ht="12">
      <c r="A283" s="106"/>
      <c r="B283" s="113"/>
      <c r="C283" s="108" t="s">
        <v>116</v>
      </c>
      <c r="D283" s="109"/>
      <c r="E283" s="131">
        <f>SUM(E284:E285)</f>
        <v>0.4</v>
      </c>
      <c r="F283" s="131"/>
      <c r="G283" s="122">
        <f>SUM(G284:G285)</f>
        <v>0</v>
      </c>
      <c r="H283" s="122"/>
      <c r="I283" s="122">
        <f>SUM(I284:I285)</f>
        <v>1.4</v>
      </c>
      <c r="J283" s="122"/>
      <c r="K283" s="122">
        <f>SUM(K284:K285)</f>
        <v>1.7999999999999998</v>
      </c>
      <c r="L283" s="122"/>
      <c r="M283" s="122"/>
    </row>
    <row r="284" spans="1:13" s="129" customFormat="1" ht="23.25" customHeight="1">
      <c r="A284" s="106"/>
      <c r="B284" s="123"/>
      <c r="C284" s="106">
        <v>48298</v>
      </c>
      <c r="D284" s="107" t="s">
        <v>345</v>
      </c>
      <c r="E284" s="131">
        <v>0.4</v>
      </c>
      <c r="F284" s="131"/>
      <c r="G284" s="122">
        <v>0</v>
      </c>
      <c r="H284" s="122"/>
      <c r="I284" s="122">
        <v>0</v>
      </c>
      <c r="J284" s="122"/>
      <c r="K284" s="122">
        <f>SUM(E284:I284)</f>
        <v>0.4</v>
      </c>
      <c r="L284" s="122"/>
      <c r="M284" s="122"/>
    </row>
    <row r="285" spans="1:13" s="129" customFormat="1" ht="23.25" customHeight="1">
      <c r="A285" s="106"/>
      <c r="B285" s="123"/>
      <c r="C285" s="106">
        <v>50111</v>
      </c>
      <c r="D285" s="107" t="s">
        <v>346</v>
      </c>
      <c r="E285" s="131">
        <v>0</v>
      </c>
      <c r="F285" s="131"/>
      <c r="G285" s="122">
        <v>0</v>
      </c>
      <c r="H285" s="122"/>
      <c r="I285" s="122">
        <v>1.4</v>
      </c>
      <c r="J285" s="122"/>
      <c r="K285" s="122">
        <f>SUM(E285:I285)</f>
        <v>1.4</v>
      </c>
      <c r="L285" s="122"/>
      <c r="M285" s="122"/>
    </row>
    <row r="286" spans="1:13" s="129" customFormat="1" ht="12">
      <c r="A286" s="106"/>
      <c r="B286" s="113"/>
      <c r="C286" s="108" t="s">
        <v>127</v>
      </c>
      <c r="D286" s="109"/>
      <c r="E286" s="131">
        <f>SUM(E287:E288)</f>
        <v>0</v>
      </c>
      <c r="F286" s="131"/>
      <c r="G286" s="122">
        <f>SUM(G287:G288)</f>
        <v>0</v>
      </c>
      <c r="H286" s="122"/>
      <c r="I286" s="122">
        <f>SUM(I287:I288)</f>
        <v>2.5</v>
      </c>
      <c r="J286" s="122"/>
      <c r="K286" s="122">
        <f>SUM(K287:K288)</f>
        <v>2.5</v>
      </c>
      <c r="L286" s="122"/>
      <c r="M286" s="122"/>
    </row>
    <row r="287" spans="1:13" s="129" customFormat="1" ht="12">
      <c r="A287" s="106"/>
      <c r="B287" s="113"/>
      <c r="C287" s="106">
        <v>41123</v>
      </c>
      <c r="D287" s="107" t="s">
        <v>218</v>
      </c>
      <c r="E287" s="131">
        <v>0</v>
      </c>
      <c r="F287" s="131"/>
      <c r="G287" s="122">
        <v>0</v>
      </c>
      <c r="H287" s="122"/>
      <c r="I287" s="122">
        <v>1</v>
      </c>
      <c r="J287" s="122"/>
      <c r="K287" s="122">
        <f>SUM(E287:I287)</f>
        <v>1</v>
      </c>
      <c r="L287" s="122"/>
      <c r="M287" s="122"/>
    </row>
    <row r="288" spans="1:13" s="129" customFormat="1" ht="12">
      <c r="A288" s="106"/>
      <c r="B288" s="123"/>
      <c r="C288" s="106">
        <v>50255</v>
      </c>
      <c r="D288" s="107" t="s">
        <v>219</v>
      </c>
      <c r="E288" s="131">
        <v>0</v>
      </c>
      <c r="F288" s="131"/>
      <c r="G288" s="122">
        <v>0</v>
      </c>
      <c r="H288" s="122"/>
      <c r="I288" s="122">
        <v>1.5</v>
      </c>
      <c r="J288" s="122"/>
      <c r="K288" s="122">
        <f>SUM(E288:I288)</f>
        <v>1.5</v>
      </c>
      <c r="L288" s="122"/>
      <c r="M288" s="122"/>
    </row>
    <row r="289" spans="1:13" s="129" customFormat="1" ht="12">
      <c r="A289" s="106"/>
      <c r="B289" s="113"/>
      <c r="C289" s="108" t="s">
        <v>128</v>
      </c>
      <c r="D289" s="109"/>
      <c r="E289" s="131">
        <f t="shared" ref="E289:K289" si="67">SUM(E290)</f>
        <v>0.05</v>
      </c>
      <c r="F289" s="131"/>
      <c r="G289" s="122">
        <f t="shared" si="67"/>
        <v>0</v>
      </c>
      <c r="H289" s="122"/>
      <c r="I289" s="122">
        <f t="shared" si="67"/>
        <v>0</v>
      </c>
      <c r="J289" s="122"/>
      <c r="K289" s="122">
        <f t="shared" si="67"/>
        <v>0.05</v>
      </c>
      <c r="L289" s="122"/>
      <c r="M289" s="122"/>
    </row>
    <row r="290" spans="1:13" s="129" customFormat="1" ht="12">
      <c r="A290" s="106"/>
      <c r="B290" s="123"/>
      <c r="C290" s="106">
        <v>48158</v>
      </c>
      <c r="D290" s="107" t="s">
        <v>220</v>
      </c>
      <c r="E290" s="131">
        <v>0.05</v>
      </c>
      <c r="F290" s="131"/>
      <c r="G290" s="122">
        <v>0</v>
      </c>
      <c r="H290" s="122"/>
      <c r="I290" s="122">
        <v>0</v>
      </c>
      <c r="J290" s="122"/>
      <c r="K290" s="122">
        <f>SUM(E290:I290)</f>
        <v>0.05</v>
      </c>
      <c r="L290" s="122"/>
      <c r="M290" s="122"/>
    </row>
    <row r="291" spans="1:13" s="129" customFormat="1" ht="12">
      <c r="A291" s="120"/>
      <c r="B291" s="108" t="s">
        <v>36</v>
      </c>
      <c r="C291" s="108"/>
      <c r="D291" s="109"/>
      <c r="E291" s="130">
        <f>E292+E295+E297+E299+E303+E305</f>
        <v>2.9299999999999997</v>
      </c>
      <c r="F291" s="130"/>
      <c r="G291" s="121">
        <f>G292+G295+G297+G299+G303+G305</f>
        <v>0</v>
      </c>
      <c r="H291" s="121"/>
      <c r="I291" s="121">
        <f>I292+I295+I297+I299+I303+I305</f>
        <v>5.7139150000000001</v>
      </c>
      <c r="J291" s="121"/>
      <c r="K291" s="121">
        <f>K292+K295+K297+K299+K303+K305</f>
        <v>8.6439149999999998</v>
      </c>
      <c r="L291" s="121"/>
      <c r="M291" s="121"/>
    </row>
    <row r="292" spans="1:13" s="129" customFormat="1" ht="12">
      <c r="A292" s="106"/>
      <c r="B292" s="113"/>
      <c r="C292" s="108" t="s">
        <v>288</v>
      </c>
      <c r="D292" s="109"/>
      <c r="E292" s="131">
        <f>SUM(E293:E294)</f>
        <v>0</v>
      </c>
      <c r="F292" s="131"/>
      <c r="G292" s="122">
        <f>SUM(G293:G294)</f>
        <v>0</v>
      </c>
      <c r="H292" s="122"/>
      <c r="I292" s="122">
        <f>SUM(I293:I294)</f>
        <v>2.8</v>
      </c>
      <c r="J292" s="122"/>
      <c r="K292" s="122">
        <f>SUM(K293:K294)</f>
        <v>2.8</v>
      </c>
      <c r="L292" s="122"/>
      <c r="M292" s="122"/>
    </row>
    <row r="293" spans="1:13" s="129" customFormat="1" ht="36">
      <c r="A293" s="106"/>
      <c r="B293" s="123"/>
      <c r="C293" s="106">
        <v>46380</v>
      </c>
      <c r="D293" s="107" t="s">
        <v>347</v>
      </c>
      <c r="E293" s="131">
        <v>0</v>
      </c>
      <c r="F293" s="131"/>
      <c r="G293" s="122">
        <v>0</v>
      </c>
      <c r="H293" s="122"/>
      <c r="I293" s="122">
        <v>0.8</v>
      </c>
      <c r="J293" s="122"/>
      <c r="K293" s="122">
        <f>SUM(E293:I293)</f>
        <v>0.8</v>
      </c>
      <c r="L293" s="122"/>
      <c r="M293" s="122"/>
    </row>
    <row r="294" spans="1:13" s="129" customFormat="1" ht="24" customHeight="1">
      <c r="A294" s="106"/>
      <c r="B294" s="123"/>
      <c r="C294" s="106">
        <v>51158</v>
      </c>
      <c r="D294" s="107" t="s">
        <v>348</v>
      </c>
      <c r="E294" s="131">
        <v>0</v>
      </c>
      <c r="F294" s="131"/>
      <c r="G294" s="122">
        <v>0</v>
      </c>
      <c r="H294" s="122"/>
      <c r="I294" s="122">
        <v>2</v>
      </c>
      <c r="J294" s="122"/>
      <c r="K294" s="122">
        <f>SUM(E294:I294)</f>
        <v>2</v>
      </c>
      <c r="L294" s="122"/>
      <c r="M294" s="122"/>
    </row>
    <row r="295" spans="1:13" s="129" customFormat="1" ht="12">
      <c r="A295" s="106"/>
      <c r="B295" s="113"/>
      <c r="C295" s="108" t="s">
        <v>113</v>
      </c>
      <c r="D295" s="109"/>
      <c r="E295" s="131">
        <f>SUM(E296:E296)</f>
        <v>0</v>
      </c>
      <c r="F295" s="131"/>
      <c r="G295" s="122">
        <f>SUM(G296:G296)</f>
        <v>0</v>
      </c>
      <c r="H295" s="122"/>
      <c r="I295" s="122">
        <f>SUM(I296:I296)</f>
        <v>0.435</v>
      </c>
      <c r="J295" s="122"/>
      <c r="K295" s="122">
        <f>SUM(K296:K296)</f>
        <v>0.435</v>
      </c>
      <c r="L295" s="122"/>
      <c r="M295" s="122"/>
    </row>
    <row r="296" spans="1:13" s="129" customFormat="1" ht="36">
      <c r="A296" s="106"/>
      <c r="B296" s="123"/>
      <c r="C296" s="106">
        <v>46380</v>
      </c>
      <c r="D296" s="107" t="s">
        <v>349</v>
      </c>
      <c r="E296" s="131">
        <v>0</v>
      </c>
      <c r="F296" s="131"/>
      <c r="G296" s="122">
        <v>0</v>
      </c>
      <c r="H296" s="122"/>
      <c r="I296" s="122">
        <v>0.435</v>
      </c>
      <c r="J296" s="122"/>
      <c r="K296" s="122">
        <f>SUM(E296:I296)</f>
        <v>0.435</v>
      </c>
      <c r="L296" s="122"/>
      <c r="M296" s="122"/>
    </row>
    <row r="297" spans="1:13" s="129" customFormat="1" ht="12">
      <c r="A297" s="106"/>
      <c r="B297" s="113"/>
      <c r="C297" s="108" t="s">
        <v>114</v>
      </c>
      <c r="D297" s="109"/>
      <c r="E297" s="131">
        <f t="shared" ref="E297:K297" si="68">SUM(E298)</f>
        <v>0.8</v>
      </c>
      <c r="F297" s="131"/>
      <c r="G297" s="122">
        <f t="shared" si="68"/>
        <v>0</v>
      </c>
      <c r="H297" s="122"/>
      <c r="I297" s="122">
        <f t="shared" si="68"/>
        <v>0</v>
      </c>
      <c r="J297" s="122"/>
      <c r="K297" s="122">
        <f t="shared" si="68"/>
        <v>0.8</v>
      </c>
      <c r="L297" s="122"/>
      <c r="M297" s="122"/>
    </row>
    <row r="298" spans="1:13" s="129" customFormat="1" ht="12">
      <c r="A298" s="106"/>
      <c r="B298" s="123"/>
      <c r="C298" s="106">
        <v>48207</v>
      </c>
      <c r="D298" s="107" t="s">
        <v>221</v>
      </c>
      <c r="E298" s="131">
        <v>0.8</v>
      </c>
      <c r="F298" s="131"/>
      <c r="G298" s="122">
        <v>0</v>
      </c>
      <c r="H298" s="122"/>
      <c r="I298" s="122">
        <v>0</v>
      </c>
      <c r="J298" s="122"/>
      <c r="K298" s="122">
        <f>SUM(E298:I298)</f>
        <v>0.8</v>
      </c>
      <c r="L298" s="122"/>
      <c r="M298" s="122"/>
    </row>
    <row r="299" spans="1:13" s="129" customFormat="1" ht="12">
      <c r="A299" s="106"/>
      <c r="B299" s="113"/>
      <c r="C299" s="108" t="s">
        <v>116</v>
      </c>
      <c r="D299" s="109"/>
      <c r="E299" s="131">
        <f>SUM(E300:E302)</f>
        <v>0.97</v>
      </c>
      <c r="F299" s="131"/>
      <c r="G299" s="122">
        <f>SUM(G300:G302)</f>
        <v>0</v>
      </c>
      <c r="H299" s="122"/>
      <c r="I299" s="122">
        <f>SUM(I300:I302)</f>
        <v>1.006915</v>
      </c>
      <c r="J299" s="122"/>
      <c r="K299" s="122">
        <f>SUM(K300:K302)</f>
        <v>1.976915</v>
      </c>
      <c r="L299" s="122"/>
      <c r="M299" s="122"/>
    </row>
    <row r="300" spans="1:13" s="129" customFormat="1" ht="24">
      <c r="A300" s="106"/>
      <c r="B300" s="123"/>
      <c r="C300" s="106">
        <v>48134</v>
      </c>
      <c r="D300" s="107" t="s">
        <v>350</v>
      </c>
      <c r="E300" s="131">
        <v>0.22</v>
      </c>
      <c r="F300" s="131"/>
      <c r="G300" s="122">
        <v>0</v>
      </c>
      <c r="H300" s="122"/>
      <c r="I300" s="122">
        <v>0</v>
      </c>
      <c r="J300" s="122"/>
      <c r="K300" s="122">
        <f>SUM(E300:I300)</f>
        <v>0.22</v>
      </c>
      <c r="L300" s="122"/>
      <c r="M300" s="122"/>
    </row>
    <row r="301" spans="1:13" s="129" customFormat="1" ht="11.25" customHeight="1">
      <c r="A301" s="106"/>
      <c r="B301" s="123"/>
      <c r="C301" s="106">
        <v>48172</v>
      </c>
      <c r="D301" s="107" t="s">
        <v>222</v>
      </c>
      <c r="E301" s="131">
        <v>0</v>
      </c>
      <c r="F301" s="131"/>
      <c r="G301" s="122">
        <v>0</v>
      </c>
      <c r="H301" s="122"/>
      <c r="I301" s="122">
        <v>1.006915</v>
      </c>
      <c r="J301" s="122"/>
      <c r="K301" s="122">
        <f>SUM(E301:I301)</f>
        <v>1.006915</v>
      </c>
      <c r="L301" s="122"/>
      <c r="M301" s="122"/>
    </row>
    <row r="302" spans="1:13" s="129" customFormat="1" ht="12">
      <c r="A302" s="106"/>
      <c r="B302" s="123"/>
      <c r="C302" s="106">
        <v>51343</v>
      </c>
      <c r="D302" s="107" t="s">
        <v>223</v>
      </c>
      <c r="E302" s="131">
        <v>0.75</v>
      </c>
      <c r="F302" s="131"/>
      <c r="G302" s="122">
        <v>0</v>
      </c>
      <c r="H302" s="122"/>
      <c r="I302" s="122">
        <v>0</v>
      </c>
      <c r="J302" s="122"/>
      <c r="K302" s="122">
        <f>SUM(E302:I302)</f>
        <v>0.75</v>
      </c>
      <c r="L302" s="122"/>
      <c r="M302" s="122"/>
    </row>
    <row r="303" spans="1:13" s="129" customFormat="1" ht="12">
      <c r="A303" s="106"/>
      <c r="B303" s="113"/>
      <c r="C303" s="108" t="s">
        <v>127</v>
      </c>
      <c r="D303" s="109"/>
      <c r="E303" s="131">
        <f t="shared" ref="E303:K303" si="69">SUM(E304)</f>
        <v>0</v>
      </c>
      <c r="F303" s="131"/>
      <c r="G303" s="122">
        <f t="shared" si="69"/>
        <v>0</v>
      </c>
      <c r="H303" s="122"/>
      <c r="I303" s="122">
        <f t="shared" si="69"/>
        <v>0.2</v>
      </c>
      <c r="J303" s="122"/>
      <c r="K303" s="122">
        <f t="shared" si="69"/>
        <v>0.2</v>
      </c>
      <c r="L303" s="122"/>
      <c r="M303" s="122"/>
    </row>
    <row r="304" spans="1:13" s="129" customFormat="1" ht="35.25" customHeight="1">
      <c r="A304" s="106"/>
      <c r="B304" s="123"/>
      <c r="C304" s="106">
        <v>46380</v>
      </c>
      <c r="D304" s="107" t="s">
        <v>351</v>
      </c>
      <c r="E304" s="131">
        <v>0</v>
      </c>
      <c r="F304" s="131"/>
      <c r="G304" s="122">
        <v>0</v>
      </c>
      <c r="H304" s="122"/>
      <c r="I304" s="122">
        <v>0.2</v>
      </c>
      <c r="J304" s="122"/>
      <c r="K304" s="122">
        <f>SUM(E304:I304)</f>
        <v>0.2</v>
      </c>
      <c r="L304" s="122"/>
      <c r="M304" s="122"/>
    </row>
    <row r="305" spans="1:13" s="129" customFormat="1" ht="12">
      <c r="A305" s="106"/>
      <c r="B305" s="113"/>
      <c r="C305" s="108" t="s">
        <v>128</v>
      </c>
      <c r="D305" s="109"/>
      <c r="E305" s="131">
        <f>SUM(E306:E308)</f>
        <v>1.1599999999999999</v>
      </c>
      <c r="F305" s="131"/>
      <c r="G305" s="122">
        <f>SUM(G306:G308)</f>
        <v>0</v>
      </c>
      <c r="H305" s="122"/>
      <c r="I305" s="122">
        <f>SUM(I306:I308)</f>
        <v>1.272</v>
      </c>
      <c r="J305" s="122"/>
      <c r="K305" s="122">
        <f>SUM(K306:K308)</f>
        <v>2.4319999999999999</v>
      </c>
      <c r="L305" s="122"/>
      <c r="M305" s="122"/>
    </row>
    <row r="306" spans="1:13" s="129" customFormat="1" ht="36">
      <c r="A306" s="106"/>
      <c r="B306" s="123"/>
      <c r="C306" s="106">
        <v>46380</v>
      </c>
      <c r="D306" s="107" t="s">
        <v>352</v>
      </c>
      <c r="E306" s="131">
        <v>0</v>
      </c>
      <c r="F306" s="131"/>
      <c r="G306" s="122">
        <v>0</v>
      </c>
      <c r="H306" s="122"/>
      <c r="I306" s="122">
        <v>0.27200000000000002</v>
      </c>
      <c r="J306" s="122"/>
      <c r="K306" s="122">
        <f>SUM(E306:I306)</f>
        <v>0.27200000000000002</v>
      </c>
      <c r="L306" s="122"/>
      <c r="M306" s="122"/>
    </row>
    <row r="307" spans="1:13" s="129" customFormat="1" ht="36">
      <c r="A307" s="106"/>
      <c r="B307" s="123"/>
      <c r="C307" s="106">
        <v>46380</v>
      </c>
      <c r="D307" s="107" t="s">
        <v>353</v>
      </c>
      <c r="E307" s="131">
        <v>0</v>
      </c>
      <c r="F307" s="131"/>
      <c r="G307" s="122">
        <v>0</v>
      </c>
      <c r="H307" s="122"/>
      <c r="I307" s="122">
        <v>1</v>
      </c>
      <c r="J307" s="122"/>
      <c r="K307" s="122">
        <f>SUM(E307:I307)</f>
        <v>1</v>
      </c>
      <c r="L307" s="122"/>
      <c r="M307" s="122"/>
    </row>
    <row r="308" spans="1:13" s="129" customFormat="1" ht="12">
      <c r="A308" s="106"/>
      <c r="B308" s="123"/>
      <c r="C308" s="106">
        <v>49154</v>
      </c>
      <c r="D308" s="107" t="s">
        <v>224</v>
      </c>
      <c r="E308" s="131">
        <v>1.1599999999999999</v>
      </c>
      <c r="F308" s="131"/>
      <c r="G308" s="122">
        <v>0</v>
      </c>
      <c r="H308" s="122"/>
      <c r="I308" s="122">
        <v>0</v>
      </c>
      <c r="J308" s="122"/>
      <c r="K308" s="122">
        <f>SUM(E308:I308)</f>
        <v>1.1599999999999999</v>
      </c>
      <c r="L308" s="122"/>
      <c r="M308" s="122"/>
    </row>
    <row r="309" spans="1:13" s="129" customFormat="1" ht="12">
      <c r="A309" s="120"/>
      <c r="B309" s="108" t="s">
        <v>135</v>
      </c>
      <c r="C309" s="108"/>
      <c r="D309" s="109"/>
      <c r="E309" s="130">
        <f>E310+E312</f>
        <v>1</v>
      </c>
      <c r="F309" s="130"/>
      <c r="G309" s="121">
        <f>G310+G312</f>
        <v>0</v>
      </c>
      <c r="H309" s="121"/>
      <c r="I309" s="121">
        <f>I310+I312</f>
        <v>2</v>
      </c>
      <c r="J309" s="121"/>
      <c r="K309" s="121">
        <f>K310+K312</f>
        <v>3</v>
      </c>
      <c r="L309" s="121"/>
      <c r="M309" s="121"/>
    </row>
    <row r="310" spans="1:13" s="129" customFormat="1" ht="12">
      <c r="A310" s="106"/>
      <c r="B310" s="113"/>
      <c r="C310" s="108" t="s">
        <v>288</v>
      </c>
      <c r="D310" s="109"/>
      <c r="E310" s="131">
        <f>SUM(E311)</f>
        <v>0</v>
      </c>
      <c r="F310" s="131"/>
      <c r="G310" s="122">
        <f t="shared" ref="G310:K310" si="70">SUM(G311)</f>
        <v>0</v>
      </c>
      <c r="H310" s="122"/>
      <c r="I310" s="122">
        <f t="shared" si="70"/>
        <v>2</v>
      </c>
      <c r="J310" s="122"/>
      <c r="K310" s="122">
        <f t="shared" si="70"/>
        <v>2</v>
      </c>
      <c r="L310" s="122"/>
      <c r="M310" s="122"/>
    </row>
    <row r="311" spans="1:13" s="129" customFormat="1" ht="12" customHeight="1">
      <c r="A311" s="106"/>
      <c r="B311" s="123"/>
      <c r="C311" s="106">
        <v>50236</v>
      </c>
      <c r="D311" s="107" t="s">
        <v>225</v>
      </c>
      <c r="E311" s="131">
        <v>0</v>
      </c>
      <c r="F311" s="131"/>
      <c r="G311" s="122">
        <v>0</v>
      </c>
      <c r="H311" s="122"/>
      <c r="I311" s="122">
        <v>2</v>
      </c>
      <c r="J311" s="122"/>
      <c r="K311" s="122">
        <f>SUM(E311:I311)</f>
        <v>2</v>
      </c>
      <c r="L311" s="122"/>
      <c r="M311" s="122"/>
    </row>
    <row r="312" spans="1:13" s="129" customFormat="1" ht="12">
      <c r="A312" s="106"/>
      <c r="B312" s="113"/>
      <c r="C312" s="108" t="s">
        <v>115</v>
      </c>
      <c r="D312" s="109"/>
      <c r="E312" s="131">
        <f t="shared" ref="E312:K312" si="71">SUM(E313)</f>
        <v>1</v>
      </c>
      <c r="F312" s="131"/>
      <c r="G312" s="122">
        <f t="shared" si="71"/>
        <v>0</v>
      </c>
      <c r="H312" s="122"/>
      <c r="I312" s="122">
        <f t="shared" si="71"/>
        <v>0</v>
      </c>
      <c r="J312" s="122"/>
      <c r="K312" s="122">
        <f t="shared" si="71"/>
        <v>1</v>
      </c>
      <c r="L312" s="122"/>
      <c r="M312" s="122"/>
    </row>
    <row r="313" spans="1:13" s="129" customFormat="1" ht="12" customHeight="1">
      <c r="A313" s="106"/>
      <c r="B313" s="123"/>
      <c r="C313" s="106">
        <v>50179</v>
      </c>
      <c r="D313" s="107" t="s">
        <v>226</v>
      </c>
      <c r="E313" s="131">
        <v>1</v>
      </c>
      <c r="F313" s="131"/>
      <c r="G313" s="122">
        <v>0</v>
      </c>
      <c r="H313" s="122"/>
      <c r="I313" s="122">
        <v>0</v>
      </c>
      <c r="J313" s="122"/>
      <c r="K313" s="122">
        <f>SUM(E313:I313)</f>
        <v>1</v>
      </c>
      <c r="L313" s="122"/>
      <c r="M313" s="122"/>
    </row>
    <row r="314" spans="1:13" s="129" customFormat="1" ht="12">
      <c r="A314" s="120"/>
      <c r="B314" s="108" t="s">
        <v>62</v>
      </c>
      <c r="C314" s="108"/>
      <c r="D314" s="109"/>
      <c r="E314" s="130">
        <f>E315+E318+E320+E322+E324+E328</f>
        <v>6.8060000000000009</v>
      </c>
      <c r="F314" s="130"/>
      <c r="G314" s="121">
        <f>G315+G318+G320+G322+G324+G328</f>
        <v>0</v>
      </c>
      <c r="H314" s="121"/>
      <c r="I314" s="121">
        <f>I315+I318+I320+I322+I324+I328</f>
        <v>14.64</v>
      </c>
      <c r="J314" s="121"/>
      <c r="K314" s="121">
        <f>K315+K318+K320+K322+K324+K328</f>
        <v>21.445999999999998</v>
      </c>
      <c r="L314" s="121"/>
      <c r="M314" s="121"/>
    </row>
    <row r="315" spans="1:13" s="129" customFormat="1" ht="12">
      <c r="A315" s="106"/>
      <c r="B315" s="113"/>
      <c r="C315" s="108" t="s">
        <v>288</v>
      </c>
      <c r="D315" s="109"/>
      <c r="E315" s="131">
        <f>SUM(E316:E317)</f>
        <v>0</v>
      </c>
      <c r="F315" s="131"/>
      <c r="G315" s="122">
        <f>SUM(G316:G317)</f>
        <v>0</v>
      </c>
      <c r="H315" s="122"/>
      <c r="I315" s="122">
        <f>SUM(I316:I317)</f>
        <v>5.14</v>
      </c>
      <c r="J315" s="122"/>
      <c r="K315" s="122">
        <f>SUM(K316:K317)</f>
        <v>5.14</v>
      </c>
      <c r="L315" s="122"/>
      <c r="M315" s="122"/>
    </row>
    <row r="316" spans="1:13" s="129" customFormat="1" ht="12">
      <c r="A316" s="106"/>
      <c r="B316" s="123"/>
      <c r="C316" s="106">
        <v>47152</v>
      </c>
      <c r="D316" s="107" t="s">
        <v>227</v>
      </c>
      <c r="E316" s="131">
        <v>0</v>
      </c>
      <c r="F316" s="131"/>
      <c r="G316" s="122">
        <v>0</v>
      </c>
      <c r="H316" s="122"/>
      <c r="I316" s="122">
        <v>0.35</v>
      </c>
      <c r="J316" s="122"/>
      <c r="K316" s="122">
        <f>SUM(E316:I316)</f>
        <v>0.35</v>
      </c>
      <c r="L316" s="122"/>
      <c r="M316" s="122"/>
    </row>
    <row r="317" spans="1:13" s="129" customFormat="1" ht="24" customHeight="1">
      <c r="A317" s="106"/>
      <c r="B317" s="123"/>
      <c r="C317" s="106">
        <v>47152</v>
      </c>
      <c r="D317" s="107" t="s">
        <v>354</v>
      </c>
      <c r="E317" s="131">
        <v>0</v>
      </c>
      <c r="F317" s="131"/>
      <c r="G317" s="122">
        <v>0</v>
      </c>
      <c r="H317" s="122"/>
      <c r="I317" s="122">
        <v>4.79</v>
      </c>
      <c r="J317" s="122"/>
      <c r="K317" s="122">
        <f>SUM(E317:I317)</f>
        <v>4.79</v>
      </c>
      <c r="L317" s="122"/>
      <c r="M317" s="122"/>
    </row>
    <row r="318" spans="1:13" s="129" customFormat="1" ht="12">
      <c r="A318" s="106"/>
      <c r="B318" s="113"/>
      <c r="C318" s="108" t="s">
        <v>112</v>
      </c>
      <c r="D318" s="109"/>
      <c r="E318" s="131">
        <f>SUM(E319)</f>
        <v>1</v>
      </c>
      <c r="F318" s="131"/>
      <c r="G318" s="122">
        <f t="shared" ref="G318:K322" si="72">SUM(G319)</f>
        <v>0</v>
      </c>
      <c r="H318" s="122"/>
      <c r="I318" s="122">
        <f t="shared" si="72"/>
        <v>0</v>
      </c>
      <c r="J318" s="122"/>
      <c r="K318" s="122">
        <f t="shared" si="72"/>
        <v>1</v>
      </c>
      <c r="L318" s="122"/>
      <c r="M318" s="122"/>
    </row>
    <row r="319" spans="1:13" s="129" customFormat="1" ht="36">
      <c r="A319" s="106"/>
      <c r="B319" s="123"/>
      <c r="C319" s="106">
        <v>48431</v>
      </c>
      <c r="D319" s="107" t="s">
        <v>355</v>
      </c>
      <c r="E319" s="131">
        <v>1</v>
      </c>
      <c r="F319" s="131"/>
      <c r="G319" s="122">
        <v>0</v>
      </c>
      <c r="H319" s="122"/>
      <c r="I319" s="122">
        <v>0</v>
      </c>
      <c r="J319" s="122"/>
      <c r="K319" s="122">
        <f>SUM(E319:I319)</f>
        <v>1</v>
      </c>
      <c r="L319" s="122"/>
      <c r="M319" s="122"/>
    </row>
    <row r="320" spans="1:13" s="129" customFormat="1" ht="12">
      <c r="A320" s="106"/>
      <c r="B320" s="113"/>
      <c r="C320" s="108" t="s">
        <v>113</v>
      </c>
      <c r="D320" s="109"/>
      <c r="E320" s="131">
        <f>SUM(E321)</f>
        <v>0.22500000000000001</v>
      </c>
      <c r="F320" s="131"/>
      <c r="G320" s="122">
        <f t="shared" si="72"/>
        <v>0</v>
      </c>
      <c r="H320" s="122"/>
      <c r="I320" s="122">
        <f t="shared" si="72"/>
        <v>0</v>
      </c>
      <c r="J320" s="122"/>
      <c r="K320" s="122">
        <f t="shared" si="72"/>
        <v>0.22500000000000001</v>
      </c>
      <c r="L320" s="122"/>
      <c r="M320" s="122"/>
    </row>
    <row r="321" spans="1:13" s="129" customFormat="1" ht="12" customHeight="1">
      <c r="A321" s="106"/>
      <c r="B321" s="123"/>
      <c r="C321" s="106">
        <v>46390</v>
      </c>
      <c r="D321" s="107" t="s">
        <v>228</v>
      </c>
      <c r="E321" s="131">
        <v>0.22500000000000001</v>
      </c>
      <c r="F321" s="131"/>
      <c r="G321" s="122">
        <v>0</v>
      </c>
      <c r="H321" s="122"/>
      <c r="I321" s="122">
        <v>0</v>
      </c>
      <c r="J321" s="122"/>
      <c r="K321" s="122">
        <f>SUM(E321:I321)</f>
        <v>0.22500000000000001</v>
      </c>
      <c r="L321" s="122"/>
      <c r="M321" s="122"/>
    </row>
    <row r="322" spans="1:13" s="129" customFormat="1" ht="12">
      <c r="A322" s="106"/>
      <c r="B322" s="113"/>
      <c r="C322" s="108" t="s">
        <v>115</v>
      </c>
      <c r="D322" s="109"/>
      <c r="E322" s="131">
        <f>SUM(E323)</f>
        <v>0.43099999999999999</v>
      </c>
      <c r="F322" s="131"/>
      <c r="G322" s="122">
        <f t="shared" si="72"/>
        <v>0</v>
      </c>
      <c r="H322" s="122"/>
      <c r="I322" s="122">
        <f t="shared" si="72"/>
        <v>0</v>
      </c>
      <c r="J322" s="122"/>
      <c r="K322" s="122">
        <f t="shared" si="72"/>
        <v>0.43099999999999999</v>
      </c>
      <c r="L322" s="122"/>
      <c r="M322" s="122"/>
    </row>
    <row r="323" spans="1:13" s="129" customFormat="1" ht="24">
      <c r="A323" s="106"/>
      <c r="B323" s="123"/>
      <c r="C323" s="106">
        <v>47268</v>
      </c>
      <c r="D323" s="107" t="s">
        <v>356</v>
      </c>
      <c r="E323" s="131">
        <v>0.43099999999999999</v>
      </c>
      <c r="F323" s="131"/>
      <c r="G323" s="122">
        <v>0</v>
      </c>
      <c r="H323" s="122"/>
      <c r="I323" s="122">
        <v>0</v>
      </c>
      <c r="J323" s="122"/>
      <c r="K323" s="122">
        <f>SUM(E323:I323)</f>
        <v>0.43099999999999999</v>
      </c>
      <c r="L323" s="122"/>
      <c r="M323" s="122"/>
    </row>
    <row r="324" spans="1:13" s="129" customFormat="1" ht="12">
      <c r="A324" s="106"/>
      <c r="B324" s="113"/>
      <c r="C324" s="108" t="s">
        <v>116</v>
      </c>
      <c r="D324" s="109"/>
      <c r="E324" s="131">
        <f>SUM(E325:E327)</f>
        <v>1.8</v>
      </c>
      <c r="F324" s="131"/>
      <c r="G324" s="122">
        <f>SUM(G325:G327)</f>
        <v>0</v>
      </c>
      <c r="H324" s="122"/>
      <c r="I324" s="122">
        <f>SUM(I325:I327)</f>
        <v>7.5</v>
      </c>
      <c r="J324" s="122"/>
      <c r="K324" s="122">
        <f>SUM(K325:K327)</f>
        <v>9.3000000000000007</v>
      </c>
      <c r="L324" s="122"/>
      <c r="M324" s="122"/>
    </row>
    <row r="325" spans="1:13" s="129" customFormat="1" ht="23.25" customHeight="1">
      <c r="A325" s="106"/>
      <c r="B325" s="123"/>
      <c r="C325" s="106">
        <v>49287</v>
      </c>
      <c r="D325" s="107" t="s">
        <v>357</v>
      </c>
      <c r="E325" s="131">
        <v>1</v>
      </c>
      <c r="F325" s="131"/>
      <c r="G325" s="122">
        <v>0</v>
      </c>
      <c r="H325" s="122"/>
      <c r="I325" s="122">
        <v>0</v>
      </c>
      <c r="J325" s="122"/>
      <c r="K325" s="122">
        <f>SUM(E325:I325)</f>
        <v>1</v>
      </c>
      <c r="L325" s="122"/>
      <c r="M325" s="122"/>
    </row>
    <row r="326" spans="1:13" s="129" customFormat="1" ht="12">
      <c r="A326" s="106"/>
      <c r="B326" s="123"/>
      <c r="C326" s="106">
        <v>50173</v>
      </c>
      <c r="D326" s="107" t="s">
        <v>229</v>
      </c>
      <c r="E326" s="131">
        <v>0.8</v>
      </c>
      <c r="F326" s="131"/>
      <c r="G326" s="122">
        <v>0</v>
      </c>
      <c r="H326" s="122"/>
      <c r="I326" s="122">
        <v>0</v>
      </c>
      <c r="J326" s="122"/>
      <c r="K326" s="122">
        <f>SUM(E326:I326)</f>
        <v>0.8</v>
      </c>
      <c r="L326" s="122"/>
      <c r="M326" s="122"/>
    </row>
    <row r="327" spans="1:13" s="129" customFormat="1" ht="24">
      <c r="A327" s="106"/>
      <c r="B327" s="123"/>
      <c r="C327" s="106">
        <v>50403</v>
      </c>
      <c r="D327" s="107" t="s">
        <v>358</v>
      </c>
      <c r="E327" s="131">
        <v>0</v>
      </c>
      <c r="F327" s="131"/>
      <c r="G327" s="122">
        <v>0</v>
      </c>
      <c r="H327" s="122"/>
      <c r="I327" s="122">
        <v>7.5</v>
      </c>
      <c r="J327" s="122"/>
      <c r="K327" s="122">
        <f>SUM(E327:I327)</f>
        <v>7.5</v>
      </c>
      <c r="L327" s="122"/>
      <c r="M327" s="122"/>
    </row>
    <row r="328" spans="1:13" s="129" customFormat="1" ht="12">
      <c r="A328" s="106"/>
      <c r="B328" s="113"/>
      <c r="C328" s="108" t="s">
        <v>127</v>
      </c>
      <c r="D328" s="109"/>
      <c r="E328" s="131">
        <f>SUM(E329:E331)</f>
        <v>3.35</v>
      </c>
      <c r="F328" s="131"/>
      <c r="G328" s="122">
        <f>SUM(G329:G331)</f>
        <v>0</v>
      </c>
      <c r="H328" s="122"/>
      <c r="I328" s="122">
        <f>I329+I330+I331+I332</f>
        <v>2</v>
      </c>
      <c r="J328" s="122"/>
      <c r="K328" s="122">
        <f>SUM(K329:K332)</f>
        <v>5.35</v>
      </c>
      <c r="L328" s="122"/>
      <c r="M328" s="122"/>
    </row>
    <row r="329" spans="1:13" s="129" customFormat="1" ht="12" customHeight="1">
      <c r="A329" s="106"/>
      <c r="B329" s="123"/>
      <c r="C329" s="106">
        <v>46370</v>
      </c>
      <c r="D329" s="107" t="s">
        <v>230</v>
      </c>
      <c r="E329" s="131">
        <v>0.35</v>
      </c>
      <c r="F329" s="131"/>
      <c r="G329" s="122">
        <v>0</v>
      </c>
      <c r="H329" s="122"/>
      <c r="I329" s="122">
        <v>0</v>
      </c>
      <c r="J329" s="122"/>
      <c r="K329" s="122">
        <f>SUM(E329:I329)</f>
        <v>0.35</v>
      </c>
      <c r="L329" s="122"/>
      <c r="M329" s="122"/>
    </row>
    <row r="330" spans="1:13" s="129" customFormat="1" ht="12">
      <c r="A330" s="106"/>
      <c r="B330" s="123"/>
      <c r="C330" s="106">
        <v>47087</v>
      </c>
      <c r="D330" s="107" t="s">
        <v>231</v>
      </c>
      <c r="E330" s="131">
        <v>2</v>
      </c>
      <c r="F330" s="131"/>
      <c r="G330" s="122">
        <v>0</v>
      </c>
      <c r="H330" s="122"/>
      <c r="I330" s="122">
        <v>0</v>
      </c>
      <c r="J330" s="122"/>
      <c r="K330" s="122">
        <f>SUM(E330:I330)</f>
        <v>2</v>
      </c>
      <c r="L330" s="122"/>
      <c r="M330" s="122"/>
    </row>
    <row r="331" spans="1:13" s="129" customFormat="1" ht="12">
      <c r="A331" s="106"/>
      <c r="B331" s="123"/>
      <c r="C331" s="106">
        <v>50218</v>
      </c>
      <c r="D331" s="107" t="s">
        <v>232</v>
      </c>
      <c r="E331" s="131">
        <v>1</v>
      </c>
      <c r="F331" s="131"/>
      <c r="G331" s="122">
        <v>0</v>
      </c>
      <c r="H331" s="122"/>
      <c r="I331" s="122">
        <v>0</v>
      </c>
      <c r="J331" s="122"/>
      <c r="K331" s="122">
        <f>SUM(E331:I331)</f>
        <v>1</v>
      </c>
      <c r="L331" s="122"/>
      <c r="M331" s="122"/>
    </row>
    <row r="332" spans="1:13" s="129" customFormat="1" ht="24" customHeight="1">
      <c r="A332" s="106"/>
      <c r="B332" s="123"/>
      <c r="C332" s="106">
        <v>50381</v>
      </c>
      <c r="D332" s="107" t="s">
        <v>359</v>
      </c>
      <c r="E332" s="131">
        <v>0</v>
      </c>
      <c r="F332" s="131"/>
      <c r="G332" s="122">
        <v>0</v>
      </c>
      <c r="H332" s="122"/>
      <c r="I332" s="122">
        <v>2</v>
      </c>
      <c r="J332" s="122"/>
      <c r="K332" s="122">
        <f>SUM(E332:I332)</f>
        <v>2</v>
      </c>
      <c r="L332" s="122"/>
      <c r="M332" s="122"/>
    </row>
    <row r="333" spans="1:13" s="129" customFormat="1" ht="12">
      <c r="A333" s="120"/>
      <c r="B333" s="108" t="s">
        <v>37</v>
      </c>
      <c r="C333" s="108"/>
      <c r="D333" s="109"/>
      <c r="E333" s="130">
        <f>E338+E340+E343+E334</f>
        <v>6.8030000000000008</v>
      </c>
      <c r="F333" s="130"/>
      <c r="G333" s="121">
        <f>G338+G340+G343+G334</f>
        <v>0</v>
      </c>
      <c r="H333" s="121"/>
      <c r="I333" s="121">
        <f>I338+I340+I343+I334</f>
        <v>8.4984999999999999</v>
      </c>
      <c r="J333" s="121"/>
      <c r="K333" s="121">
        <f>K338+K340+K343+K334</f>
        <v>15.301500000000001</v>
      </c>
      <c r="L333" s="121"/>
      <c r="M333" s="121"/>
    </row>
    <row r="334" spans="1:13" s="129" customFormat="1" ht="12">
      <c r="A334" s="106"/>
      <c r="B334" s="113"/>
      <c r="C334" s="108" t="s">
        <v>114</v>
      </c>
      <c r="D334" s="109"/>
      <c r="E334" s="131">
        <f>SUM(E335:E337)</f>
        <v>1.1000000000000001</v>
      </c>
      <c r="F334" s="131"/>
      <c r="G334" s="122">
        <f>SUM(G335:G337)</f>
        <v>0</v>
      </c>
      <c r="H334" s="122"/>
      <c r="I334" s="122">
        <f>SUM(I335:I337)</f>
        <v>7.4984999999999999</v>
      </c>
      <c r="J334" s="122"/>
      <c r="K334" s="122">
        <f>SUM(K335:K337)</f>
        <v>8.5984999999999996</v>
      </c>
      <c r="L334" s="122"/>
      <c r="M334" s="122"/>
    </row>
    <row r="335" spans="1:13" s="129" customFormat="1" ht="12">
      <c r="A335" s="106"/>
      <c r="B335" s="113"/>
      <c r="C335" s="106">
        <v>48427</v>
      </c>
      <c r="D335" s="107" t="s">
        <v>233</v>
      </c>
      <c r="E335" s="131">
        <v>0.5</v>
      </c>
      <c r="F335" s="131"/>
      <c r="G335" s="122">
        <v>0</v>
      </c>
      <c r="H335" s="122"/>
      <c r="I335" s="122">
        <v>0</v>
      </c>
      <c r="J335" s="122"/>
      <c r="K335" s="122">
        <f>SUM(E335:I335)</f>
        <v>0.5</v>
      </c>
      <c r="L335" s="122"/>
      <c r="M335" s="122"/>
    </row>
    <row r="336" spans="1:13" s="129" customFormat="1" ht="24">
      <c r="A336" s="106"/>
      <c r="B336" s="123"/>
      <c r="C336" s="106">
        <v>49117</v>
      </c>
      <c r="D336" s="107" t="s">
        <v>360</v>
      </c>
      <c r="E336" s="131">
        <v>0</v>
      </c>
      <c r="F336" s="131"/>
      <c r="G336" s="122">
        <v>0</v>
      </c>
      <c r="H336" s="122"/>
      <c r="I336" s="122">
        <v>7.4984999999999999</v>
      </c>
      <c r="J336" s="122"/>
      <c r="K336" s="122">
        <f>SUM(E336:I336)</f>
        <v>7.4984999999999999</v>
      </c>
      <c r="L336" s="122"/>
      <c r="M336" s="122"/>
    </row>
    <row r="337" spans="1:13" s="129" customFormat="1" ht="12">
      <c r="A337" s="106"/>
      <c r="B337" s="123"/>
      <c r="C337" s="106">
        <v>49386</v>
      </c>
      <c r="D337" s="107" t="s">
        <v>234</v>
      </c>
      <c r="E337" s="131">
        <v>0.6</v>
      </c>
      <c r="F337" s="131"/>
      <c r="G337" s="122">
        <v>0</v>
      </c>
      <c r="H337" s="122"/>
      <c r="I337" s="122">
        <v>0</v>
      </c>
      <c r="J337" s="122"/>
      <c r="K337" s="122">
        <f>SUM(E337:I337)</f>
        <v>0.6</v>
      </c>
      <c r="L337" s="122"/>
      <c r="M337" s="122"/>
    </row>
    <row r="338" spans="1:13" s="129" customFormat="1" ht="12">
      <c r="A338" s="106"/>
      <c r="B338" s="113"/>
      <c r="C338" s="108" t="s">
        <v>129</v>
      </c>
      <c r="D338" s="109"/>
      <c r="E338" s="131">
        <f>SUM(E339)</f>
        <v>0.2</v>
      </c>
      <c r="F338" s="131"/>
      <c r="G338" s="122">
        <f t="shared" ref="G338:K338" si="73">SUM(G339:G339)</f>
        <v>0</v>
      </c>
      <c r="H338" s="122"/>
      <c r="I338" s="122">
        <f t="shared" si="73"/>
        <v>0</v>
      </c>
      <c r="J338" s="122"/>
      <c r="K338" s="122">
        <f t="shared" si="73"/>
        <v>0.2</v>
      </c>
      <c r="L338" s="122"/>
      <c r="M338" s="122"/>
    </row>
    <row r="339" spans="1:13" s="129" customFormat="1" ht="24">
      <c r="A339" s="106"/>
      <c r="B339" s="123"/>
      <c r="C339" s="106">
        <v>46947</v>
      </c>
      <c r="D339" s="107" t="s">
        <v>361</v>
      </c>
      <c r="E339" s="131">
        <v>0.2</v>
      </c>
      <c r="F339" s="131"/>
      <c r="G339" s="122">
        <v>0</v>
      </c>
      <c r="H339" s="122"/>
      <c r="I339" s="122">
        <v>0</v>
      </c>
      <c r="J339" s="122"/>
      <c r="K339" s="122">
        <f>SUM(E339:I339)</f>
        <v>0.2</v>
      </c>
      <c r="L339" s="122"/>
      <c r="M339" s="122"/>
    </row>
    <row r="340" spans="1:13" s="129" customFormat="1" ht="12">
      <c r="A340" s="106"/>
      <c r="B340" s="113"/>
      <c r="C340" s="108" t="s">
        <v>127</v>
      </c>
      <c r="D340" s="109"/>
      <c r="E340" s="131">
        <f>SUM(E341:E342)</f>
        <v>5.5030000000000001</v>
      </c>
      <c r="F340" s="131"/>
      <c r="G340" s="122">
        <f>SUM(G341:G342)</f>
        <v>0</v>
      </c>
      <c r="H340" s="122"/>
      <c r="I340" s="122">
        <f>SUM(I341:I342)</f>
        <v>0</v>
      </c>
      <c r="J340" s="122"/>
      <c r="K340" s="122">
        <f>SUM(K341:K342)</f>
        <v>5.5030000000000001</v>
      </c>
      <c r="L340" s="122"/>
      <c r="M340" s="122"/>
    </row>
    <row r="341" spans="1:13" s="129" customFormat="1" ht="12">
      <c r="A341" s="106"/>
      <c r="B341" s="123"/>
      <c r="C341" s="106">
        <v>45296</v>
      </c>
      <c r="D341" s="115" t="s">
        <v>235</v>
      </c>
      <c r="E341" s="131">
        <v>0.503</v>
      </c>
      <c r="F341" s="131"/>
      <c r="G341" s="122">
        <v>0</v>
      </c>
      <c r="H341" s="122"/>
      <c r="I341" s="122">
        <v>0</v>
      </c>
      <c r="J341" s="122"/>
      <c r="K341" s="122">
        <f>SUM(E341:I341)</f>
        <v>0.503</v>
      </c>
      <c r="L341" s="122"/>
      <c r="M341" s="122"/>
    </row>
    <row r="342" spans="1:13" s="129" customFormat="1" ht="24">
      <c r="A342" s="106"/>
      <c r="B342" s="123"/>
      <c r="C342" s="106">
        <v>50288</v>
      </c>
      <c r="D342" s="107" t="s">
        <v>362</v>
      </c>
      <c r="E342" s="131">
        <v>5</v>
      </c>
      <c r="F342" s="131"/>
      <c r="G342" s="122">
        <v>0</v>
      </c>
      <c r="H342" s="122"/>
      <c r="I342" s="122">
        <v>0</v>
      </c>
      <c r="J342" s="122"/>
      <c r="K342" s="122">
        <f>SUM(E342:I342)</f>
        <v>5</v>
      </c>
      <c r="L342" s="122"/>
      <c r="M342" s="122"/>
    </row>
    <row r="343" spans="1:13" s="129" customFormat="1" ht="12">
      <c r="A343" s="106"/>
      <c r="B343" s="113"/>
      <c r="C343" s="108" t="s">
        <v>128</v>
      </c>
      <c r="D343" s="109"/>
      <c r="E343" s="131">
        <f>SUM(E344)</f>
        <v>0</v>
      </c>
      <c r="F343" s="131"/>
      <c r="G343" s="122">
        <f t="shared" ref="G343:K343" si="74">SUM(G344)</f>
        <v>0</v>
      </c>
      <c r="H343" s="122"/>
      <c r="I343" s="122">
        <f t="shared" si="74"/>
        <v>1</v>
      </c>
      <c r="J343" s="122"/>
      <c r="K343" s="122">
        <f t="shared" si="74"/>
        <v>1</v>
      </c>
      <c r="L343" s="122"/>
      <c r="M343" s="122"/>
    </row>
    <row r="344" spans="1:13" s="129" customFormat="1" ht="12">
      <c r="A344" s="106"/>
      <c r="B344" s="123"/>
      <c r="C344" s="106">
        <v>41665</v>
      </c>
      <c r="D344" s="107" t="s">
        <v>236</v>
      </c>
      <c r="E344" s="131">
        <v>0</v>
      </c>
      <c r="F344" s="131"/>
      <c r="G344" s="122">
        <v>0</v>
      </c>
      <c r="H344" s="122"/>
      <c r="I344" s="122">
        <v>1</v>
      </c>
      <c r="J344" s="122"/>
      <c r="K344" s="122">
        <f>SUM(E344:I344)</f>
        <v>1</v>
      </c>
      <c r="L344" s="122"/>
      <c r="M344" s="122"/>
    </row>
    <row r="345" spans="1:13" s="129" customFormat="1" ht="12">
      <c r="A345" s="120"/>
      <c r="B345" s="108" t="s">
        <v>38</v>
      </c>
      <c r="C345" s="108"/>
      <c r="D345" s="109"/>
      <c r="E345" s="130">
        <f>E346</f>
        <v>1.5</v>
      </c>
      <c r="F345" s="130"/>
      <c r="G345" s="121">
        <f>G346</f>
        <v>0</v>
      </c>
      <c r="H345" s="121"/>
      <c r="I345" s="121">
        <f>I346</f>
        <v>0</v>
      </c>
      <c r="J345" s="121"/>
      <c r="K345" s="121">
        <f>K346</f>
        <v>1.5</v>
      </c>
      <c r="L345" s="121"/>
      <c r="M345" s="121"/>
    </row>
    <row r="346" spans="1:13" s="129" customFormat="1" ht="12">
      <c r="A346" s="106"/>
      <c r="B346" s="113"/>
      <c r="C346" s="108" t="s">
        <v>127</v>
      </c>
      <c r="D346" s="109"/>
      <c r="E346" s="131">
        <f>SUM(E347)</f>
        <v>1.5</v>
      </c>
      <c r="F346" s="131"/>
      <c r="G346" s="122">
        <f>SUM(G347)</f>
        <v>0</v>
      </c>
      <c r="H346" s="122"/>
      <c r="I346" s="122">
        <f>SUM(I347)</f>
        <v>0</v>
      </c>
      <c r="J346" s="122"/>
      <c r="K346" s="122">
        <f t="shared" ref="K346" si="75">SUM(K347)</f>
        <v>1.5</v>
      </c>
      <c r="L346" s="122"/>
      <c r="M346" s="122"/>
    </row>
    <row r="347" spans="1:13" s="129" customFormat="1" ht="12">
      <c r="A347" s="106"/>
      <c r="B347" s="123"/>
      <c r="C347" s="106">
        <v>51048</v>
      </c>
      <c r="D347" s="107" t="s">
        <v>237</v>
      </c>
      <c r="E347" s="131">
        <v>1.5</v>
      </c>
      <c r="F347" s="131"/>
      <c r="G347" s="122">
        <v>0</v>
      </c>
      <c r="H347" s="122"/>
      <c r="I347" s="122">
        <v>0</v>
      </c>
      <c r="J347" s="122"/>
      <c r="K347" s="122">
        <f>SUM(E347:I347)</f>
        <v>1.5</v>
      </c>
      <c r="L347" s="122"/>
      <c r="M347" s="122"/>
    </row>
    <row r="348" spans="1:13" s="129" customFormat="1" ht="12">
      <c r="A348" s="120"/>
      <c r="B348" s="108" t="s">
        <v>39</v>
      </c>
      <c r="C348" s="108"/>
      <c r="D348" s="109"/>
      <c r="E348" s="130">
        <f>E349+E356+E358+E361+E366+E351</f>
        <v>9</v>
      </c>
      <c r="F348" s="130"/>
      <c r="G348" s="121">
        <f>G349+G356+G358+G361+G366+G351</f>
        <v>0</v>
      </c>
      <c r="H348" s="121"/>
      <c r="I348" s="121">
        <f>I349+I356+I358+I361+I366+I351</f>
        <v>5.3</v>
      </c>
      <c r="J348" s="121"/>
      <c r="K348" s="121">
        <f>K349+K356+K358+K361+K366+K351</f>
        <v>14.3</v>
      </c>
      <c r="L348" s="121"/>
      <c r="M348" s="121"/>
    </row>
    <row r="349" spans="1:13" s="129" customFormat="1" ht="12">
      <c r="A349" s="106"/>
      <c r="B349" s="113"/>
      <c r="C349" s="108" t="s">
        <v>288</v>
      </c>
      <c r="D349" s="109"/>
      <c r="E349" s="131">
        <f t="shared" ref="E349:K349" si="76">SUM(E350)</f>
        <v>0</v>
      </c>
      <c r="F349" s="131"/>
      <c r="G349" s="122">
        <f t="shared" si="76"/>
        <v>0</v>
      </c>
      <c r="H349" s="122"/>
      <c r="I349" s="122">
        <f t="shared" si="76"/>
        <v>1.8</v>
      </c>
      <c r="J349" s="122"/>
      <c r="K349" s="122">
        <f t="shared" si="76"/>
        <v>1.8</v>
      </c>
      <c r="L349" s="122"/>
      <c r="M349" s="122"/>
    </row>
    <row r="350" spans="1:13" s="129" customFormat="1" ht="12">
      <c r="A350" s="106"/>
      <c r="B350" s="123"/>
      <c r="C350" s="106">
        <v>50134</v>
      </c>
      <c r="D350" s="107" t="s">
        <v>238</v>
      </c>
      <c r="E350" s="131">
        <v>0</v>
      </c>
      <c r="F350" s="131"/>
      <c r="G350" s="122">
        <v>0</v>
      </c>
      <c r="H350" s="122"/>
      <c r="I350" s="122">
        <v>1.8</v>
      </c>
      <c r="J350" s="122"/>
      <c r="K350" s="122">
        <f>SUM(E350:I350)</f>
        <v>1.8</v>
      </c>
      <c r="L350" s="122"/>
      <c r="M350" s="122"/>
    </row>
    <row r="351" spans="1:13" s="129" customFormat="1" ht="12">
      <c r="A351" s="106"/>
      <c r="B351" s="113"/>
      <c r="C351" s="108" t="s">
        <v>113</v>
      </c>
      <c r="D351" s="109"/>
      <c r="E351" s="131">
        <f>SUM(E352:E355)</f>
        <v>3.2250000000000001</v>
      </c>
      <c r="F351" s="131"/>
      <c r="G351" s="122">
        <f>SUM(G352:G355)</f>
        <v>0</v>
      </c>
      <c r="H351" s="122"/>
      <c r="I351" s="122">
        <f>SUM(I352:I355)</f>
        <v>0</v>
      </c>
      <c r="J351" s="122"/>
      <c r="K351" s="122">
        <f>SUM(K352:K355)</f>
        <v>3.2250000000000001</v>
      </c>
      <c r="L351" s="122"/>
      <c r="M351" s="122"/>
    </row>
    <row r="352" spans="1:13" s="129" customFormat="1" ht="12">
      <c r="A352" s="106"/>
      <c r="B352" s="123"/>
      <c r="C352" s="106">
        <v>49131</v>
      </c>
      <c r="D352" s="107" t="s">
        <v>239</v>
      </c>
      <c r="E352" s="131">
        <v>1</v>
      </c>
      <c r="F352" s="131"/>
      <c r="G352" s="122">
        <v>0</v>
      </c>
      <c r="H352" s="122"/>
      <c r="I352" s="122">
        <v>0</v>
      </c>
      <c r="J352" s="122"/>
      <c r="K352" s="122">
        <f>SUM(E352:I352)</f>
        <v>1</v>
      </c>
      <c r="L352" s="122"/>
      <c r="M352" s="122"/>
    </row>
    <row r="353" spans="1:13" s="129" customFormat="1" ht="24">
      <c r="A353" s="106"/>
      <c r="B353" s="123"/>
      <c r="C353" s="106">
        <v>49175</v>
      </c>
      <c r="D353" s="107" t="s">
        <v>363</v>
      </c>
      <c r="E353" s="131">
        <v>1</v>
      </c>
      <c r="F353" s="131"/>
      <c r="G353" s="122">
        <v>0</v>
      </c>
      <c r="H353" s="122"/>
      <c r="I353" s="122">
        <v>0</v>
      </c>
      <c r="J353" s="122"/>
      <c r="K353" s="122">
        <f>SUM(E353:I353)</f>
        <v>1</v>
      </c>
      <c r="L353" s="122"/>
      <c r="M353" s="122"/>
    </row>
    <row r="354" spans="1:13" s="129" customFormat="1" ht="12">
      <c r="A354" s="106"/>
      <c r="B354" s="123"/>
      <c r="C354" s="106">
        <v>49196</v>
      </c>
      <c r="D354" s="107" t="s">
        <v>240</v>
      </c>
      <c r="E354" s="131">
        <v>1</v>
      </c>
      <c r="F354" s="131"/>
      <c r="G354" s="122">
        <v>0</v>
      </c>
      <c r="H354" s="122"/>
      <c r="I354" s="122">
        <v>0</v>
      </c>
      <c r="J354" s="122"/>
      <c r="K354" s="122">
        <f>SUM(E354:I354)</f>
        <v>1</v>
      </c>
      <c r="L354" s="122"/>
      <c r="M354" s="122"/>
    </row>
    <row r="355" spans="1:13" s="129" customFormat="1" ht="12">
      <c r="A355" s="106"/>
      <c r="B355" s="123"/>
      <c r="C355" s="106">
        <v>51092</v>
      </c>
      <c r="D355" s="107" t="s">
        <v>241</v>
      </c>
      <c r="E355" s="131">
        <v>0.22500000000000001</v>
      </c>
      <c r="F355" s="131"/>
      <c r="G355" s="122">
        <v>0</v>
      </c>
      <c r="H355" s="122"/>
      <c r="I355" s="122">
        <v>0</v>
      </c>
      <c r="J355" s="122"/>
      <c r="K355" s="122">
        <f>SUM(E355:I355)</f>
        <v>0.22500000000000001</v>
      </c>
      <c r="L355" s="122"/>
      <c r="M355" s="122"/>
    </row>
    <row r="356" spans="1:13" s="129" customFormat="1" ht="12">
      <c r="A356" s="106"/>
      <c r="B356" s="113"/>
      <c r="C356" s="108" t="s">
        <v>114</v>
      </c>
      <c r="D356" s="109"/>
      <c r="E356" s="131">
        <f>SUM(E357)</f>
        <v>0.9</v>
      </c>
      <c r="F356" s="131"/>
      <c r="G356" s="122">
        <f t="shared" ref="G356:K356" si="77">SUM(G357)</f>
        <v>0</v>
      </c>
      <c r="H356" s="122"/>
      <c r="I356" s="122">
        <f t="shared" si="77"/>
        <v>0</v>
      </c>
      <c r="J356" s="122"/>
      <c r="K356" s="122">
        <f t="shared" si="77"/>
        <v>0.9</v>
      </c>
      <c r="L356" s="122"/>
      <c r="M356" s="122"/>
    </row>
    <row r="357" spans="1:13" s="129" customFormat="1" ht="12">
      <c r="A357" s="106"/>
      <c r="B357" s="123"/>
      <c r="C357" s="106">
        <v>49331</v>
      </c>
      <c r="D357" s="107" t="s">
        <v>242</v>
      </c>
      <c r="E357" s="131">
        <v>0.9</v>
      </c>
      <c r="F357" s="131"/>
      <c r="G357" s="122">
        <v>0</v>
      </c>
      <c r="H357" s="122"/>
      <c r="I357" s="122">
        <v>0</v>
      </c>
      <c r="J357" s="122"/>
      <c r="K357" s="122">
        <f>SUM(E357:I357)</f>
        <v>0.9</v>
      </c>
      <c r="L357" s="122"/>
      <c r="M357" s="122"/>
    </row>
    <row r="358" spans="1:13" s="129" customFormat="1" ht="12">
      <c r="A358" s="106"/>
      <c r="B358" s="113"/>
      <c r="C358" s="108" t="s">
        <v>129</v>
      </c>
      <c r="D358" s="109"/>
      <c r="E358" s="131">
        <f>SUM(E359:E360)</f>
        <v>0</v>
      </c>
      <c r="F358" s="131"/>
      <c r="G358" s="122">
        <f>SUM(G359:G360)</f>
        <v>0</v>
      </c>
      <c r="H358" s="122"/>
      <c r="I358" s="122">
        <f>SUM(I359:I360)</f>
        <v>2.2999999999999998</v>
      </c>
      <c r="J358" s="122"/>
      <c r="K358" s="122">
        <f>SUM(K359:K360)</f>
        <v>2.2999999999999998</v>
      </c>
      <c r="L358" s="122"/>
      <c r="M358" s="122"/>
    </row>
    <row r="359" spans="1:13" s="129" customFormat="1" ht="24">
      <c r="A359" s="106"/>
      <c r="B359" s="123"/>
      <c r="C359" s="106">
        <v>50139</v>
      </c>
      <c r="D359" s="107" t="s">
        <v>364</v>
      </c>
      <c r="E359" s="131">
        <v>0</v>
      </c>
      <c r="F359" s="131"/>
      <c r="G359" s="122">
        <v>0</v>
      </c>
      <c r="H359" s="122"/>
      <c r="I359" s="122">
        <v>1.8</v>
      </c>
      <c r="J359" s="122"/>
      <c r="K359" s="122">
        <f>SUM(E359:I359)</f>
        <v>1.8</v>
      </c>
      <c r="L359" s="122"/>
      <c r="M359" s="122"/>
    </row>
    <row r="360" spans="1:13" s="129" customFormat="1" ht="24">
      <c r="A360" s="106"/>
      <c r="B360" s="123"/>
      <c r="C360" s="106">
        <v>50285</v>
      </c>
      <c r="D360" s="107" t="s">
        <v>365</v>
      </c>
      <c r="E360" s="131"/>
      <c r="F360" s="131"/>
      <c r="G360" s="122"/>
      <c r="H360" s="122"/>
      <c r="I360" s="122">
        <v>0.5</v>
      </c>
      <c r="J360" s="122"/>
      <c r="K360" s="122">
        <f>SUM(E360:I360)</f>
        <v>0.5</v>
      </c>
      <c r="L360" s="122"/>
      <c r="M360" s="122"/>
    </row>
    <row r="361" spans="1:13" s="129" customFormat="1" ht="12">
      <c r="A361" s="106"/>
      <c r="B361" s="113"/>
      <c r="C361" s="108" t="s">
        <v>116</v>
      </c>
      <c r="D361" s="109"/>
      <c r="E361" s="131">
        <f>SUM(E362:E365)</f>
        <v>3.0750000000000002</v>
      </c>
      <c r="F361" s="131"/>
      <c r="G361" s="122">
        <f t="shared" ref="G361:I361" si="78">SUM(G362:G365)</f>
        <v>0</v>
      </c>
      <c r="H361" s="122"/>
      <c r="I361" s="122">
        <f t="shared" si="78"/>
        <v>1.2</v>
      </c>
      <c r="J361" s="122"/>
      <c r="K361" s="122">
        <f>SUM(K362:K365)</f>
        <v>4.2750000000000004</v>
      </c>
      <c r="L361" s="122"/>
      <c r="M361" s="122"/>
    </row>
    <row r="362" spans="1:13" s="129" customFormat="1" ht="23.25" customHeight="1">
      <c r="A362" s="106"/>
      <c r="B362" s="123"/>
      <c r="C362" s="106">
        <v>40354</v>
      </c>
      <c r="D362" s="107" t="s">
        <v>366</v>
      </c>
      <c r="E362" s="131">
        <v>0.8</v>
      </c>
      <c r="F362" s="131"/>
      <c r="G362" s="122">
        <v>0</v>
      </c>
      <c r="H362" s="122"/>
      <c r="I362" s="122">
        <v>0</v>
      </c>
      <c r="J362" s="122"/>
      <c r="K362" s="122">
        <f>SUM(E362:I362)</f>
        <v>0.8</v>
      </c>
      <c r="L362" s="122"/>
      <c r="M362" s="122"/>
    </row>
    <row r="363" spans="1:13" s="129" customFormat="1" ht="24">
      <c r="A363" s="106"/>
      <c r="B363" s="123"/>
      <c r="C363" s="106">
        <v>48183</v>
      </c>
      <c r="D363" s="107" t="s">
        <v>367</v>
      </c>
      <c r="E363" s="131">
        <v>0.6</v>
      </c>
      <c r="F363" s="131"/>
      <c r="G363" s="122"/>
      <c r="H363" s="122"/>
      <c r="I363" s="122"/>
      <c r="J363" s="122"/>
      <c r="K363" s="122">
        <f>SUM(E363:I363)</f>
        <v>0.6</v>
      </c>
      <c r="L363" s="122"/>
      <c r="M363" s="122"/>
    </row>
    <row r="364" spans="1:13" s="129" customFormat="1" ht="12">
      <c r="A364" s="106"/>
      <c r="B364" s="123"/>
      <c r="C364" s="106">
        <v>48448</v>
      </c>
      <c r="D364" s="107" t="s">
        <v>243</v>
      </c>
      <c r="E364" s="131">
        <v>0.1</v>
      </c>
      <c r="F364" s="131"/>
      <c r="G364" s="122">
        <v>0</v>
      </c>
      <c r="H364" s="122"/>
      <c r="I364" s="122">
        <v>1.2</v>
      </c>
      <c r="J364" s="122"/>
      <c r="K364" s="122">
        <f>SUM(E364:I364)</f>
        <v>1.3</v>
      </c>
      <c r="L364" s="122"/>
      <c r="M364" s="122"/>
    </row>
    <row r="365" spans="1:13" s="129" customFormat="1" ht="12">
      <c r="A365" s="106"/>
      <c r="B365" s="123"/>
      <c r="C365" s="106">
        <v>50051</v>
      </c>
      <c r="D365" s="107" t="s">
        <v>244</v>
      </c>
      <c r="E365" s="131">
        <v>1.575</v>
      </c>
      <c r="F365" s="131"/>
      <c r="G365" s="122">
        <v>0</v>
      </c>
      <c r="H365" s="122"/>
      <c r="I365" s="122">
        <v>0</v>
      </c>
      <c r="J365" s="122"/>
      <c r="K365" s="122">
        <f>SUM(E365:I365)</f>
        <v>1.575</v>
      </c>
      <c r="L365" s="122"/>
      <c r="M365" s="122"/>
    </row>
    <row r="366" spans="1:13" s="129" customFormat="1" ht="12">
      <c r="A366" s="106"/>
      <c r="B366" s="113"/>
      <c r="C366" s="108" t="s">
        <v>127</v>
      </c>
      <c r="D366" s="109"/>
      <c r="E366" s="131">
        <f t="shared" ref="E366:K366" si="79">SUM(E367)</f>
        <v>1.8</v>
      </c>
      <c r="F366" s="131"/>
      <c r="G366" s="122">
        <f t="shared" si="79"/>
        <v>0</v>
      </c>
      <c r="H366" s="122"/>
      <c r="I366" s="122">
        <f t="shared" si="79"/>
        <v>0</v>
      </c>
      <c r="J366" s="122"/>
      <c r="K366" s="122">
        <f t="shared" si="79"/>
        <v>1.8</v>
      </c>
      <c r="L366" s="122"/>
      <c r="M366" s="122"/>
    </row>
    <row r="367" spans="1:13" s="129" customFormat="1" ht="24">
      <c r="A367" s="106"/>
      <c r="B367" s="123"/>
      <c r="C367" s="106">
        <v>50098</v>
      </c>
      <c r="D367" s="107" t="s">
        <v>368</v>
      </c>
      <c r="E367" s="131">
        <v>1.8</v>
      </c>
      <c r="F367" s="131"/>
      <c r="G367" s="122">
        <v>0</v>
      </c>
      <c r="H367" s="122"/>
      <c r="I367" s="122">
        <v>0</v>
      </c>
      <c r="J367" s="122"/>
      <c r="K367" s="122">
        <f>SUM(E367:I367)</f>
        <v>1.8</v>
      </c>
      <c r="L367" s="122"/>
      <c r="M367" s="122"/>
    </row>
    <row r="368" spans="1:13" s="129" customFormat="1" ht="12">
      <c r="A368" s="133" t="s">
        <v>245</v>
      </c>
      <c r="B368" s="134"/>
      <c r="C368" s="135"/>
      <c r="D368" s="135"/>
      <c r="E368" s="136">
        <f>E369+E379+E393+E410+E412+E414+E422+E432+E467+E477</f>
        <v>86.649000000000001</v>
      </c>
      <c r="F368" s="136"/>
      <c r="G368" s="137">
        <f>G369+G379+G393+G410+G412+G414+G422+G432+G467+G477</f>
        <v>5.7050000000000001</v>
      </c>
      <c r="H368" s="137"/>
      <c r="I368" s="137">
        <f>I369+I379+I393+I410+I412+I414+I422+I432+I467+I477</f>
        <v>34.911126150000001</v>
      </c>
      <c r="J368" s="137"/>
      <c r="K368" s="137">
        <f>K369+K379+K393+K410+K412+K414+K422+K432+K467+K477</f>
        <v>127.26512615</v>
      </c>
      <c r="L368" s="137"/>
      <c r="M368" s="137"/>
    </row>
    <row r="369" spans="1:13" s="129" customFormat="1" ht="12">
      <c r="A369" s="134"/>
      <c r="B369" s="134"/>
      <c r="C369" s="138" t="s">
        <v>288</v>
      </c>
      <c r="D369" s="135"/>
      <c r="E369" s="139">
        <f>SUM(E370:E378)</f>
        <v>6.8</v>
      </c>
      <c r="F369" s="139"/>
      <c r="G369" s="140">
        <f>SUM(G370:G378)</f>
        <v>2.2050000000000001</v>
      </c>
      <c r="H369" s="140"/>
      <c r="I369" s="140">
        <f>SUM(I370:I378)</f>
        <v>1.8718619999999999</v>
      </c>
      <c r="J369" s="140"/>
      <c r="K369" s="140">
        <f>SUM(K370:K378)</f>
        <v>10.876861999999999</v>
      </c>
      <c r="L369" s="140"/>
      <c r="M369" s="140"/>
    </row>
    <row r="370" spans="1:13" s="129" customFormat="1" ht="24">
      <c r="A370" s="106"/>
      <c r="B370" s="123"/>
      <c r="C370" s="106">
        <v>44098</v>
      </c>
      <c r="D370" s="107" t="s">
        <v>369</v>
      </c>
      <c r="E370" s="131">
        <v>1.5</v>
      </c>
      <c r="F370" s="131"/>
      <c r="G370" s="122">
        <v>0</v>
      </c>
      <c r="H370" s="122"/>
      <c r="I370" s="122">
        <v>0</v>
      </c>
      <c r="J370" s="122"/>
      <c r="K370" s="122">
        <f t="shared" ref="K370:K378" si="80">SUM(E370:I370)</f>
        <v>1.5</v>
      </c>
      <c r="L370" s="122"/>
      <c r="M370" s="122"/>
    </row>
    <row r="371" spans="1:13" s="129" customFormat="1" ht="24">
      <c r="A371" s="106"/>
      <c r="B371" s="123"/>
      <c r="C371" s="106">
        <v>45282</v>
      </c>
      <c r="D371" s="107" t="s">
        <v>370</v>
      </c>
      <c r="E371" s="131">
        <v>0.4</v>
      </c>
      <c r="F371" s="131"/>
      <c r="G371" s="122">
        <v>0.5</v>
      </c>
      <c r="H371" s="122"/>
      <c r="I371" s="122">
        <v>0</v>
      </c>
      <c r="J371" s="122"/>
      <c r="K371" s="122">
        <f t="shared" si="80"/>
        <v>0.9</v>
      </c>
      <c r="L371" s="122"/>
      <c r="M371" s="122"/>
    </row>
    <row r="372" spans="1:13" s="129" customFormat="1" ht="12">
      <c r="A372" s="134"/>
      <c r="B372" s="134"/>
      <c r="C372" s="106">
        <v>46240</v>
      </c>
      <c r="D372" s="141" t="s">
        <v>246</v>
      </c>
      <c r="E372" s="139">
        <v>0</v>
      </c>
      <c r="F372" s="139"/>
      <c r="G372" s="140">
        <v>0</v>
      </c>
      <c r="H372" s="140"/>
      <c r="I372" s="140">
        <v>3.6999999999999998E-2</v>
      </c>
      <c r="J372" s="140"/>
      <c r="K372" s="122">
        <f t="shared" si="80"/>
        <v>3.6999999999999998E-2</v>
      </c>
      <c r="L372" s="122"/>
      <c r="M372" s="140"/>
    </row>
    <row r="373" spans="1:13" s="129" customFormat="1" ht="24">
      <c r="A373" s="106"/>
      <c r="B373" s="123"/>
      <c r="C373" s="106">
        <v>48109</v>
      </c>
      <c r="D373" s="107" t="s">
        <v>371</v>
      </c>
      <c r="E373" s="131">
        <v>0.5</v>
      </c>
      <c r="F373" s="131"/>
      <c r="G373" s="122">
        <v>0</v>
      </c>
      <c r="H373" s="122"/>
      <c r="I373" s="122">
        <v>0</v>
      </c>
      <c r="J373" s="122"/>
      <c r="K373" s="122">
        <f t="shared" si="80"/>
        <v>0.5</v>
      </c>
      <c r="L373" s="122"/>
      <c r="M373" s="122"/>
    </row>
    <row r="374" spans="1:13" s="129" customFormat="1" ht="24" customHeight="1">
      <c r="A374" s="106"/>
      <c r="B374" s="123"/>
      <c r="C374" s="106">
        <v>50058</v>
      </c>
      <c r="D374" s="107" t="s">
        <v>372</v>
      </c>
      <c r="E374" s="131">
        <v>0.5</v>
      </c>
      <c r="F374" s="131"/>
      <c r="G374" s="122">
        <v>0</v>
      </c>
      <c r="H374" s="122"/>
      <c r="I374" s="122">
        <v>0</v>
      </c>
      <c r="J374" s="122"/>
      <c r="K374" s="122">
        <f t="shared" si="80"/>
        <v>0.5</v>
      </c>
      <c r="L374" s="122"/>
      <c r="M374" s="122"/>
    </row>
    <row r="375" spans="1:13" s="129" customFormat="1" ht="24">
      <c r="A375" s="106"/>
      <c r="B375" s="123"/>
      <c r="C375" s="106">
        <v>50159</v>
      </c>
      <c r="D375" s="107" t="s">
        <v>247</v>
      </c>
      <c r="E375" s="131">
        <v>0.9</v>
      </c>
      <c r="F375" s="131"/>
      <c r="G375" s="122">
        <v>0.95499999999999996</v>
      </c>
      <c r="H375" s="122"/>
      <c r="I375" s="122">
        <v>1.834862</v>
      </c>
      <c r="J375" s="122"/>
      <c r="K375" s="122">
        <f t="shared" si="80"/>
        <v>3.6898619999999998</v>
      </c>
      <c r="L375" s="122"/>
      <c r="M375" s="122"/>
    </row>
    <row r="376" spans="1:13" s="129" customFormat="1" ht="48">
      <c r="A376" s="106"/>
      <c r="B376" s="123"/>
      <c r="C376" s="106">
        <v>50217</v>
      </c>
      <c r="D376" s="107" t="s">
        <v>373</v>
      </c>
      <c r="E376" s="131">
        <v>1.5</v>
      </c>
      <c r="F376" s="131"/>
      <c r="G376" s="122">
        <v>0</v>
      </c>
      <c r="H376" s="122"/>
      <c r="I376" s="122">
        <v>0</v>
      </c>
      <c r="J376" s="122"/>
      <c r="K376" s="122">
        <f t="shared" si="80"/>
        <v>1.5</v>
      </c>
      <c r="L376" s="122"/>
      <c r="M376" s="122"/>
    </row>
    <row r="377" spans="1:13" s="129" customFormat="1" ht="12">
      <c r="A377" s="134"/>
      <c r="B377" s="134"/>
      <c r="C377" s="106">
        <v>51254</v>
      </c>
      <c r="D377" s="141" t="s">
        <v>282</v>
      </c>
      <c r="E377" s="139">
        <v>1</v>
      </c>
      <c r="F377" s="139"/>
      <c r="G377" s="140">
        <v>0.75</v>
      </c>
      <c r="H377" s="140"/>
      <c r="I377" s="140">
        <v>0</v>
      </c>
      <c r="J377" s="140"/>
      <c r="K377" s="122">
        <f t="shared" si="80"/>
        <v>1.75</v>
      </c>
      <c r="L377" s="122"/>
      <c r="M377" s="140"/>
    </row>
    <row r="378" spans="1:13" s="129" customFormat="1" ht="24" customHeight="1">
      <c r="A378" s="106"/>
      <c r="B378" s="123"/>
      <c r="C378" s="106">
        <v>51322</v>
      </c>
      <c r="D378" s="107" t="s">
        <v>374</v>
      </c>
      <c r="E378" s="131">
        <v>0.5</v>
      </c>
      <c r="F378" s="131"/>
      <c r="G378" s="122">
        <v>0</v>
      </c>
      <c r="H378" s="122"/>
      <c r="I378" s="122">
        <v>0</v>
      </c>
      <c r="J378" s="122"/>
      <c r="K378" s="122">
        <f t="shared" si="80"/>
        <v>0.5</v>
      </c>
      <c r="L378" s="122"/>
      <c r="M378" s="122"/>
    </row>
    <row r="379" spans="1:13" s="129" customFormat="1" ht="12">
      <c r="A379" s="134"/>
      <c r="B379" s="134"/>
      <c r="C379" s="108" t="s">
        <v>113</v>
      </c>
      <c r="D379" s="141"/>
      <c r="E379" s="139">
        <f>SUM(E380:E392)</f>
        <v>6.2050000000000001</v>
      </c>
      <c r="F379" s="139"/>
      <c r="G379" s="140">
        <f>SUM(G380:G392)</f>
        <v>0.5</v>
      </c>
      <c r="H379" s="140"/>
      <c r="I379" s="140">
        <f>SUM(I380:I392)</f>
        <v>13.336126419999999</v>
      </c>
      <c r="J379" s="140"/>
      <c r="K379" s="140">
        <f>SUM(K380:K392)</f>
        <v>20.041126420000001</v>
      </c>
      <c r="L379" s="140"/>
      <c r="M379" s="140"/>
    </row>
    <row r="380" spans="1:13" s="129" customFormat="1" ht="12">
      <c r="A380" s="106"/>
      <c r="B380" s="123"/>
      <c r="C380" s="106">
        <v>46470</v>
      </c>
      <c r="D380" s="107" t="s">
        <v>248</v>
      </c>
      <c r="E380" s="131">
        <v>0.5</v>
      </c>
      <c r="F380" s="131"/>
      <c r="G380" s="122">
        <v>0</v>
      </c>
      <c r="H380" s="122"/>
      <c r="I380" s="122">
        <v>0</v>
      </c>
      <c r="J380" s="122"/>
      <c r="K380" s="122">
        <f t="shared" ref="K380:K387" si="81">SUM(E380:I380)</f>
        <v>0.5</v>
      </c>
      <c r="L380" s="122"/>
      <c r="M380" s="122"/>
    </row>
    <row r="381" spans="1:13" s="129" customFormat="1" ht="24">
      <c r="A381" s="106"/>
      <c r="B381" s="123"/>
      <c r="C381" s="106">
        <v>47129</v>
      </c>
      <c r="D381" s="107" t="s">
        <v>375</v>
      </c>
      <c r="E381" s="131">
        <v>1.5</v>
      </c>
      <c r="F381" s="131"/>
      <c r="G381" s="122">
        <v>0</v>
      </c>
      <c r="H381" s="122"/>
      <c r="I381" s="122">
        <v>0</v>
      </c>
      <c r="J381" s="122"/>
      <c r="K381" s="122">
        <f t="shared" si="81"/>
        <v>1.5</v>
      </c>
      <c r="L381" s="122"/>
      <c r="M381" s="122"/>
    </row>
    <row r="382" spans="1:13" s="129" customFormat="1" ht="12">
      <c r="A382" s="106"/>
      <c r="B382" s="123"/>
      <c r="C382" s="106">
        <v>47340</v>
      </c>
      <c r="D382" s="115" t="s">
        <v>249</v>
      </c>
      <c r="E382" s="131">
        <v>1.25</v>
      </c>
      <c r="F382" s="131"/>
      <c r="G382" s="122">
        <v>0</v>
      </c>
      <c r="H382" s="122"/>
      <c r="I382" s="122">
        <v>0</v>
      </c>
      <c r="J382" s="122"/>
      <c r="K382" s="122">
        <f t="shared" si="81"/>
        <v>1.25</v>
      </c>
      <c r="L382" s="122"/>
      <c r="M382" s="122"/>
    </row>
    <row r="383" spans="1:13" s="129" customFormat="1" ht="23.25" customHeight="1">
      <c r="A383" s="106"/>
      <c r="B383" s="123"/>
      <c r="C383" s="106">
        <v>48282</v>
      </c>
      <c r="D383" s="107" t="s">
        <v>376</v>
      </c>
      <c r="E383" s="131">
        <v>0</v>
      </c>
      <c r="F383" s="131"/>
      <c r="G383" s="122">
        <v>0</v>
      </c>
      <c r="H383" s="122"/>
      <c r="I383" s="122">
        <v>1.5</v>
      </c>
      <c r="J383" s="122"/>
      <c r="K383" s="122">
        <f t="shared" si="81"/>
        <v>1.5</v>
      </c>
      <c r="L383" s="122"/>
      <c r="M383" s="122"/>
    </row>
    <row r="384" spans="1:13" s="129" customFormat="1" ht="36">
      <c r="A384" s="106"/>
      <c r="B384" s="123"/>
      <c r="C384" s="106">
        <v>48435</v>
      </c>
      <c r="D384" s="107" t="s">
        <v>377</v>
      </c>
      <c r="E384" s="131">
        <v>0</v>
      </c>
      <c r="F384" s="131"/>
      <c r="G384" s="122">
        <v>0</v>
      </c>
      <c r="H384" s="122"/>
      <c r="I384" s="122">
        <v>0.23812642000000001</v>
      </c>
      <c r="J384" s="122"/>
      <c r="K384" s="122">
        <f t="shared" si="81"/>
        <v>0.23812642000000001</v>
      </c>
      <c r="L384" s="122"/>
      <c r="M384" s="122"/>
    </row>
    <row r="385" spans="1:13" s="129" customFormat="1" ht="36">
      <c r="A385" s="106"/>
      <c r="B385" s="123"/>
      <c r="C385" s="106">
        <v>49103</v>
      </c>
      <c r="D385" s="107" t="s">
        <v>378</v>
      </c>
      <c r="E385" s="131">
        <v>0.2</v>
      </c>
      <c r="F385" s="131"/>
      <c r="G385" s="122">
        <v>0</v>
      </c>
      <c r="H385" s="122"/>
      <c r="I385" s="122">
        <v>0</v>
      </c>
      <c r="J385" s="122"/>
      <c r="K385" s="122">
        <f t="shared" si="81"/>
        <v>0.2</v>
      </c>
      <c r="L385" s="122"/>
      <c r="M385" s="122"/>
    </row>
    <row r="386" spans="1:13" s="129" customFormat="1" ht="24">
      <c r="A386" s="106"/>
      <c r="B386" s="123"/>
      <c r="C386" s="106">
        <v>49413</v>
      </c>
      <c r="D386" s="107" t="s">
        <v>379</v>
      </c>
      <c r="E386" s="131">
        <v>0</v>
      </c>
      <c r="F386" s="131"/>
      <c r="G386" s="122">
        <v>0</v>
      </c>
      <c r="H386" s="122"/>
      <c r="I386" s="122">
        <v>2</v>
      </c>
      <c r="J386" s="122"/>
      <c r="K386" s="122">
        <f t="shared" si="81"/>
        <v>2</v>
      </c>
      <c r="L386" s="122"/>
      <c r="M386" s="122"/>
    </row>
    <row r="387" spans="1:13" s="129" customFormat="1" ht="24" customHeight="1">
      <c r="A387" s="106"/>
      <c r="B387" s="123"/>
      <c r="C387" s="106">
        <v>49450</v>
      </c>
      <c r="D387" s="107" t="s">
        <v>380</v>
      </c>
      <c r="E387" s="131">
        <v>1.2</v>
      </c>
      <c r="F387" s="131"/>
      <c r="G387" s="122">
        <v>0</v>
      </c>
      <c r="H387" s="122"/>
      <c r="I387" s="122">
        <v>0</v>
      </c>
      <c r="J387" s="122"/>
      <c r="K387" s="122">
        <f t="shared" si="81"/>
        <v>1.2</v>
      </c>
      <c r="L387" s="122"/>
      <c r="M387" s="122"/>
    </row>
    <row r="388" spans="1:13" s="129" customFormat="1" ht="25.5" customHeight="1">
      <c r="A388" s="106"/>
      <c r="B388" s="123"/>
      <c r="C388" s="106">
        <v>49450</v>
      </c>
      <c r="D388" s="107" t="s">
        <v>381</v>
      </c>
      <c r="E388" s="131">
        <v>0</v>
      </c>
      <c r="F388" s="131"/>
      <c r="G388" s="122">
        <v>0</v>
      </c>
      <c r="H388" s="122"/>
      <c r="I388" s="122">
        <v>5</v>
      </c>
      <c r="J388" s="122"/>
      <c r="K388" s="122">
        <f>SUM(E388:I388)</f>
        <v>5</v>
      </c>
      <c r="L388" s="122"/>
      <c r="M388" s="122"/>
    </row>
    <row r="389" spans="1:13" s="129" customFormat="1" ht="24">
      <c r="A389" s="106"/>
      <c r="B389" s="123"/>
      <c r="C389" s="106">
        <v>50287</v>
      </c>
      <c r="D389" s="107" t="s">
        <v>382</v>
      </c>
      <c r="E389" s="131">
        <v>0</v>
      </c>
      <c r="F389" s="131"/>
      <c r="G389" s="122">
        <v>0.5</v>
      </c>
      <c r="H389" s="122"/>
      <c r="I389" s="122">
        <v>2.3479999999999999</v>
      </c>
      <c r="J389" s="122"/>
      <c r="K389" s="122">
        <f>SUM(E389:I389)</f>
        <v>2.8479999999999999</v>
      </c>
      <c r="L389" s="122"/>
      <c r="M389" s="122"/>
    </row>
    <row r="390" spans="1:13" s="129" customFormat="1" ht="12" customHeight="1">
      <c r="A390" s="106"/>
      <c r="B390" s="123"/>
      <c r="C390" s="106">
        <v>50367</v>
      </c>
      <c r="D390" s="107" t="s">
        <v>250</v>
      </c>
      <c r="E390" s="131">
        <v>0.55499999999999994</v>
      </c>
      <c r="F390" s="131"/>
      <c r="G390" s="122">
        <v>0</v>
      </c>
      <c r="H390" s="122"/>
      <c r="I390" s="122">
        <v>0.75</v>
      </c>
      <c r="J390" s="122"/>
      <c r="K390" s="122">
        <f>SUM(E390:I390)</f>
        <v>1.3049999999999999</v>
      </c>
      <c r="L390" s="122"/>
      <c r="M390" s="122"/>
    </row>
    <row r="391" spans="1:13" s="129" customFormat="1" ht="12" customHeight="1">
      <c r="A391" s="106"/>
      <c r="B391" s="123"/>
      <c r="C391" s="106">
        <v>51148</v>
      </c>
      <c r="D391" s="107" t="s">
        <v>251</v>
      </c>
      <c r="E391" s="131">
        <v>0</v>
      </c>
      <c r="F391" s="131"/>
      <c r="G391" s="122">
        <v>0</v>
      </c>
      <c r="H391" s="122"/>
      <c r="I391" s="122">
        <v>1.5</v>
      </c>
      <c r="J391" s="122"/>
      <c r="K391" s="122">
        <f>SUM(E391:I391)</f>
        <v>1.5</v>
      </c>
      <c r="L391" s="122"/>
      <c r="M391" s="122"/>
    </row>
    <row r="392" spans="1:13" s="129" customFormat="1" ht="12">
      <c r="A392" s="134"/>
      <c r="B392" s="134"/>
      <c r="C392" s="106">
        <v>51280</v>
      </c>
      <c r="D392" s="141" t="s">
        <v>252</v>
      </c>
      <c r="E392" s="139">
        <v>1</v>
      </c>
      <c r="F392" s="139"/>
      <c r="G392" s="140">
        <v>0</v>
      </c>
      <c r="H392" s="140"/>
      <c r="I392" s="140">
        <v>0</v>
      </c>
      <c r="J392" s="140"/>
      <c r="K392" s="122">
        <f>SUM(E392:I392)</f>
        <v>1</v>
      </c>
      <c r="L392" s="122"/>
      <c r="M392" s="140"/>
    </row>
    <row r="393" spans="1:13" s="129" customFormat="1" ht="12">
      <c r="A393" s="134"/>
      <c r="B393" s="134"/>
      <c r="C393" s="108" t="s">
        <v>114</v>
      </c>
      <c r="D393" s="141"/>
      <c r="E393" s="139">
        <f>SUM(E394:E409)</f>
        <v>5.5749999999999993</v>
      </c>
      <c r="F393" s="139"/>
      <c r="G393" s="140">
        <f>SUM(G394:G409)</f>
        <v>1.5</v>
      </c>
      <c r="H393" s="140"/>
      <c r="I393" s="140">
        <f>SUM(I394:I409)</f>
        <v>5.6</v>
      </c>
      <c r="J393" s="140"/>
      <c r="K393" s="140">
        <f>SUM(K394:K409)</f>
        <v>12.675000000000001</v>
      </c>
      <c r="L393" s="140"/>
      <c r="M393" s="140"/>
    </row>
    <row r="394" spans="1:13" s="129" customFormat="1" ht="36">
      <c r="A394" s="106"/>
      <c r="B394" s="123"/>
      <c r="C394" s="106">
        <v>44934</v>
      </c>
      <c r="D394" s="107" t="s">
        <v>383</v>
      </c>
      <c r="E394" s="131">
        <v>0.5</v>
      </c>
      <c r="F394" s="131"/>
      <c r="G394" s="122">
        <v>0</v>
      </c>
      <c r="H394" s="122"/>
      <c r="I394" s="122">
        <v>0</v>
      </c>
      <c r="J394" s="122"/>
      <c r="K394" s="122">
        <f t="shared" ref="K394:K409" si="82">SUM(E394:I394)</f>
        <v>0.5</v>
      </c>
      <c r="L394" s="122"/>
      <c r="M394" s="122"/>
    </row>
    <row r="395" spans="1:13" s="129" customFormat="1" ht="12" customHeight="1">
      <c r="A395" s="106"/>
      <c r="B395" s="123"/>
      <c r="C395" s="106">
        <v>46951</v>
      </c>
      <c r="D395" s="107" t="s">
        <v>253</v>
      </c>
      <c r="E395" s="131">
        <v>0.1</v>
      </c>
      <c r="F395" s="131"/>
      <c r="G395" s="122">
        <v>0</v>
      </c>
      <c r="H395" s="122"/>
      <c r="I395" s="122">
        <v>0</v>
      </c>
      <c r="J395" s="122"/>
      <c r="K395" s="122">
        <f t="shared" si="82"/>
        <v>0.1</v>
      </c>
      <c r="L395" s="122"/>
      <c r="M395" s="122"/>
    </row>
    <row r="396" spans="1:13" s="129" customFormat="1" ht="24" customHeight="1">
      <c r="A396" s="106"/>
      <c r="B396" s="123"/>
      <c r="C396" s="106">
        <v>48262</v>
      </c>
      <c r="D396" s="107" t="s">
        <v>384</v>
      </c>
      <c r="E396" s="131">
        <v>0.1</v>
      </c>
      <c r="F396" s="131"/>
      <c r="G396" s="122">
        <v>0</v>
      </c>
      <c r="H396" s="122"/>
      <c r="I396" s="122">
        <v>0</v>
      </c>
      <c r="J396" s="122"/>
      <c r="K396" s="122">
        <f t="shared" si="82"/>
        <v>0.1</v>
      </c>
      <c r="L396" s="122"/>
      <c r="M396" s="122"/>
    </row>
    <row r="397" spans="1:13" s="129" customFormat="1" ht="12">
      <c r="A397" s="134"/>
      <c r="B397" s="134"/>
      <c r="C397" s="106">
        <v>49120</v>
      </c>
      <c r="D397" s="141" t="s">
        <v>254</v>
      </c>
      <c r="E397" s="139">
        <v>0</v>
      </c>
      <c r="F397" s="139"/>
      <c r="G397" s="140">
        <v>0</v>
      </c>
      <c r="H397" s="140"/>
      <c r="I397" s="140">
        <v>2</v>
      </c>
      <c r="J397" s="140"/>
      <c r="K397" s="122">
        <f t="shared" si="82"/>
        <v>2</v>
      </c>
      <c r="L397" s="122"/>
      <c r="M397" s="140"/>
    </row>
    <row r="398" spans="1:13" s="129" customFormat="1" ht="12">
      <c r="A398" s="134"/>
      <c r="B398" s="134"/>
      <c r="C398" s="106">
        <v>49143</v>
      </c>
      <c r="D398" s="141" t="s">
        <v>255</v>
      </c>
      <c r="E398" s="139">
        <v>7.4999999999999997E-2</v>
      </c>
      <c r="F398" s="139"/>
      <c r="G398" s="140">
        <v>0</v>
      </c>
      <c r="H398" s="140"/>
      <c r="I398" s="140">
        <v>0</v>
      </c>
      <c r="J398" s="140"/>
      <c r="K398" s="122">
        <f t="shared" si="82"/>
        <v>7.4999999999999997E-2</v>
      </c>
      <c r="L398" s="122"/>
      <c r="M398" s="140"/>
    </row>
    <row r="399" spans="1:13" s="129" customFormat="1" ht="24">
      <c r="A399" s="106"/>
      <c r="B399" s="123"/>
      <c r="C399" s="106">
        <v>49298</v>
      </c>
      <c r="D399" s="107" t="s">
        <v>385</v>
      </c>
      <c r="E399" s="131">
        <v>0.35</v>
      </c>
      <c r="F399" s="131"/>
      <c r="G399" s="122">
        <v>0</v>
      </c>
      <c r="H399" s="122"/>
      <c r="I399" s="122">
        <v>0</v>
      </c>
      <c r="J399" s="122"/>
      <c r="K399" s="122">
        <f t="shared" si="82"/>
        <v>0.35</v>
      </c>
      <c r="L399" s="122"/>
      <c r="M399" s="122"/>
    </row>
    <row r="400" spans="1:13" s="129" customFormat="1" ht="24">
      <c r="A400" s="106"/>
      <c r="B400" s="123"/>
      <c r="C400" s="106">
        <v>50036</v>
      </c>
      <c r="D400" s="107" t="s">
        <v>386</v>
      </c>
      <c r="E400" s="131">
        <v>0.32500000000000001</v>
      </c>
      <c r="F400" s="131"/>
      <c r="G400" s="122">
        <v>0</v>
      </c>
      <c r="H400" s="122"/>
      <c r="I400" s="122">
        <v>0</v>
      </c>
      <c r="J400" s="122"/>
      <c r="K400" s="122">
        <f t="shared" si="82"/>
        <v>0.32500000000000001</v>
      </c>
      <c r="L400" s="122"/>
      <c r="M400" s="122"/>
    </row>
    <row r="401" spans="1:13" s="129" customFormat="1" ht="24">
      <c r="A401" s="106"/>
      <c r="B401" s="123"/>
      <c r="C401" s="106">
        <v>50056</v>
      </c>
      <c r="D401" s="107" t="s">
        <v>387</v>
      </c>
      <c r="E401" s="131">
        <v>0</v>
      </c>
      <c r="F401" s="131"/>
      <c r="G401" s="122">
        <v>0</v>
      </c>
      <c r="H401" s="122"/>
      <c r="I401" s="122">
        <v>1.6</v>
      </c>
      <c r="J401" s="122"/>
      <c r="K401" s="122">
        <f t="shared" si="82"/>
        <v>1.6</v>
      </c>
      <c r="L401" s="122"/>
      <c r="M401" s="122"/>
    </row>
    <row r="402" spans="1:13" s="129" customFormat="1" ht="24">
      <c r="A402" s="106"/>
      <c r="B402" s="123"/>
      <c r="C402" s="106">
        <v>50057</v>
      </c>
      <c r="D402" s="107" t="s">
        <v>388</v>
      </c>
      <c r="E402" s="131">
        <v>0</v>
      </c>
      <c r="F402" s="131"/>
      <c r="G402" s="122">
        <v>0</v>
      </c>
      <c r="H402" s="122"/>
      <c r="I402" s="122">
        <v>0.5</v>
      </c>
      <c r="J402" s="122"/>
      <c r="K402" s="122">
        <f t="shared" si="82"/>
        <v>0.5</v>
      </c>
      <c r="L402" s="122"/>
      <c r="M402" s="122"/>
    </row>
    <row r="403" spans="1:13" s="129" customFormat="1" ht="24">
      <c r="A403" s="106"/>
      <c r="B403" s="123"/>
      <c r="C403" s="106">
        <v>50178</v>
      </c>
      <c r="D403" s="107" t="s">
        <v>389</v>
      </c>
      <c r="E403" s="131">
        <v>0.15</v>
      </c>
      <c r="F403" s="131"/>
      <c r="G403" s="122">
        <v>0</v>
      </c>
      <c r="H403" s="122"/>
      <c r="I403" s="122">
        <v>0</v>
      </c>
      <c r="J403" s="122"/>
      <c r="K403" s="122">
        <f t="shared" si="82"/>
        <v>0.15</v>
      </c>
      <c r="L403" s="122"/>
      <c r="M403" s="122"/>
    </row>
    <row r="404" spans="1:13" s="129" customFormat="1" ht="12" customHeight="1">
      <c r="A404" s="106"/>
      <c r="B404" s="123"/>
      <c r="C404" s="106">
        <v>50374</v>
      </c>
      <c r="D404" s="107" t="s">
        <v>256</v>
      </c>
      <c r="E404" s="131">
        <v>0.5</v>
      </c>
      <c r="F404" s="131"/>
      <c r="G404" s="122">
        <v>0.75</v>
      </c>
      <c r="H404" s="122"/>
      <c r="I404" s="122">
        <v>0</v>
      </c>
      <c r="J404" s="122"/>
      <c r="K404" s="122">
        <f t="shared" si="82"/>
        <v>1.25</v>
      </c>
      <c r="L404" s="122"/>
      <c r="M404" s="122"/>
    </row>
    <row r="405" spans="1:13" s="129" customFormat="1" ht="24">
      <c r="A405" s="106"/>
      <c r="B405" s="123"/>
      <c r="C405" s="106">
        <v>50396</v>
      </c>
      <c r="D405" s="107" t="s">
        <v>390</v>
      </c>
      <c r="E405" s="131">
        <v>1</v>
      </c>
      <c r="F405" s="131"/>
      <c r="G405" s="122">
        <v>0.75</v>
      </c>
      <c r="H405" s="122"/>
      <c r="I405" s="122">
        <v>0</v>
      </c>
      <c r="J405" s="122"/>
      <c r="K405" s="122">
        <f t="shared" si="82"/>
        <v>1.75</v>
      </c>
      <c r="L405" s="122"/>
      <c r="M405" s="122"/>
    </row>
    <row r="406" spans="1:13" s="129" customFormat="1" ht="12" customHeight="1">
      <c r="A406" s="106"/>
      <c r="B406" s="123"/>
      <c r="C406" s="106">
        <v>50398</v>
      </c>
      <c r="D406" s="107" t="s">
        <v>257</v>
      </c>
      <c r="E406" s="131">
        <v>0.22500000000000001</v>
      </c>
      <c r="F406" s="131"/>
      <c r="G406" s="122">
        <v>0</v>
      </c>
      <c r="H406" s="122"/>
      <c r="I406" s="122">
        <v>0</v>
      </c>
      <c r="J406" s="122"/>
      <c r="K406" s="122">
        <f t="shared" si="82"/>
        <v>0.22500000000000001</v>
      </c>
      <c r="L406" s="122"/>
      <c r="M406" s="122"/>
    </row>
    <row r="407" spans="1:13" s="129" customFormat="1" ht="24">
      <c r="A407" s="106"/>
      <c r="B407" s="123"/>
      <c r="C407" s="106">
        <v>50405</v>
      </c>
      <c r="D407" s="107" t="s">
        <v>391</v>
      </c>
      <c r="E407" s="131">
        <v>0</v>
      </c>
      <c r="F407" s="131"/>
      <c r="G407" s="122">
        <v>0</v>
      </c>
      <c r="H407" s="122"/>
      <c r="I407" s="122">
        <v>1.5</v>
      </c>
      <c r="J407" s="122"/>
      <c r="K407" s="122">
        <f t="shared" si="82"/>
        <v>1.5</v>
      </c>
      <c r="L407" s="122"/>
      <c r="M407" s="122"/>
    </row>
    <row r="408" spans="1:13" s="129" customFormat="1" ht="12" customHeight="1">
      <c r="A408" s="106"/>
      <c r="B408" s="123"/>
      <c r="C408" s="106">
        <v>51163</v>
      </c>
      <c r="D408" s="107" t="s">
        <v>258</v>
      </c>
      <c r="E408" s="131">
        <v>0.75</v>
      </c>
      <c r="F408" s="131"/>
      <c r="G408" s="122">
        <v>0</v>
      </c>
      <c r="H408" s="122"/>
      <c r="I408" s="122">
        <v>0</v>
      </c>
      <c r="J408" s="122"/>
      <c r="K408" s="122">
        <f t="shared" si="82"/>
        <v>0.75</v>
      </c>
      <c r="L408" s="122"/>
      <c r="M408" s="122"/>
    </row>
    <row r="409" spans="1:13" s="129" customFormat="1" ht="36">
      <c r="A409" s="106"/>
      <c r="B409" s="123"/>
      <c r="C409" s="106">
        <v>51253</v>
      </c>
      <c r="D409" s="107" t="s">
        <v>392</v>
      </c>
      <c r="E409" s="131">
        <v>1.5</v>
      </c>
      <c r="F409" s="131"/>
      <c r="G409" s="122">
        <v>0</v>
      </c>
      <c r="H409" s="122"/>
      <c r="I409" s="122">
        <v>0</v>
      </c>
      <c r="J409" s="122"/>
      <c r="K409" s="122">
        <f t="shared" si="82"/>
        <v>1.5</v>
      </c>
      <c r="L409" s="122"/>
      <c r="M409" s="122"/>
    </row>
    <row r="410" spans="1:13" s="129" customFormat="1" ht="12">
      <c r="A410" s="134"/>
      <c r="B410" s="134"/>
      <c r="C410" s="108" t="s">
        <v>129</v>
      </c>
      <c r="D410" s="141"/>
      <c r="E410" s="139">
        <f>SUM(E411)</f>
        <v>0.8</v>
      </c>
      <c r="F410" s="139"/>
      <c r="G410" s="140">
        <f>SUM(G411)</f>
        <v>0</v>
      </c>
      <c r="H410" s="140"/>
      <c r="I410" s="140">
        <f>SUM(I411)</f>
        <v>0</v>
      </c>
      <c r="J410" s="140"/>
      <c r="K410" s="140">
        <f>SUM(K411)</f>
        <v>0.8</v>
      </c>
      <c r="L410" s="140"/>
      <c r="M410" s="140"/>
    </row>
    <row r="411" spans="1:13" s="129" customFormat="1" ht="24">
      <c r="A411" s="106"/>
      <c r="B411" s="123"/>
      <c r="C411" s="106">
        <v>50282</v>
      </c>
      <c r="D411" s="107" t="s">
        <v>393</v>
      </c>
      <c r="E411" s="131">
        <v>0.8</v>
      </c>
      <c r="F411" s="131"/>
      <c r="G411" s="122">
        <v>0</v>
      </c>
      <c r="H411" s="122"/>
      <c r="I411" s="122">
        <v>0</v>
      </c>
      <c r="J411" s="122"/>
      <c r="K411" s="122">
        <f>SUM(E411:I411)</f>
        <v>0.8</v>
      </c>
      <c r="L411" s="122"/>
      <c r="M411" s="122"/>
    </row>
    <row r="412" spans="1:13" s="129" customFormat="1" ht="12">
      <c r="A412" s="134"/>
      <c r="B412" s="134"/>
      <c r="C412" s="108" t="s">
        <v>160</v>
      </c>
      <c r="D412" s="141"/>
      <c r="E412" s="139">
        <f>SUM(E413)</f>
        <v>0</v>
      </c>
      <c r="F412" s="139"/>
      <c r="G412" s="140">
        <f>SUM(G413)</f>
        <v>0</v>
      </c>
      <c r="H412" s="140"/>
      <c r="I412" s="140">
        <f>SUM(I413)</f>
        <v>1</v>
      </c>
      <c r="J412" s="140"/>
      <c r="K412" s="140">
        <f>SUM(K413)</f>
        <v>1</v>
      </c>
      <c r="L412" s="140"/>
      <c r="M412" s="140"/>
    </row>
    <row r="413" spans="1:13" s="129" customFormat="1" ht="24">
      <c r="A413" s="106"/>
      <c r="B413" s="123"/>
      <c r="C413" s="106">
        <v>48240</v>
      </c>
      <c r="D413" s="107" t="s">
        <v>394</v>
      </c>
      <c r="E413" s="131">
        <v>0</v>
      </c>
      <c r="F413" s="131"/>
      <c r="G413" s="122">
        <v>0</v>
      </c>
      <c r="H413" s="122"/>
      <c r="I413" s="122">
        <v>1</v>
      </c>
      <c r="J413" s="122"/>
      <c r="K413" s="122">
        <f>SUM(E413:I413)</f>
        <v>1</v>
      </c>
      <c r="L413" s="122"/>
      <c r="M413" s="122"/>
    </row>
    <row r="414" spans="1:13" s="129" customFormat="1" ht="12">
      <c r="A414" s="134"/>
      <c r="B414" s="134"/>
      <c r="C414" s="108" t="s">
        <v>115</v>
      </c>
      <c r="D414" s="141"/>
      <c r="E414" s="139">
        <f>SUM(E415:E421)</f>
        <v>7.2666000000000004</v>
      </c>
      <c r="F414" s="139"/>
      <c r="G414" s="140">
        <f>SUM(G415:G421)</f>
        <v>0</v>
      </c>
      <c r="H414" s="140"/>
      <c r="I414" s="140">
        <f>SUM(I415:I421)</f>
        <v>2.1423000000000001</v>
      </c>
      <c r="J414" s="140"/>
      <c r="K414" s="140">
        <f>SUM(K415:K421)</f>
        <v>9.4088999999999992</v>
      </c>
      <c r="L414" s="140"/>
      <c r="M414" s="140"/>
    </row>
    <row r="415" spans="1:13" s="129" customFormat="1" ht="24">
      <c r="A415" s="106"/>
      <c r="B415" s="123"/>
      <c r="C415" s="106">
        <v>47936</v>
      </c>
      <c r="D415" s="107" t="s">
        <v>395</v>
      </c>
      <c r="E415" s="131">
        <v>0.5</v>
      </c>
      <c r="F415" s="131"/>
      <c r="G415" s="122">
        <v>0</v>
      </c>
      <c r="H415" s="122"/>
      <c r="I415" s="122">
        <v>0</v>
      </c>
      <c r="J415" s="122"/>
      <c r="K415" s="122">
        <f t="shared" ref="K415:K421" si="83">SUM(E415:I415)</f>
        <v>0.5</v>
      </c>
      <c r="L415" s="122"/>
      <c r="M415" s="122"/>
    </row>
    <row r="416" spans="1:13" s="129" customFormat="1" ht="24" customHeight="1">
      <c r="A416" s="106"/>
      <c r="B416" s="123"/>
      <c r="C416" s="106">
        <v>48914</v>
      </c>
      <c r="D416" s="107" t="s">
        <v>396</v>
      </c>
      <c r="E416" s="131">
        <v>3.2665999999999999</v>
      </c>
      <c r="F416" s="131"/>
      <c r="G416" s="122">
        <v>0</v>
      </c>
      <c r="H416" s="122"/>
      <c r="I416" s="122">
        <v>0</v>
      </c>
      <c r="J416" s="122"/>
      <c r="K416" s="122">
        <f t="shared" si="83"/>
        <v>3.2665999999999999</v>
      </c>
      <c r="L416" s="122"/>
      <c r="M416" s="122"/>
    </row>
    <row r="417" spans="1:13" s="129" customFormat="1" ht="24">
      <c r="A417" s="106"/>
      <c r="B417" s="123"/>
      <c r="C417" s="106">
        <v>49400</v>
      </c>
      <c r="D417" s="107" t="s">
        <v>397</v>
      </c>
      <c r="E417" s="131">
        <v>0</v>
      </c>
      <c r="F417" s="131"/>
      <c r="G417" s="122">
        <v>0</v>
      </c>
      <c r="H417" s="122"/>
      <c r="I417" s="122">
        <v>0.4</v>
      </c>
      <c r="J417" s="122"/>
      <c r="K417" s="122">
        <f t="shared" si="83"/>
        <v>0.4</v>
      </c>
      <c r="L417" s="122"/>
      <c r="M417" s="122"/>
    </row>
    <row r="418" spans="1:13" s="129" customFormat="1" ht="36" customHeight="1">
      <c r="A418" s="106"/>
      <c r="B418" s="123"/>
      <c r="C418" s="106">
        <v>49900</v>
      </c>
      <c r="D418" s="107" t="s">
        <v>398</v>
      </c>
      <c r="E418" s="131">
        <v>0</v>
      </c>
      <c r="F418" s="131"/>
      <c r="G418" s="122">
        <v>0</v>
      </c>
      <c r="H418" s="122"/>
      <c r="I418" s="122">
        <v>0.74229999999999996</v>
      </c>
      <c r="J418" s="122"/>
      <c r="K418" s="122">
        <f t="shared" si="83"/>
        <v>0.74229999999999996</v>
      </c>
      <c r="L418" s="122"/>
      <c r="M418" s="122"/>
    </row>
    <row r="419" spans="1:13" s="129" customFormat="1" ht="24" customHeight="1">
      <c r="A419" s="106"/>
      <c r="B419" s="123"/>
      <c r="C419" s="106">
        <v>50160</v>
      </c>
      <c r="D419" s="107" t="s">
        <v>399</v>
      </c>
      <c r="E419" s="131">
        <v>1</v>
      </c>
      <c r="F419" s="131"/>
      <c r="G419" s="122">
        <v>0</v>
      </c>
      <c r="H419" s="122"/>
      <c r="I419" s="122">
        <v>0</v>
      </c>
      <c r="J419" s="122"/>
      <c r="K419" s="122">
        <f t="shared" si="83"/>
        <v>1</v>
      </c>
      <c r="L419" s="122"/>
      <c r="M419" s="122"/>
    </row>
    <row r="420" spans="1:13" s="129" customFormat="1" ht="36" customHeight="1">
      <c r="A420" s="106"/>
      <c r="B420" s="123"/>
      <c r="C420" s="106">
        <v>50250</v>
      </c>
      <c r="D420" s="107" t="s">
        <v>400</v>
      </c>
      <c r="E420" s="131">
        <v>2.5</v>
      </c>
      <c r="F420" s="131"/>
      <c r="G420" s="122">
        <v>0</v>
      </c>
      <c r="H420" s="122"/>
      <c r="I420" s="122">
        <v>0</v>
      </c>
      <c r="J420" s="122"/>
      <c r="K420" s="122">
        <f t="shared" si="83"/>
        <v>2.5</v>
      </c>
      <c r="L420" s="122"/>
      <c r="M420" s="122"/>
    </row>
    <row r="421" spans="1:13" s="129" customFormat="1" ht="12">
      <c r="A421" s="134"/>
      <c r="B421" s="134"/>
      <c r="C421" s="106">
        <v>50251</v>
      </c>
      <c r="D421" s="141" t="s">
        <v>259</v>
      </c>
      <c r="E421" s="139">
        <v>0</v>
      </c>
      <c r="F421" s="139"/>
      <c r="G421" s="140">
        <v>0</v>
      </c>
      <c r="H421" s="140"/>
      <c r="I421" s="140">
        <v>1</v>
      </c>
      <c r="J421" s="140"/>
      <c r="K421" s="122">
        <f t="shared" si="83"/>
        <v>1</v>
      </c>
      <c r="L421" s="122"/>
      <c r="M421" s="140"/>
    </row>
    <row r="422" spans="1:13" s="129" customFormat="1" ht="12">
      <c r="A422" s="134"/>
      <c r="B422" s="134"/>
      <c r="C422" s="108" t="s">
        <v>260</v>
      </c>
      <c r="D422" s="141"/>
      <c r="E422" s="139">
        <f>SUM(E423:E431)</f>
        <v>11.715</v>
      </c>
      <c r="F422" s="139"/>
      <c r="G422" s="140">
        <f>SUM(G423:G431)</f>
        <v>0</v>
      </c>
      <c r="H422" s="140"/>
      <c r="I422" s="140">
        <f>SUM(I423:I431)</f>
        <v>0.15</v>
      </c>
      <c r="J422" s="140"/>
      <c r="K422" s="140">
        <f>SUM(K423:K431)</f>
        <v>11.865</v>
      </c>
      <c r="L422" s="140"/>
      <c r="M422" s="140"/>
    </row>
    <row r="423" spans="1:13" s="129" customFormat="1" ht="36">
      <c r="A423" s="106"/>
      <c r="B423" s="123"/>
      <c r="C423" s="106">
        <v>49151</v>
      </c>
      <c r="D423" s="107" t="s">
        <v>401</v>
      </c>
      <c r="E423" s="131">
        <v>1.5</v>
      </c>
      <c r="F423" s="131"/>
      <c r="G423" s="122">
        <v>0</v>
      </c>
      <c r="H423" s="122"/>
      <c r="I423" s="122">
        <v>0</v>
      </c>
      <c r="J423" s="122"/>
      <c r="K423" s="122">
        <f>SUM(E423:I423)</f>
        <v>1.5</v>
      </c>
      <c r="L423" s="122"/>
      <c r="M423" s="122"/>
    </row>
    <row r="424" spans="1:13" s="129" customFormat="1" ht="24">
      <c r="A424" s="106"/>
      <c r="B424" s="123"/>
      <c r="C424" s="106">
        <v>49156</v>
      </c>
      <c r="D424" s="107" t="s">
        <v>402</v>
      </c>
      <c r="E424" s="131">
        <v>0.26500000000000001</v>
      </c>
      <c r="F424" s="131"/>
      <c r="G424" s="122">
        <v>0</v>
      </c>
      <c r="H424" s="122"/>
      <c r="I424" s="122">
        <v>0</v>
      </c>
      <c r="J424" s="122"/>
      <c r="K424" s="122">
        <f t="shared" ref="K424:K434" si="84">SUM(E424:I424)</f>
        <v>0.26500000000000001</v>
      </c>
      <c r="L424" s="122"/>
      <c r="M424" s="122"/>
    </row>
    <row r="425" spans="1:13" s="129" customFormat="1" ht="24">
      <c r="A425" s="106"/>
      <c r="B425" s="123"/>
      <c r="C425" s="106">
        <v>49172</v>
      </c>
      <c r="D425" s="107" t="s">
        <v>403</v>
      </c>
      <c r="E425" s="131">
        <v>1.2</v>
      </c>
      <c r="F425" s="131"/>
      <c r="G425" s="122">
        <v>0</v>
      </c>
      <c r="H425" s="122"/>
      <c r="I425" s="122">
        <v>0</v>
      </c>
      <c r="J425" s="122"/>
      <c r="K425" s="122">
        <f t="shared" si="84"/>
        <v>1.2</v>
      </c>
      <c r="L425" s="122"/>
      <c r="M425" s="122"/>
    </row>
    <row r="426" spans="1:13" s="129" customFormat="1" ht="36">
      <c r="A426" s="106"/>
      <c r="B426" s="123"/>
      <c r="C426" s="106">
        <v>49271</v>
      </c>
      <c r="D426" s="107" t="s">
        <v>404</v>
      </c>
      <c r="E426" s="131">
        <v>3</v>
      </c>
      <c r="F426" s="131"/>
      <c r="G426" s="122">
        <v>0</v>
      </c>
      <c r="H426" s="122"/>
      <c r="I426" s="122">
        <v>0</v>
      </c>
      <c r="J426" s="122"/>
      <c r="K426" s="122">
        <f t="shared" si="84"/>
        <v>3</v>
      </c>
      <c r="L426" s="122"/>
      <c r="M426" s="122"/>
    </row>
    <row r="427" spans="1:13" s="129" customFormat="1" ht="12">
      <c r="A427" s="106"/>
      <c r="B427" s="123"/>
      <c r="C427" s="106">
        <v>49337</v>
      </c>
      <c r="D427" s="107" t="s">
        <v>261</v>
      </c>
      <c r="E427" s="131">
        <v>0.25</v>
      </c>
      <c r="F427" s="131"/>
      <c r="G427" s="122">
        <v>0</v>
      </c>
      <c r="H427" s="122"/>
      <c r="I427" s="122">
        <v>0</v>
      </c>
      <c r="J427" s="122"/>
      <c r="K427" s="122">
        <f t="shared" si="84"/>
        <v>0.25</v>
      </c>
      <c r="L427" s="122"/>
      <c r="M427" s="122"/>
    </row>
    <row r="428" spans="1:13" s="129" customFormat="1" ht="24">
      <c r="A428" s="106"/>
      <c r="B428" s="123"/>
      <c r="C428" s="106">
        <v>49406</v>
      </c>
      <c r="D428" s="107" t="s">
        <v>405</v>
      </c>
      <c r="E428" s="131">
        <v>1.5</v>
      </c>
      <c r="F428" s="131"/>
      <c r="G428" s="122">
        <v>0</v>
      </c>
      <c r="H428" s="122"/>
      <c r="I428" s="122">
        <v>0</v>
      </c>
      <c r="J428" s="122"/>
      <c r="K428" s="122">
        <f t="shared" si="84"/>
        <v>1.5</v>
      </c>
      <c r="L428" s="122"/>
      <c r="M428" s="122"/>
    </row>
    <row r="429" spans="1:13" s="129" customFormat="1" ht="36">
      <c r="A429" s="106"/>
      <c r="B429" s="123"/>
      <c r="C429" s="106">
        <v>49410</v>
      </c>
      <c r="D429" s="107" t="s">
        <v>406</v>
      </c>
      <c r="E429" s="131">
        <v>0.5</v>
      </c>
      <c r="F429" s="131"/>
      <c r="G429" s="122">
        <v>0</v>
      </c>
      <c r="H429" s="122"/>
      <c r="I429" s="122">
        <v>0</v>
      </c>
      <c r="J429" s="122"/>
      <c r="K429" s="122">
        <f t="shared" si="84"/>
        <v>0.5</v>
      </c>
      <c r="L429" s="122"/>
      <c r="M429" s="122"/>
    </row>
    <row r="430" spans="1:13" s="129" customFormat="1" ht="12" customHeight="1">
      <c r="A430" s="106"/>
      <c r="B430" s="123"/>
      <c r="C430" s="106">
        <v>50361</v>
      </c>
      <c r="D430" s="107" t="s">
        <v>262</v>
      </c>
      <c r="E430" s="131">
        <v>2</v>
      </c>
      <c r="F430" s="131"/>
      <c r="G430" s="122">
        <v>0</v>
      </c>
      <c r="H430" s="122"/>
      <c r="I430" s="122">
        <v>0</v>
      </c>
      <c r="J430" s="122"/>
      <c r="K430" s="122">
        <f t="shared" si="84"/>
        <v>2</v>
      </c>
      <c r="L430" s="122"/>
      <c r="M430" s="122"/>
    </row>
    <row r="431" spans="1:13" s="129" customFormat="1" ht="24">
      <c r="A431" s="106"/>
      <c r="B431" s="123"/>
      <c r="C431" s="106">
        <v>51155</v>
      </c>
      <c r="D431" s="107" t="s">
        <v>407</v>
      </c>
      <c r="E431" s="131">
        <v>1.5</v>
      </c>
      <c r="F431" s="131"/>
      <c r="G431" s="122">
        <v>0</v>
      </c>
      <c r="H431" s="122"/>
      <c r="I431" s="122">
        <v>0.15</v>
      </c>
      <c r="J431" s="122"/>
      <c r="K431" s="122">
        <f t="shared" si="84"/>
        <v>1.65</v>
      </c>
      <c r="L431" s="122"/>
      <c r="M431" s="122"/>
    </row>
    <row r="432" spans="1:13" s="129" customFormat="1" ht="12">
      <c r="A432" s="134"/>
      <c r="B432" s="134"/>
      <c r="C432" s="108" t="s">
        <v>116</v>
      </c>
      <c r="D432" s="141"/>
      <c r="E432" s="139">
        <f>SUM(E433:E466)</f>
        <v>26.155999999999999</v>
      </c>
      <c r="F432" s="139"/>
      <c r="G432" s="140">
        <f>SUM(G433:G466)</f>
        <v>1</v>
      </c>
      <c r="H432" s="140"/>
      <c r="I432" s="140">
        <f>SUM(I433:I466)</f>
        <v>0.745</v>
      </c>
      <c r="J432" s="140"/>
      <c r="K432" s="140">
        <f>SUM(K433:K466)</f>
        <v>27.901000000000003</v>
      </c>
      <c r="L432" s="140"/>
      <c r="M432" s="140"/>
    </row>
    <row r="433" spans="1:13" s="129" customFormat="1" ht="36">
      <c r="A433" s="106"/>
      <c r="B433" s="123"/>
      <c r="C433" s="106">
        <v>46185</v>
      </c>
      <c r="D433" s="107" t="s">
        <v>408</v>
      </c>
      <c r="E433" s="131">
        <v>1.5</v>
      </c>
      <c r="F433" s="131"/>
      <c r="G433" s="122">
        <v>0</v>
      </c>
      <c r="H433" s="122"/>
      <c r="I433" s="122">
        <v>0</v>
      </c>
      <c r="J433" s="122"/>
      <c r="K433" s="122">
        <f t="shared" si="84"/>
        <v>1.5</v>
      </c>
      <c r="L433" s="122"/>
      <c r="M433" s="122"/>
    </row>
    <row r="434" spans="1:13" s="129" customFormat="1" ht="24">
      <c r="A434" s="106"/>
      <c r="B434" s="123"/>
      <c r="C434" s="106">
        <v>46186</v>
      </c>
      <c r="D434" s="107" t="s">
        <v>409</v>
      </c>
      <c r="E434" s="131">
        <v>1.5</v>
      </c>
      <c r="F434" s="131"/>
      <c r="G434" s="122">
        <v>0</v>
      </c>
      <c r="H434" s="122"/>
      <c r="I434" s="122">
        <v>0</v>
      </c>
      <c r="J434" s="122"/>
      <c r="K434" s="122">
        <f t="shared" si="84"/>
        <v>1.5</v>
      </c>
      <c r="L434" s="122"/>
      <c r="M434" s="122"/>
    </row>
    <row r="435" spans="1:13" s="129" customFormat="1" ht="23.25" customHeight="1">
      <c r="A435" s="106"/>
      <c r="B435" s="123"/>
      <c r="C435" s="106">
        <v>46221</v>
      </c>
      <c r="D435" s="107" t="s">
        <v>410</v>
      </c>
      <c r="E435" s="131">
        <v>0.9</v>
      </c>
      <c r="F435" s="131"/>
      <c r="G435" s="122">
        <v>0</v>
      </c>
      <c r="H435" s="122"/>
      <c r="I435" s="122">
        <v>0</v>
      </c>
      <c r="J435" s="122"/>
      <c r="K435" s="122">
        <f t="shared" ref="K435" si="85">SUM(E435:I435)</f>
        <v>0.9</v>
      </c>
      <c r="L435" s="122"/>
      <c r="M435" s="122"/>
    </row>
    <row r="436" spans="1:13" s="129" customFormat="1" ht="24">
      <c r="A436" s="106"/>
      <c r="B436" s="123"/>
      <c r="C436" s="106">
        <v>46506</v>
      </c>
      <c r="D436" s="107" t="s">
        <v>411</v>
      </c>
      <c r="E436" s="131">
        <v>0.4</v>
      </c>
      <c r="F436" s="131"/>
      <c r="G436" s="122">
        <v>0</v>
      </c>
      <c r="H436" s="122"/>
      <c r="I436" s="122">
        <v>0</v>
      </c>
      <c r="J436" s="122"/>
      <c r="K436" s="122">
        <f t="shared" ref="K436:K482" si="86">SUM(E436:I436)</f>
        <v>0.4</v>
      </c>
      <c r="L436" s="122"/>
      <c r="M436" s="122"/>
    </row>
    <row r="437" spans="1:13" s="129" customFormat="1" ht="12" customHeight="1">
      <c r="A437" s="106"/>
      <c r="B437" s="123"/>
      <c r="C437" s="106">
        <v>47192</v>
      </c>
      <c r="D437" s="107" t="s">
        <v>263</v>
      </c>
      <c r="E437" s="131">
        <v>0.75</v>
      </c>
      <c r="F437" s="131"/>
      <c r="G437" s="122">
        <v>0</v>
      </c>
      <c r="H437" s="122"/>
      <c r="I437" s="122">
        <v>0</v>
      </c>
      <c r="J437" s="122"/>
      <c r="K437" s="122">
        <f t="shared" si="86"/>
        <v>0.75</v>
      </c>
      <c r="L437" s="122"/>
      <c r="M437" s="122"/>
    </row>
    <row r="438" spans="1:13" s="129" customFormat="1" ht="12">
      <c r="A438" s="106"/>
      <c r="B438" s="123"/>
      <c r="C438" s="106">
        <v>47342</v>
      </c>
      <c r="D438" s="107" t="s">
        <v>264</v>
      </c>
      <c r="E438" s="131">
        <v>0.5</v>
      </c>
      <c r="F438" s="131"/>
      <c r="G438" s="122">
        <v>0</v>
      </c>
      <c r="H438" s="122"/>
      <c r="I438" s="122">
        <v>0.26</v>
      </c>
      <c r="J438" s="122"/>
      <c r="K438" s="122">
        <f t="shared" si="86"/>
        <v>0.76</v>
      </c>
      <c r="L438" s="122"/>
      <c r="M438" s="122"/>
    </row>
    <row r="439" spans="1:13" s="129" customFormat="1" ht="24" customHeight="1">
      <c r="A439" s="106"/>
      <c r="B439" s="123"/>
      <c r="C439" s="106">
        <v>47383</v>
      </c>
      <c r="D439" s="107" t="s">
        <v>412</v>
      </c>
      <c r="E439" s="131">
        <v>0.5</v>
      </c>
      <c r="F439" s="131"/>
      <c r="G439" s="122">
        <v>0</v>
      </c>
      <c r="H439" s="122"/>
      <c r="I439" s="122">
        <v>0</v>
      </c>
      <c r="J439" s="122"/>
      <c r="K439" s="122">
        <f t="shared" si="86"/>
        <v>0.5</v>
      </c>
      <c r="L439" s="122"/>
      <c r="M439" s="122"/>
    </row>
    <row r="440" spans="1:13" s="129" customFormat="1" ht="24">
      <c r="A440" s="106"/>
      <c r="B440" s="123"/>
      <c r="C440" s="106">
        <v>48107</v>
      </c>
      <c r="D440" s="107" t="s">
        <v>413</v>
      </c>
      <c r="E440" s="131">
        <v>0.7</v>
      </c>
      <c r="F440" s="131"/>
      <c r="G440" s="122">
        <v>0</v>
      </c>
      <c r="H440" s="122"/>
      <c r="I440" s="122">
        <v>0</v>
      </c>
      <c r="J440" s="122"/>
      <c r="K440" s="122">
        <f t="shared" si="86"/>
        <v>0.7</v>
      </c>
      <c r="L440" s="122"/>
      <c r="M440" s="122"/>
    </row>
    <row r="441" spans="1:13" s="129" customFormat="1" ht="24">
      <c r="A441" s="106"/>
      <c r="B441" s="123"/>
      <c r="C441" s="106">
        <v>48345</v>
      </c>
      <c r="D441" s="107" t="s">
        <v>414</v>
      </c>
      <c r="E441" s="131">
        <v>0.5</v>
      </c>
      <c r="F441" s="131"/>
      <c r="G441" s="122"/>
      <c r="H441" s="122"/>
      <c r="I441" s="122">
        <v>0.26</v>
      </c>
      <c r="J441" s="122"/>
      <c r="K441" s="122">
        <f t="shared" si="86"/>
        <v>0.76</v>
      </c>
      <c r="L441" s="122"/>
      <c r="M441" s="122"/>
    </row>
    <row r="442" spans="1:13" s="129" customFormat="1" ht="24">
      <c r="A442" s="106"/>
      <c r="B442" s="123"/>
      <c r="C442" s="106">
        <v>48350</v>
      </c>
      <c r="D442" s="107" t="s">
        <v>415</v>
      </c>
      <c r="E442" s="131">
        <v>0.5</v>
      </c>
      <c r="F442" s="131"/>
      <c r="G442" s="122">
        <v>0</v>
      </c>
      <c r="H442" s="122"/>
      <c r="I442" s="122">
        <v>0</v>
      </c>
      <c r="J442" s="122"/>
      <c r="K442" s="122">
        <f t="shared" si="86"/>
        <v>0.5</v>
      </c>
      <c r="L442" s="122"/>
      <c r="M442" s="122"/>
    </row>
    <row r="443" spans="1:13" s="129" customFormat="1" ht="12">
      <c r="A443" s="134"/>
      <c r="B443" s="134"/>
      <c r="C443" s="106">
        <v>49149</v>
      </c>
      <c r="D443" s="141" t="s">
        <v>265</v>
      </c>
      <c r="E443" s="139">
        <v>0.188</v>
      </c>
      <c r="F443" s="139"/>
      <c r="G443" s="140">
        <v>0</v>
      </c>
      <c r="H443" s="140"/>
      <c r="I443" s="140">
        <v>0</v>
      </c>
      <c r="J443" s="140"/>
      <c r="K443" s="122">
        <f t="shared" si="86"/>
        <v>0.188</v>
      </c>
      <c r="L443" s="122"/>
      <c r="M443" s="140"/>
    </row>
    <row r="444" spans="1:13" s="129" customFormat="1" ht="24">
      <c r="A444" s="106"/>
      <c r="B444" s="123"/>
      <c r="C444" s="106">
        <v>49150</v>
      </c>
      <c r="D444" s="107" t="s">
        <v>416</v>
      </c>
      <c r="E444" s="131">
        <v>1.5</v>
      </c>
      <c r="F444" s="131"/>
      <c r="G444" s="122">
        <v>0</v>
      </c>
      <c r="H444" s="122"/>
      <c r="I444" s="122">
        <v>0</v>
      </c>
      <c r="J444" s="122"/>
      <c r="K444" s="122">
        <f t="shared" si="86"/>
        <v>1.5</v>
      </c>
      <c r="L444" s="122"/>
      <c r="M444" s="122"/>
    </row>
    <row r="445" spans="1:13" s="129" customFormat="1" ht="12">
      <c r="A445" s="106"/>
      <c r="B445" s="123"/>
      <c r="C445" s="106">
        <v>49246</v>
      </c>
      <c r="D445" s="115" t="s">
        <v>283</v>
      </c>
      <c r="E445" s="131">
        <v>0.22500000000000001</v>
      </c>
      <c r="F445" s="131"/>
      <c r="G445" s="122">
        <v>0</v>
      </c>
      <c r="H445" s="122"/>
      <c r="I445" s="122">
        <v>0</v>
      </c>
      <c r="J445" s="122"/>
      <c r="K445" s="122">
        <f t="shared" si="86"/>
        <v>0.22500000000000001</v>
      </c>
      <c r="L445" s="122"/>
      <c r="M445" s="122"/>
    </row>
    <row r="446" spans="1:13" s="129" customFormat="1" ht="24" customHeight="1">
      <c r="A446" s="106"/>
      <c r="B446" s="123"/>
      <c r="C446" s="106">
        <v>49282</v>
      </c>
      <c r="D446" s="107" t="s">
        <v>417</v>
      </c>
      <c r="E446" s="131">
        <v>0.52500000000000002</v>
      </c>
      <c r="F446" s="131"/>
      <c r="G446" s="122">
        <v>0</v>
      </c>
      <c r="H446" s="122"/>
      <c r="I446" s="122">
        <v>0</v>
      </c>
      <c r="J446" s="122"/>
      <c r="K446" s="122">
        <f t="shared" si="86"/>
        <v>0.52500000000000002</v>
      </c>
      <c r="L446" s="122"/>
      <c r="M446" s="122"/>
    </row>
    <row r="447" spans="1:13" s="129" customFormat="1" ht="24" customHeight="1">
      <c r="A447" s="106"/>
      <c r="B447" s="123"/>
      <c r="C447" s="106">
        <v>49396</v>
      </c>
      <c r="D447" s="107" t="s">
        <v>418</v>
      </c>
      <c r="E447" s="131">
        <v>0.25</v>
      </c>
      <c r="F447" s="131"/>
      <c r="G447" s="122">
        <v>0</v>
      </c>
      <c r="H447" s="122"/>
      <c r="I447" s="122">
        <v>0</v>
      </c>
      <c r="J447" s="122"/>
      <c r="K447" s="122">
        <f t="shared" si="86"/>
        <v>0.25</v>
      </c>
      <c r="L447" s="122"/>
      <c r="M447" s="122"/>
    </row>
    <row r="448" spans="1:13" s="129" customFormat="1" ht="12">
      <c r="A448" s="134"/>
      <c r="B448" s="134"/>
      <c r="C448" s="106">
        <v>49457</v>
      </c>
      <c r="D448" s="141" t="s">
        <v>284</v>
      </c>
      <c r="E448" s="139">
        <v>0.8</v>
      </c>
      <c r="F448" s="139"/>
      <c r="G448" s="140">
        <v>0</v>
      </c>
      <c r="H448" s="140"/>
      <c r="I448" s="140">
        <v>0</v>
      </c>
      <c r="J448" s="140"/>
      <c r="K448" s="122">
        <f t="shared" si="86"/>
        <v>0.8</v>
      </c>
      <c r="L448" s="122"/>
      <c r="M448" s="140"/>
    </row>
    <row r="449" spans="1:13" s="129" customFormat="1" ht="12">
      <c r="A449" s="134"/>
      <c r="B449" s="134"/>
      <c r="C449" s="106">
        <v>50028</v>
      </c>
      <c r="D449" s="141" t="s">
        <v>134</v>
      </c>
      <c r="E449" s="139">
        <v>2</v>
      </c>
      <c r="F449" s="139"/>
      <c r="G449" s="140">
        <v>0</v>
      </c>
      <c r="H449" s="140"/>
      <c r="I449" s="140">
        <v>0</v>
      </c>
      <c r="J449" s="140"/>
      <c r="K449" s="122">
        <f t="shared" si="86"/>
        <v>2</v>
      </c>
      <c r="L449" s="122"/>
      <c r="M449" s="140"/>
    </row>
    <row r="450" spans="1:13" s="129" customFormat="1" ht="24">
      <c r="A450" s="106"/>
      <c r="B450" s="123"/>
      <c r="C450" s="106">
        <v>50042</v>
      </c>
      <c r="D450" s="107" t="s">
        <v>419</v>
      </c>
      <c r="E450" s="131">
        <v>1.4</v>
      </c>
      <c r="F450" s="131"/>
      <c r="G450" s="122">
        <v>0</v>
      </c>
      <c r="H450" s="122"/>
      <c r="I450" s="122">
        <v>0</v>
      </c>
      <c r="J450" s="122"/>
      <c r="K450" s="122">
        <f t="shared" si="86"/>
        <v>1.4</v>
      </c>
      <c r="L450" s="122"/>
      <c r="M450" s="122"/>
    </row>
    <row r="451" spans="1:13" s="129" customFormat="1" ht="23.25" customHeight="1">
      <c r="A451" s="106"/>
      <c r="B451" s="123"/>
      <c r="C451" s="106">
        <v>50114</v>
      </c>
      <c r="D451" s="107" t="s">
        <v>420</v>
      </c>
      <c r="E451" s="131">
        <v>0.15000000000000002</v>
      </c>
      <c r="F451" s="131"/>
      <c r="G451" s="122">
        <v>0.5</v>
      </c>
      <c r="H451" s="122"/>
      <c r="I451" s="122">
        <v>0</v>
      </c>
      <c r="J451" s="122"/>
      <c r="K451" s="122">
        <f t="shared" si="86"/>
        <v>0.65</v>
      </c>
      <c r="L451" s="122"/>
      <c r="M451" s="122"/>
    </row>
    <row r="452" spans="1:13" s="129" customFormat="1" ht="24">
      <c r="A452" s="106"/>
      <c r="B452" s="123"/>
      <c r="C452" s="106">
        <v>50177</v>
      </c>
      <c r="D452" s="107" t="s">
        <v>421</v>
      </c>
      <c r="E452" s="131">
        <v>0.34300000000000003</v>
      </c>
      <c r="F452" s="131"/>
      <c r="G452" s="122">
        <v>0</v>
      </c>
      <c r="H452" s="122"/>
      <c r="I452" s="122">
        <v>0</v>
      </c>
      <c r="J452" s="122"/>
      <c r="K452" s="122">
        <f t="shared" si="86"/>
        <v>0.34300000000000003</v>
      </c>
      <c r="L452" s="122"/>
      <c r="M452" s="122"/>
    </row>
    <row r="453" spans="1:13" s="129" customFormat="1" ht="24">
      <c r="A453" s="106"/>
      <c r="B453" s="123"/>
      <c r="C453" s="106">
        <v>50233</v>
      </c>
      <c r="D453" s="107" t="s">
        <v>422</v>
      </c>
      <c r="E453" s="131">
        <v>1.5</v>
      </c>
      <c r="F453" s="131"/>
      <c r="G453" s="122">
        <v>0</v>
      </c>
      <c r="H453" s="122"/>
      <c r="I453" s="122">
        <v>0</v>
      </c>
      <c r="J453" s="122"/>
      <c r="K453" s="122">
        <f t="shared" si="86"/>
        <v>1.5</v>
      </c>
      <c r="L453" s="122"/>
      <c r="M453" s="122"/>
    </row>
    <row r="454" spans="1:13" s="129" customFormat="1" ht="12">
      <c r="A454" s="134"/>
      <c r="B454" s="134"/>
      <c r="C454" s="106">
        <v>50308</v>
      </c>
      <c r="D454" s="141" t="s">
        <v>266</v>
      </c>
      <c r="E454" s="139">
        <v>0.9</v>
      </c>
      <c r="F454" s="139"/>
      <c r="G454" s="140">
        <v>0</v>
      </c>
      <c r="H454" s="140"/>
      <c r="I454" s="140">
        <v>0</v>
      </c>
      <c r="J454" s="140"/>
      <c r="K454" s="122">
        <f t="shared" si="86"/>
        <v>0.9</v>
      </c>
      <c r="L454" s="122"/>
      <c r="M454" s="140"/>
    </row>
    <row r="455" spans="1:13" s="129" customFormat="1" ht="12">
      <c r="A455" s="134"/>
      <c r="B455" s="134"/>
      <c r="C455" s="106">
        <v>50324</v>
      </c>
      <c r="D455" s="141" t="s">
        <v>267</v>
      </c>
      <c r="E455" s="139">
        <v>0.75</v>
      </c>
      <c r="F455" s="139"/>
      <c r="G455" s="140">
        <v>0</v>
      </c>
      <c r="H455" s="140"/>
      <c r="I455" s="140">
        <v>0</v>
      </c>
      <c r="J455" s="140"/>
      <c r="K455" s="122">
        <f t="shared" si="86"/>
        <v>0.75</v>
      </c>
      <c r="L455" s="122"/>
      <c r="M455" s="140"/>
    </row>
    <row r="456" spans="1:13" s="129" customFormat="1" ht="48">
      <c r="A456" s="106"/>
      <c r="B456" s="123"/>
      <c r="C456" s="106">
        <v>50364</v>
      </c>
      <c r="D456" s="107" t="s">
        <v>423</v>
      </c>
      <c r="E456" s="131">
        <v>0.4</v>
      </c>
      <c r="F456" s="131"/>
      <c r="G456" s="122">
        <v>0</v>
      </c>
      <c r="H456" s="122"/>
      <c r="I456" s="122">
        <v>0</v>
      </c>
      <c r="J456" s="122"/>
      <c r="K456" s="122">
        <f t="shared" si="86"/>
        <v>0.4</v>
      </c>
      <c r="L456" s="122"/>
      <c r="M456" s="122"/>
    </row>
    <row r="457" spans="1:13" s="129" customFormat="1" ht="36">
      <c r="A457" s="106"/>
      <c r="B457" s="123"/>
      <c r="C457" s="106">
        <v>50375</v>
      </c>
      <c r="D457" s="107" t="s">
        <v>424</v>
      </c>
      <c r="E457" s="131">
        <v>0.5</v>
      </c>
      <c r="F457" s="131"/>
      <c r="G457" s="122">
        <v>0</v>
      </c>
      <c r="H457" s="122"/>
      <c r="I457" s="122">
        <v>0</v>
      </c>
      <c r="J457" s="122"/>
      <c r="K457" s="122">
        <f t="shared" si="86"/>
        <v>0.5</v>
      </c>
      <c r="L457" s="122"/>
      <c r="M457" s="122"/>
    </row>
    <row r="458" spans="1:13" s="129" customFormat="1" ht="24">
      <c r="A458" s="106"/>
      <c r="B458" s="123"/>
      <c r="C458" s="106">
        <v>50385</v>
      </c>
      <c r="D458" s="107" t="s">
        <v>425</v>
      </c>
      <c r="E458" s="131">
        <v>1</v>
      </c>
      <c r="F458" s="131"/>
      <c r="G458" s="122">
        <v>0</v>
      </c>
      <c r="H458" s="122"/>
      <c r="I458" s="122">
        <v>0</v>
      </c>
      <c r="J458" s="122"/>
      <c r="K458" s="122">
        <f t="shared" si="86"/>
        <v>1</v>
      </c>
      <c r="L458" s="122"/>
      <c r="M458" s="122"/>
    </row>
    <row r="459" spans="1:13" s="129" customFormat="1" ht="12">
      <c r="A459" s="134"/>
      <c r="B459" s="134"/>
      <c r="C459" s="106">
        <v>51171</v>
      </c>
      <c r="D459" s="141" t="s">
        <v>268</v>
      </c>
      <c r="E459" s="139">
        <v>0.25</v>
      </c>
      <c r="F459" s="139"/>
      <c r="G459" s="140">
        <v>0</v>
      </c>
      <c r="H459" s="140"/>
      <c r="I459" s="140">
        <v>0</v>
      </c>
      <c r="J459" s="140"/>
      <c r="K459" s="122">
        <f t="shared" si="86"/>
        <v>0.25</v>
      </c>
      <c r="L459" s="122"/>
      <c r="M459" s="140"/>
    </row>
    <row r="460" spans="1:13" s="129" customFormat="1" ht="24">
      <c r="A460" s="106"/>
      <c r="B460" s="123"/>
      <c r="C460" s="106">
        <v>51178</v>
      </c>
      <c r="D460" s="107" t="s">
        <v>426</v>
      </c>
      <c r="E460" s="131">
        <v>1.5</v>
      </c>
      <c r="F460" s="131"/>
      <c r="G460" s="122">
        <v>0.5</v>
      </c>
      <c r="H460" s="122"/>
      <c r="I460" s="122">
        <v>0</v>
      </c>
      <c r="J460" s="122"/>
      <c r="K460" s="122">
        <f t="shared" si="86"/>
        <v>2</v>
      </c>
      <c r="L460" s="122"/>
      <c r="M460" s="122"/>
    </row>
    <row r="461" spans="1:13" s="129" customFormat="1" ht="12">
      <c r="A461" s="134"/>
      <c r="B461" s="134"/>
      <c r="C461" s="106">
        <v>51193</v>
      </c>
      <c r="D461" s="141" t="s">
        <v>269</v>
      </c>
      <c r="E461" s="139">
        <v>1</v>
      </c>
      <c r="F461" s="139"/>
      <c r="G461" s="140">
        <v>0</v>
      </c>
      <c r="H461" s="140"/>
      <c r="I461" s="140">
        <v>0</v>
      </c>
      <c r="J461" s="140"/>
      <c r="K461" s="122">
        <f t="shared" si="86"/>
        <v>1</v>
      </c>
      <c r="L461" s="122"/>
      <c r="M461" s="140"/>
    </row>
    <row r="462" spans="1:13" s="129" customFormat="1" ht="12">
      <c r="A462" s="134"/>
      <c r="B462" s="134"/>
      <c r="C462" s="106">
        <v>51303</v>
      </c>
      <c r="D462" s="141" t="s">
        <v>270</v>
      </c>
      <c r="E462" s="139">
        <v>0.5</v>
      </c>
      <c r="F462" s="139"/>
      <c r="G462" s="140">
        <v>0</v>
      </c>
      <c r="H462" s="140"/>
      <c r="I462" s="140">
        <v>0</v>
      </c>
      <c r="J462" s="140"/>
      <c r="K462" s="122">
        <f t="shared" si="86"/>
        <v>0.5</v>
      </c>
      <c r="L462" s="122"/>
      <c r="M462" s="140"/>
    </row>
    <row r="463" spans="1:13" s="129" customFormat="1" ht="24">
      <c r="A463" s="106"/>
      <c r="B463" s="123"/>
      <c r="C463" s="106">
        <v>51307</v>
      </c>
      <c r="D463" s="107" t="s">
        <v>427</v>
      </c>
      <c r="E463" s="131">
        <v>0</v>
      </c>
      <c r="F463" s="131"/>
      <c r="G463" s="122">
        <v>0</v>
      </c>
      <c r="H463" s="122"/>
      <c r="I463" s="122">
        <v>0.22500000000000001</v>
      </c>
      <c r="J463" s="122"/>
      <c r="K463" s="122">
        <f t="shared" si="86"/>
        <v>0.22500000000000001</v>
      </c>
      <c r="L463" s="122"/>
      <c r="M463" s="122"/>
    </row>
    <row r="464" spans="1:13" s="129" customFormat="1" ht="36">
      <c r="A464" s="106"/>
      <c r="B464" s="123"/>
      <c r="C464" s="106">
        <v>51310</v>
      </c>
      <c r="D464" s="107" t="s">
        <v>428</v>
      </c>
      <c r="E464" s="131">
        <v>0.5</v>
      </c>
      <c r="F464" s="131"/>
      <c r="G464" s="122">
        <v>0</v>
      </c>
      <c r="H464" s="122"/>
      <c r="I464" s="122">
        <v>0</v>
      </c>
      <c r="J464" s="122"/>
      <c r="K464" s="122">
        <f t="shared" si="86"/>
        <v>0.5</v>
      </c>
      <c r="L464" s="122"/>
      <c r="M464" s="122"/>
    </row>
    <row r="465" spans="1:13" s="129" customFormat="1" ht="12" customHeight="1">
      <c r="A465" s="106"/>
      <c r="B465" s="123"/>
      <c r="C465" s="106">
        <v>51320</v>
      </c>
      <c r="D465" s="107" t="s">
        <v>271</v>
      </c>
      <c r="E465" s="131">
        <v>2</v>
      </c>
      <c r="F465" s="131"/>
      <c r="G465" s="122">
        <v>0</v>
      </c>
      <c r="H465" s="122"/>
      <c r="I465" s="122">
        <v>0</v>
      </c>
      <c r="J465" s="122"/>
      <c r="K465" s="122">
        <f t="shared" si="86"/>
        <v>2</v>
      </c>
      <c r="L465" s="122"/>
      <c r="M465" s="122"/>
    </row>
    <row r="466" spans="1:13" s="129" customFormat="1" ht="24">
      <c r="A466" s="106"/>
      <c r="B466" s="123"/>
      <c r="C466" s="106">
        <v>51358</v>
      </c>
      <c r="D466" s="107" t="s">
        <v>429</v>
      </c>
      <c r="E466" s="131">
        <v>0.22500000000000001</v>
      </c>
      <c r="F466" s="131"/>
      <c r="G466" s="122">
        <v>0</v>
      </c>
      <c r="H466" s="122"/>
      <c r="I466" s="122">
        <v>0</v>
      </c>
      <c r="J466" s="122"/>
      <c r="K466" s="122">
        <f t="shared" si="86"/>
        <v>0.22500000000000001</v>
      </c>
      <c r="L466" s="122"/>
      <c r="M466" s="122"/>
    </row>
    <row r="467" spans="1:13" s="129" customFormat="1" ht="12">
      <c r="A467" s="134"/>
      <c r="B467" s="134"/>
      <c r="C467" s="108" t="s">
        <v>127</v>
      </c>
      <c r="D467" s="141"/>
      <c r="E467" s="139">
        <f>SUM(E468:E476)</f>
        <v>10.4754</v>
      </c>
      <c r="F467" s="139"/>
      <c r="G467" s="140">
        <f>SUM(G468:G476)</f>
        <v>0</v>
      </c>
      <c r="H467" s="140"/>
      <c r="I467" s="140">
        <f>SUM(I468:I476)</f>
        <v>0.59460000000000002</v>
      </c>
      <c r="J467" s="140"/>
      <c r="K467" s="140">
        <f>SUM(K468:K476)</f>
        <v>11.07</v>
      </c>
      <c r="L467" s="140"/>
      <c r="M467" s="140"/>
    </row>
    <row r="468" spans="1:13" s="129" customFormat="1" ht="12">
      <c r="A468" s="106"/>
      <c r="B468" s="123"/>
      <c r="C468" s="106">
        <v>46502</v>
      </c>
      <c r="D468" s="107" t="s">
        <v>272</v>
      </c>
      <c r="E468" s="131">
        <v>1.5</v>
      </c>
      <c r="F468" s="131"/>
      <c r="G468" s="122">
        <v>0</v>
      </c>
      <c r="H468" s="122"/>
      <c r="I468" s="122">
        <v>0</v>
      </c>
      <c r="J468" s="122"/>
      <c r="K468" s="122">
        <f t="shared" si="86"/>
        <v>1.5</v>
      </c>
      <c r="L468" s="122"/>
      <c r="M468" s="122"/>
    </row>
    <row r="469" spans="1:13" s="129" customFormat="1" ht="24">
      <c r="A469" s="106"/>
      <c r="B469" s="123"/>
      <c r="C469" s="106">
        <v>48033</v>
      </c>
      <c r="D469" s="107" t="s">
        <v>430</v>
      </c>
      <c r="E469" s="131">
        <v>0.27</v>
      </c>
      <c r="F469" s="131"/>
      <c r="G469" s="122">
        <v>0</v>
      </c>
      <c r="H469" s="122"/>
      <c r="I469" s="122">
        <v>0</v>
      </c>
      <c r="J469" s="122"/>
      <c r="K469" s="122">
        <f t="shared" si="86"/>
        <v>0.27</v>
      </c>
      <c r="L469" s="122"/>
      <c r="M469" s="122"/>
    </row>
    <row r="470" spans="1:13" s="129" customFormat="1" ht="35.25" customHeight="1">
      <c r="A470" s="106"/>
      <c r="B470" s="123"/>
      <c r="C470" s="106">
        <v>48335</v>
      </c>
      <c r="D470" s="107" t="s">
        <v>431</v>
      </c>
      <c r="E470" s="131">
        <v>0.3</v>
      </c>
      <c r="F470" s="131"/>
      <c r="G470" s="122">
        <v>0</v>
      </c>
      <c r="H470" s="122"/>
      <c r="I470" s="122">
        <v>0</v>
      </c>
      <c r="J470" s="122"/>
      <c r="K470" s="122">
        <f t="shared" si="86"/>
        <v>0.3</v>
      </c>
      <c r="L470" s="122"/>
      <c r="M470" s="122"/>
    </row>
    <row r="471" spans="1:13" s="129" customFormat="1" ht="24">
      <c r="A471" s="106"/>
      <c r="B471" s="123"/>
      <c r="C471" s="106">
        <v>48488</v>
      </c>
      <c r="D471" s="107" t="s">
        <v>432</v>
      </c>
      <c r="E471" s="131">
        <v>1</v>
      </c>
      <c r="F471" s="131"/>
      <c r="G471" s="122">
        <v>0</v>
      </c>
      <c r="H471" s="122"/>
      <c r="I471" s="122">
        <v>0</v>
      </c>
      <c r="J471" s="122"/>
      <c r="K471" s="122">
        <f t="shared" si="86"/>
        <v>1</v>
      </c>
      <c r="L471" s="122"/>
      <c r="M471" s="122"/>
    </row>
    <row r="472" spans="1:13" s="129" customFormat="1" ht="24">
      <c r="A472" s="106"/>
      <c r="B472" s="123"/>
      <c r="C472" s="106">
        <v>50041</v>
      </c>
      <c r="D472" s="107" t="s">
        <v>433</v>
      </c>
      <c r="E472" s="131">
        <v>1</v>
      </c>
      <c r="F472" s="131"/>
      <c r="G472" s="122">
        <v>0</v>
      </c>
      <c r="H472" s="122"/>
      <c r="I472" s="122">
        <v>0</v>
      </c>
      <c r="J472" s="122"/>
      <c r="K472" s="122">
        <f t="shared" si="86"/>
        <v>1</v>
      </c>
      <c r="L472" s="122"/>
      <c r="M472" s="122"/>
    </row>
    <row r="473" spans="1:13" s="129" customFormat="1" ht="36">
      <c r="A473" s="106"/>
      <c r="B473" s="123"/>
      <c r="C473" s="106">
        <v>50092</v>
      </c>
      <c r="D473" s="107" t="s">
        <v>434</v>
      </c>
      <c r="E473" s="131">
        <v>2.5</v>
      </c>
      <c r="F473" s="131"/>
      <c r="G473" s="122">
        <v>0</v>
      </c>
      <c r="H473" s="122"/>
      <c r="I473" s="122">
        <v>0</v>
      </c>
      <c r="J473" s="122"/>
      <c r="K473" s="122">
        <f t="shared" si="86"/>
        <v>2.5</v>
      </c>
      <c r="L473" s="122"/>
      <c r="M473" s="122"/>
    </row>
    <row r="474" spans="1:13" s="129" customFormat="1" ht="24">
      <c r="A474" s="106"/>
      <c r="B474" s="123"/>
      <c r="C474" s="106">
        <v>50235</v>
      </c>
      <c r="D474" s="107" t="s">
        <v>435</v>
      </c>
      <c r="E474" s="131">
        <v>1</v>
      </c>
      <c r="F474" s="131"/>
      <c r="G474" s="122">
        <v>0</v>
      </c>
      <c r="H474" s="122"/>
      <c r="I474" s="122">
        <v>0</v>
      </c>
      <c r="J474" s="122"/>
      <c r="K474" s="122">
        <f t="shared" si="86"/>
        <v>1</v>
      </c>
      <c r="L474" s="122"/>
      <c r="M474" s="122"/>
    </row>
    <row r="475" spans="1:13" s="129" customFormat="1" ht="12">
      <c r="A475" s="134"/>
      <c r="B475" s="134"/>
      <c r="C475" s="106">
        <v>50370</v>
      </c>
      <c r="D475" s="141" t="s">
        <v>273</v>
      </c>
      <c r="E475" s="139">
        <v>0.90539999999999998</v>
      </c>
      <c r="F475" s="139"/>
      <c r="G475" s="140">
        <v>0</v>
      </c>
      <c r="H475" s="140"/>
      <c r="I475" s="140">
        <v>0.59460000000000002</v>
      </c>
      <c r="J475" s="140"/>
      <c r="K475" s="122">
        <f t="shared" si="86"/>
        <v>1.5</v>
      </c>
      <c r="L475" s="122"/>
      <c r="M475" s="140"/>
    </row>
    <row r="476" spans="1:13" s="129" customFormat="1" ht="12">
      <c r="A476" s="106"/>
      <c r="B476" s="123"/>
      <c r="C476" s="106">
        <v>51065</v>
      </c>
      <c r="D476" s="107" t="s">
        <v>274</v>
      </c>
      <c r="E476" s="131">
        <v>2</v>
      </c>
      <c r="F476" s="131"/>
      <c r="G476" s="122">
        <v>0</v>
      </c>
      <c r="H476" s="122"/>
      <c r="I476" s="122">
        <v>0</v>
      </c>
      <c r="J476" s="122"/>
      <c r="K476" s="122">
        <f t="shared" si="86"/>
        <v>2</v>
      </c>
      <c r="L476" s="122"/>
      <c r="M476" s="122"/>
    </row>
    <row r="477" spans="1:13" s="129" customFormat="1" ht="12">
      <c r="A477" s="134"/>
      <c r="B477" s="134"/>
      <c r="C477" s="108" t="s">
        <v>128</v>
      </c>
      <c r="D477" s="141"/>
      <c r="E477" s="139">
        <f>SUM(E478:E487)</f>
        <v>11.656000000000001</v>
      </c>
      <c r="F477" s="139"/>
      <c r="G477" s="140">
        <f>SUM(G478:G487)</f>
        <v>0.5</v>
      </c>
      <c r="H477" s="140"/>
      <c r="I477" s="140">
        <f>SUM(I478:I487)</f>
        <v>9.4712377300000004</v>
      </c>
      <c r="J477" s="140"/>
      <c r="K477" s="140">
        <f>SUM(K478:K487)</f>
        <v>21.627237730000004</v>
      </c>
      <c r="L477" s="140"/>
      <c r="M477" s="140"/>
    </row>
    <row r="478" spans="1:13" s="129" customFormat="1" ht="36">
      <c r="A478" s="106"/>
      <c r="B478" s="123"/>
      <c r="C478" s="106">
        <v>42105</v>
      </c>
      <c r="D478" s="107" t="s">
        <v>436</v>
      </c>
      <c r="E478" s="131">
        <v>0.75</v>
      </c>
      <c r="F478" s="131"/>
      <c r="G478" s="122">
        <v>0</v>
      </c>
      <c r="H478" s="122"/>
      <c r="I478" s="122">
        <v>0</v>
      </c>
      <c r="J478" s="122"/>
      <c r="K478" s="122">
        <f t="shared" si="86"/>
        <v>0.75</v>
      </c>
      <c r="L478" s="122"/>
      <c r="M478" s="122"/>
    </row>
    <row r="479" spans="1:13" s="129" customFormat="1" ht="24" customHeight="1">
      <c r="A479" s="106"/>
      <c r="B479" s="123"/>
      <c r="C479" s="106">
        <v>46282</v>
      </c>
      <c r="D479" s="107" t="s">
        <v>437</v>
      </c>
      <c r="E479" s="131">
        <v>1.4</v>
      </c>
      <c r="F479" s="131"/>
      <c r="G479" s="122">
        <v>0</v>
      </c>
      <c r="H479" s="122"/>
      <c r="I479" s="122">
        <v>0</v>
      </c>
      <c r="J479" s="122"/>
      <c r="K479" s="122">
        <f t="shared" si="86"/>
        <v>1.4</v>
      </c>
      <c r="L479" s="122"/>
      <c r="M479" s="122"/>
    </row>
    <row r="480" spans="1:13" s="129" customFormat="1" ht="12" customHeight="1">
      <c r="A480" s="106"/>
      <c r="B480" s="123"/>
      <c r="C480" s="106">
        <v>47285</v>
      </c>
      <c r="D480" s="107" t="s">
        <v>275</v>
      </c>
      <c r="E480" s="131">
        <v>0.5</v>
      </c>
      <c r="F480" s="131"/>
      <c r="G480" s="122">
        <v>0</v>
      </c>
      <c r="H480" s="122"/>
      <c r="I480" s="122">
        <v>2.90623773</v>
      </c>
      <c r="J480" s="122"/>
      <c r="K480" s="122">
        <f t="shared" si="86"/>
        <v>3.40623773</v>
      </c>
      <c r="L480" s="122"/>
      <c r="M480" s="122"/>
    </row>
    <row r="481" spans="1:13" s="129" customFormat="1" ht="35.25" customHeight="1">
      <c r="A481" s="106"/>
      <c r="B481" s="123"/>
      <c r="C481" s="106">
        <v>48317</v>
      </c>
      <c r="D481" s="107" t="s">
        <v>438</v>
      </c>
      <c r="E481" s="131">
        <v>0</v>
      </c>
      <c r="F481" s="131"/>
      <c r="G481" s="122">
        <v>0</v>
      </c>
      <c r="H481" s="122"/>
      <c r="I481" s="122">
        <v>6.0650000000000004</v>
      </c>
      <c r="J481" s="122"/>
      <c r="K481" s="122">
        <f t="shared" si="86"/>
        <v>6.0650000000000004</v>
      </c>
      <c r="L481" s="122"/>
      <c r="M481" s="122"/>
    </row>
    <row r="482" spans="1:13" s="129" customFormat="1" ht="23.25" customHeight="1">
      <c r="A482" s="106"/>
      <c r="B482" s="123"/>
      <c r="C482" s="106">
        <v>49289</v>
      </c>
      <c r="D482" s="107" t="s">
        <v>439</v>
      </c>
      <c r="E482" s="131">
        <v>0.75</v>
      </c>
      <c r="F482" s="131"/>
      <c r="G482" s="122">
        <v>0</v>
      </c>
      <c r="H482" s="122"/>
      <c r="I482" s="122">
        <v>0.5</v>
      </c>
      <c r="J482" s="122"/>
      <c r="K482" s="122">
        <f t="shared" si="86"/>
        <v>1.25</v>
      </c>
      <c r="L482" s="122"/>
      <c r="M482" s="122"/>
    </row>
    <row r="483" spans="1:13" s="129" customFormat="1" ht="24">
      <c r="A483" s="106"/>
      <c r="B483" s="123"/>
      <c r="C483" s="106">
        <v>49378</v>
      </c>
      <c r="D483" s="107" t="s">
        <v>440</v>
      </c>
      <c r="E483" s="131">
        <v>2.431</v>
      </c>
      <c r="F483" s="131"/>
      <c r="G483" s="122">
        <v>0</v>
      </c>
      <c r="H483" s="122"/>
      <c r="I483" s="122">
        <v>0</v>
      </c>
      <c r="J483" s="122"/>
      <c r="K483" s="122">
        <f t="shared" ref="K483" si="87">SUM(E483:I483)</f>
        <v>2.431</v>
      </c>
      <c r="L483" s="122"/>
      <c r="M483" s="122"/>
    </row>
    <row r="484" spans="1:13" s="129" customFormat="1" ht="12">
      <c r="A484" s="106"/>
      <c r="B484" s="123"/>
      <c r="C484" s="106">
        <v>50099</v>
      </c>
      <c r="D484" s="107" t="s">
        <v>276</v>
      </c>
      <c r="E484" s="131">
        <v>1.8</v>
      </c>
      <c r="F484" s="131"/>
      <c r="G484" s="122">
        <v>0</v>
      </c>
      <c r="H484" s="122"/>
      <c r="I484" s="122">
        <v>0</v>
      </c>
      <c r="J484" s="122"/>
      <c r="K484" s="122">
        <f t="shared" ref="K484" si="88">SUM(E484:I484)</f>
        <v>1.8</v>
      </c>
      <c r="L484" s="122"/>
      <c r="M484" s="122"/>
    </row>
    <row r="485" spans="1:13" s="129" customFormat="1" ht="24">
      <c r="A485" s="106"/>
      <c r="B485" s="123"/>
      <c r="C485" s="106">
        <v>50121</v>
      </c>
      <c r="D485" s="107" t="s">
        <v>441</v>
      </c>
      <c r="E485" s="131">
        <v>1.5</v>
      </c>
      <c r="F485" s="131"/>
      <c r="G485" s="122">
        <v>0.5</v>
      </c>
      <c r="H485" s="122"/>
      <c r="I485" s="122">
        <v>0</v>
      </c>
      <c r="J485" s="122"/>
      <c r="K485" s="122">
        <f>SUM(D485:G485)</f>
        <v>2</v>
      </c>
      <c r="L485" s="122"/>
      <c r="M485" s="122"/>
    </row>
    <row r="486" spans="1:13" s="129" customFormat="1" ht="24">
      <c r="A486" s="106"/>
      <c r="B486" s="123"/>
      <c r="C486" s="106">
        <v>51175</v>
      </c>
      <c r="D486" s="107" t="s">
        <v>442</v>
      </c>
      <c r="E486" s="131">
        <v>2.2999999999999998</v>
      </c>
      <c r="F486" s="131"/>
      <c r="G486" s="122">
        <v>0</v>
      </c>
      <c r="H486" s="122"/>
      <c r="I486" s="122">
        <v>0</v>
      </c>
      <c r="J486" s="122"/>
      <c r="K486" s="122">
        <f>SUM(D486:G486)</f>
        <v>2.2999999999999998</v>
      </c>
      <c r="L486" s="122"/>
      <c r="M486" s="122"/>
    </row>
    <row r="487" spans="1:13" s="129" customFormat="1" ht="23.25" customHeight="1">
      <c r="A487" s="106"/>
      <c r="B487" s="123"/>
      <c r="C487" s="106">
        <v>51392</v>
      </c>
      <c r="D487" s="107" t="s">
        <v>443</v>
      </c>
      <c r="E487" s="131">
        <v>0.22500000000000001</v>
      </c>
      <c r="F487" s="131"/>
      <c r="G487" s="122">
        <v>0</v>
      </c>
      <c r="H487" s="122"/>
      <c r="I487" s="122">
        <v>0</v>
      </c>
      <c r="J487" s="122"/>
      <c r="K487" s="122">
        <f>SUM(D487:G487)</f>
        <v>0.22500000000000001</v>
      </c>
      <c r="L487" s="122"/>
      <c r="M487" s="122"/>
    </row>
    <row r="488" spans="1:13" s="114" customFormat="1" ht="11.25" customHeight="1">
      <c r="A488" s="149" t="s">
        <v>121</v>
      </c>
      <c r="B488" s="150"/>
      <c r="C488" s="150"/>
      <c r="D488" s="151"/>
      <c r="E488" s="152">
        <f>E9+E101+E159+E188+E274+E368</f>
        <v>191.97</v>
      </c>
      <c r="F488" s="152"/>
      <c r="G488" s="153">
        <f>G9+G101+G159+G188+G274+G368</f>
        <v>8.5549999999999997</v>
      </c>
      <c r="H488" s="153"/>
      <c r="I488" s="153">
        <f>I9+I101+I159+I188+I274+I368</f>
        <v>108.79744715</v>
      </c>
      <c r="J488" s="153"/>
      <c r="K488" s="153">
        <f>K9+K101+K159+K188+K274+K368</f>
        <v>309.32244715000002</v>
      </c>
      <c r="L488" s="153"/>
      <c r="M488" s="153"/>
    </row>
    <row r="489" spans="1:13" s="114" customFormat="1" ht="11.25" customHeight="1">
      <c r="A489" s="169" t="s">
        <v>277</v>
      </c>
      <c r="B489" s="169"/>
      <c r="C489" s="169"/>
      <c r="D489" s="169"/>
      <c r="E489" s="169"/>
      <c r="F489" s="170"/>
      <c r="G489" s="169"/>
      <c r="H489" s="170"/>
      <c r="I489" s="169"/>
      <c r="J489" s="170"/>
      <c r="K489" s="170"/>
      <c r="L489" s="170"/>
      <c r="M489" s="169"/>
    </row>
    <row r="490" spans="1:13" s="142" customFormat="1" ht="11">
      <c r="A490" s="126" t="s">
        <v>131</v>
      </c>
      <c r="B490" s="114"/>
      <c r="C490" s="114"/>
      <c r="D490" s="119"/>
      <c r="E490" s="127"/>
      <c r="F490" s="127"/>
      <c r="G490" s="127"/>
      <c r="H490" s="127"/>
      <c r="I490" s="127"/>
      <c r="J490" s="127"/>
      <c r="K490" s="127"/>
      <c r="L490" s="127"/>
      <c r="M490" s="127"/>
    </row>
  </sheetData>
  <mergeCells count="7">
    <mergeCell ref="A489:M489"/>
    <mergeCell ref="K8:L8"/>
    <mergeCell ref="E7:G7"/>
    <mergeCell ref="A8:D8"/>
    <mergeCell ref="E8:F8"/>
    <mergeCell ref="G8:H8"/>
    <mergeCell ref="I8:J8"/>
  </mergeCells>
  <phoneticPr fontId="6" type="noConversion"/>
  <printOptions horizontalCentered="1"/>
  <pageMargins left="0" right="0" top="0.5" bottom="0.25" header="0.3" footer="0.3"/>
  <pageSetup scale="75" orientation="portrait" r:id="rId1"/>
  <headerFooter differentFirst="1">
    <oddHeader>&amp;L&amp;9&amp;K000000CONTINUED&amp;R&amp;7&amp;KFF0000Click here to view Excel file</oddHeader>
  </headerFooter>
  <drawing r:id="rId2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56" t="s">
        <v>4</v>
      </c>
      <c r="E4" s="156"/>
      <c r="F4" s="156"/>
      <c r="G4" s="157" t="s">
        <v>3</v>
      </c>
      <c r="H4" s="157"/>
      <c r="I4" s="18"/>
    </row>
    <row r="5" spans="1:9" ht="30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91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58" t="s">
        <v>64</v>
      </c>
    </row>
    <row r="7" spans="1:4">
      <c r="A7" s="59" t="s">
        <v>12</v>
      </c>
      <c r="C7" s="72"/>
      <c r="D7" s="159"/>
    </row>
    <row r="8" spans="1:4">
      <c r="A8" s="59" t="s">
        <v>13</v>
      </c>
      <c r="C8" s="72"/>
      <c r="D8" s="159"/>
    </row>
    <row r="9" spans="1:4">
      <c r="A9" s="59" t="s">
        <v>14</v>
      </c>
      <c r="C9" s="72"/>
      <c r="D9" s="159"/>
    </row>
    <row r="10" spans="1:4">
      <c r="A10" s="59" t="s">
        <v>15</v>
      </c>
      <c r="C10" s="72"/>
      <c r="D10" s="159"/>
    </row>
    <row r="11" spans="1:4">
      <c r="A11" s="59" t="s">
        <v>16</v>
      </c>
      <c r="C11" s="72"/>
      <c r="D11" s="159"/>
    </row>
    <row r="12" spans="1:4">
      <c r="A12" s="59" t="s">
        <v>17</v>
      </c>
      <c r="C12" s="72"/>
      <c r="D12" s="159"/>
    </row>
    <row r="13" spans="1:4">
      <c r="A13" s="59" t="s">
        <v>54</v>
      </c>
      <c r="C13" s="72"/>
      <c r="D13" s="159"/>
    </row>
    <row r="14" spans="1:4">
      <c r="A14" s="59" t="s">
        <v>18</v>
      </c>
      <c r="C14" s="72"/>
      <c r="D14" s="159"/>
    </row>
    <row r="15" spans="1:4">
      <c r="A15" s="59" t="s">
        <v>28</v>
      </c>
      <c r="C15" s="72"/>
      <c r="D15" s="159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52</v>
      </c>
    </row>
    <row r="19" spans="1:9">
      <c r="A19" s="66" t="s">
        <v>53</v>
      </c>
    </row>
    <row r="22" spans="1:9">
      <c r="A22" s="60" t="s">
        <v>92</v>
      </c>
    </row>
    <row r="23" spans="1:9">
      <c r="A23" s="60" t="s">
        <v>86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10</v>
      </c>
      <c r="B26" s="67"/>
      <c r="C26" s="2" t="s">
        <v>5</v>
      </c>
      <c r="D26" s="2" t="s">
        <v>40</v>
      </c>
      <c r="E26" s="95" t="s">
        <v>69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54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70</v>
      </c>
      <c r="B38" s="97"/>
      <c r="C38" s="97"/>
    </row>
  </sheetData>
  <mergeCells count="1">
    <mergeCell ref="D6:D15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43</v>
      </c>
    </row>
    <row r="32" spans="1:10">
      <c r="H32" s="35"/>
    </row>
  </sheetData>
  <phoneticPr fontId="6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56" t="s">
        <v>4</v>
      </c>
      <c r="D5" s="156"/>
      <c r="E5" s="156"/>
      <c r="F5" s="157" t="s">
        <v>3</v>
      </c>
      <c r="G5" s="157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77</v>
      </c>
      <c r="B11" s="12"/>
      <c r="C11" s="5"/>
      <c r="D11" s="5"/>
      <c r="E11" s="5"/>
      <c r="F11" s="5"/>
      <c r="G11" s="5"/>
      <c r="H11" s="5"/>
    </row>
    <row r="14" spans="1:8">
      <c r="A14" s="44" t="s">
        <v>78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95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76</v>
      </c>
      <c r="C6" s="72"/>
      <c r="D6" s="160" t="s">
        <v>64</v>
      </c>
    </row>
    <row r="7" spans="1:4" ht="15" customHeight="1">
      <c r="A7" s="59" t="s">
        <v>77</v>
      </c>
      <c r="C7" s="72"/>
      <c r="D7" s="161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52</v>
      </c>
    </row>
    <row r="11" spans="1:4" ht="15" customHeight="1">
      <c r="A11" s="66" t="s">
        <v>53</v>
      </c>
    </row>
    <row r="16" spans="1:4">
      <c r="A16" s="60" t="s">
        <v>96</v>
      </c>
    </row>
    <row r="17" spans="1:6">
      <c r="A17" s="60" t="s">
        <v>86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10</v>
      </c>
      <c r="B20" s="67"/>
      <c r="C20" s="2" t="s">
        <v>5</v>
      </c>
      <c r="D20" s="2" t="s">
        <v>40</v>
      </c>
      <c r="E20" s="2" t="s">
        <v>69</v>
      </c>
      <c r="F20" s="2" t="s">
        <v>7</v>
      </c>
    </row>
    <row r="21" spans="1:6">
      <c r="A21" s="59" t="s">
        <v>76</v>
      </c>
      <c r="C21" s="79"/>
      <c r="D21" s="79"/>
      <c r="E21" s="79"/>
      <c r="F21" s="79">
        <f>SUM(C21:E21)</f>
        <v>0</v>
      </c>
    </row>
    <row r="22" spans="1:6">
      <c r="A22" s="59" t="s">
        <v>77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70</v>
      </c>
      <c r="B24" s="97"/>
      <c r="C24" s="97"/>
    </row>
  </sheetData>
  <mergeCells count="1">
    <mergeCell ref="D6:D7"/>
  </mergeCells>
  <phoneticPr fontId="6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6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56" t="s">
        <v>4</v>
      </c>
      <c r="D5" s="156"/>
      <c r="E5" s="156"/>
      <c r="F5" s="157" t="s">
        <v>3</v>
      </c>
      <c r="G5" s="157"/>
      <c r="H5" s="18"/>
    </row>
    <row r="6" spans="1:8" ht="30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98</v>
      </c>
    </row>
    <row r="2" spans="1:8" ht="17">
      <c r="A2" s="60" t="s">
        <v>88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62" t="s">
        <v>64</v>
      </c>
    </row>
    <row r="7" spans="1:8">
      <c r="A7" s="59" t="s">
        <v>21</v>
      </c>
      <c r="C7" s="70"/>
      <c r="D7" s="163"/>
    </row>
    <row r="8" spans="1:8">
      <c r="A8" s="59" t="s">
        <v>24</v>
      </c>
      <c r="C8" s="70"/>
      <c r="D8" s="163"/>
    </row>
    <row r="9" spans="1:8">
      <c r="A9" s="78" t="s">
        <v>22</v>
      </c>
      <c r="C9" s="70"/>
      <c r="D9" s="163"/>
      <c r="H9" s="78"/>
    </row>
    <row r="10" spans="1:8">
      <c r="A10" s="59" t="s">
        <v>55</v>
      </c>
      <c r="C10" s="70"/>
      <c r="D10" s="163"/>
      <c r="H10" s="78"/>
    </row>
    <row r="11" spans="1:8">
      <c r="A11" s="59" t="s">
        <v>47</v>
      </c>
      <c r="C11" s="70"/>
      <c r="D11" s="163"/>
    </row>
    <row r="12" spans="1:8">
      <c r="A12" s="78" t="s">
        <v>25</v>
      </c>
      <c r="C12" s="70"/>
      <c r="D12" s="163"/>
      <c r="H12" s="78"/>
    </row>
    <row r="13" spans="1:8">
      <c r="A13" s="59" t="s">
        <v>23</v>
      </c>
      <c r="C13" s="70"/>
      <c r="D13" s="163"/>
      <c r="H13" s="78"/>
    </row>
    <row r="14" spans="1:8">
      <c r="A14" s="59" t="s">
        <v>26</v>
      </c>
      <c r="C14" s="70"/>
      <c r="D14" s="163"/>
    </row>
    <row r="15" spans="1:8">
      <c r="A15" s="59" t="s">
        <v>56</v>
      </c>
      <c r="C15" s="70"/>
      <c r="D15" s="163"/>
    </row>
    <row r="16" spans="1:8">
      <c r="A16" s="59" t="s">
        <v>57</v>
      </c>
      <c r="C16" s="70"/>
      <c r="D16" s="163"/>
    </row>
    <row r="17" spans="1:11">
      <c r="A17" s="59" t="s">
        <v>27</v>
      </c>
      <c r="C17" s="70"/>
      <c r="D17" s="163"/>
    </row>
    <row r="18" spans="1:11">
      <c r="A18" s="59" t="s">
        <v>58</v>
      </c>
      <c r="C18" s="70"/>
      <c r="D18" s="163"/>
    </row>
    <row r="19" spans="1:11">
      <c r="A19" s="59" t="s">
        <v>28</v>
      </c>
      <c r="C19" s="70"/>
      <c r="D19" s="164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52</v>
      </c>
    </row>
    <row r="22" spans="1:11">
      <c r="A22" s="66" t="s">
        <v>53</v>
      </c>
    </row>
    <row r="25" spans="1:11">
      <c r="A25" s="60" t="s">
        <v>99</v>
      </c>
    </row>
    <row r="26" spans="1:11">
      <c r="A26" s="60" t="s">
        <v>86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10</v>
      </c>
      <c r="B29" s="67"/>
      <c r="C29" s="2" t="s">
        <v>5</v>
      </c>
      <c r="D29" s="2" t="s">
        <v>40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55</v>
      </c>
      <c r="C34" s="79"/>
      <c r="D34" s="79"/>
      <c r="E34" s="79"/>
      <c r="F34" s="79"/>
    </row>
    <row r="35" spans="1:8">
      <c r="A35" s="59" t="s">
        <v>47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56</v>
      </c>
      <c r="C39" s="79"/>
      <c r="D39" s="79"/>
      <c r="E39" s="79"/>
      <c r="F39" s="79">
        <f t="shared" si="0"/>
        <v>0</v>
      </c>
    </row>
    <row r="40" spans="1:8">
      <c r="A40" s="59" t="s">
        <v>63</v>
      </c>
      <c r="C40" s="79"/>
      <c r="D40" s="79"/>
      <c r="E40" s="79"/>
      <c r="F40" s="79">
        <f t="shared" si="0"/>
        <v>0</v>
      </c>
    </row>
    <row r="41" spans="1:8">
      <c r="A41" s="59" t="s">
        <v>57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58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70</v>
      </c>
      <c r="B46" s="97"/>
      <c r="C46" s="97"/>
    </row>
  </sheetData>
  <mergeCells count="1">
    <mergeCell ref="D6:D19"/>
  </mergeCells>
  <phoneticPr fontId="6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Approvals</vt:lpstr>
      <vt:lpstr>'CW-Lending, Grants, and Disb'!Print_Area</vt:lpstr>
      <vt:lpstr>'CW-Sov Approvals by Country'!Print_Area</vt:lpstr>
      <vt:lpstr>'SA-Sov Approvals by Ctry'!Print_Area</vt:lpstr>
      <vt:lpstr>'Sov Approvals'!Print_Area</vt:lpstr>
      <vt:lpstr>'SE-Sov Approvals by Ctry'!Print_Titles</vt:lpstr>
      <vt:lpstr>'Sov Approvals'!Print_Titles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Technical Assistance Commitments, 2017 ($ million)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sovereign, commitments, loans, public sector  </cp:keywords>
  <dc:description/>
  <cp:lastModifiedBy>Angelo Jacinto</cp:lastModifiedBy>
  <cp:lastPrinted>2018-04-13T03:05:22Z</cp:lastPrinted>
  <dcterms:created xsi:type="dcterms:W3CDTF">2010-12-13T09:40:53Z</dcterms:created>
  <dcterms:modified xsi:type="dcterms:W3CDTF">2018-04-20T03:20:14Z</dcterms:modified>
  <cp:category/>
</cp:coreProperties>
</file>