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88F76223-8A12-E24F-876E-3B1B3F602B88}" xr6:coauthVersionLast="32" xr6:coauthVersionMax="32" xr10:uidLastSave="{00000000-0000-0000-0000-000000000000}"/>
  <bookViews>
    <workbookView xWindow="1140" yWindow="3060" windowWidth="1932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Approval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Approvals'!$A$1:$R$278</definedName>
    <definedName name="Print_Area_MI">#REF!</definedName>
    <definedName name="_xlnm.Print_Titles" localSheetId="12">'SE-Sov Approvals by Ctry'!$1:$5</definedName>
    <definedName name="_xlnm.Print_Titles" localSheetId="15">'Sov Approvals'!$8:$9</definedName>
    <definedName name="TITLE">#N/A</definedName>
    <definedName name="w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60" l="1"/>
  <c r="F61" i="60"/>
  <c r="H61" i="60"/>
  <c r="J61" i="60"/>
  <c r="L61" i="60"/>
  <c r="N61" i="60"/>
  <c r="P61" i="60"/>
  <c r="P270" i="60" l="1"/>
  <c r="N270" i="60"/>
  <c r="L270" i="60"/>
  <c r="J270" i="60"/>
  <c r="H270" i="60"/>
  <c r="F270" i="60"/>
  <c r="E270" i="60"/>
  <c r="R273" i="60"/>
  <c r="P256" i="60"/>
  <c r="N256" i="60"/>
  <c r="L256" i="60"/>
  <c r="J256" i="60"/>
  <c r="H256" i="60"/>
  <c r="F256" i="60"/>
  <c r="E256" i="60"/>
  <c r="R258" i="60"/>
  <c r="R234" i="60" l="1"/>
  <c r="R233" i="60"/>
  <c r="P232" i="60"/>
  <c r="N232" i="60"/>
  <c r="L232" i="60"/>
  <c r="J232" i="60"/>
  <c r="H232" i="60"/>
  <c r="F232" i="60"/>
  <c r="E232" i="60"/>
  <c r="R225" i="60"/>
  <c r="R224" i="60"/>
  <c r="P223" i="60"/>
  <c r="N223" i="60"/>
  <c r="L223" i="60"/>
  <c r="J223" i="60"/>
  <c r="H223" i="60"/>
  <c r="F223" i="60"/>
  <c r="E223" i="60"/>
  <c r="R217" i="60"/>
  <c r="R216" i="60" s="1"/>
  <c r="P216" i="60"/>
  <c r="N216" i="60"/>
  <c r="L216" i="60"/>
  <c r="J216" i="60"/>
  <c r="H216" i="60"/>
  <c r="F216" i="60"/>
  <c r="E216" i="60"/>
  <c r="R214" i="60"/>
  <c r="R213" i="60" s="1"/>
  <c r="P213" i="60"/>
  <c r="N213" i="60"/>
  <c r="L213" i="60"/>
  <c r="J213" i="60"/>
  <c r="H213" i="60"/>
  <c r="F213" i="60"/>
  <c r="E213" i="60"/>
  <c r="R210" i="60"/>
  <c r="R209" i="60" s="1"/>
  <c r="P209" i="60"/>
  <c r="N209" i="60"/>
  <c r="L209" i="60"/>
  <c r="J209" i="60"/>
  <c r="H209" i="60"/>
  <c r="F209" i="60"/>
  <c r="E209" i="60"/>
  <c r="P206" i="60"/>
  <c r="N206" i="60"/>
  <c r="L206" i="60"/>
  <c r="J206" i="60"/>
  <c r="H206" i="60"/>
  <c r="F206" i="60"/>
  <c r="E206" i="60"/>
  <c r="R208" i="60"/>
  <c r="E196" i="60"/>
  <c r="R195" i="60"/>
  <c r="R194" i="60" s="1"/>
  <c r="P194" i="60"/>
  <c r="N194" i="60"/>
  <c r="L194" i="60"/>
  <c r="J194" i="60"/>
  <c r="H194" i="60"/>
  <c r="F194" i="60"/>
  <c r="E194" i="60"/>
  <c r="N185" i="60"/>
  <c r="E185" i="60"/>
  <c r="F178" i="60"/>
  <c r="E178" i="60"/>
  <c r="N174" i="60"/>
  <c r="F174" i="60"/>
  <c r="E174" i="60"/>
  <c r="P171" i="60"/>
  <c r="N171" i="60"/>
  <c r="L171" i="60"/>
  <c r="J171" i="60"/>
  <c r="H171" i="60"/>
  <c r="F171" i="60"/>
  <c r="E171" i="60"/>
  <c r="R173" i="60"/>
  <c r="P168" i="60"/>
  <c r="N168" i="60"/>
  <c r="L168" i="60"/>
  <c r="J168" i="60"/>
  <c r="H168" i="60"/>
  <c r="F168" i="60"/>
  <c r="E168" i="60"/>
  <c r="R170" i="60"/>
  <c r="R157" i="60"/>
  <c r="R156" i="60" s="1"/>
  <c r="R162" i="60"/>
  <c r="R161" i="60"/>
  <c r="R159" i="60"/>
  <c r="R158" i="60" s="1"/>
  <c r="P160" i="60"/>
  <c r="P158" i="60"/>
  <c r="P156" i="60"/>
  <c r="N160" i="60"/>
  <c r="N158" i="60"/>
  <c r="N156" i="60"/>
  <c r="L160" i="60"/>
  <c r="L158" i="60"/>
  <c r="L156" i="60"/>
  <c r="J160" i="60"/>
  <c r="J158" i="60"/>
  <c r="J156" i="60"/>
  <c r="H160" i="60"/>
  <c r="H158" i="60"/>
  <c r="H156" i="60"/>
  <c r="F160" i="60"/>
  <c r="F158" i="60"/>
  <c r="F156" i="60"/>
  <c r="E160" i="60"/>
  <c r="E158" i="60"/>
  <c r="E156" i="60"/>
  <c r="R154" i="60"/>
  <c r="R153" i="60" s="1"/>
  <c r="P153" i="60"/>
  <c r="N153" i="60"/>
  <c r="L153" i="60"/>
  <c r="J153" i="60"/>
  <c r="H153" i="60"/>
  <c r="F153" i="60"/>
  <c r="E153" i="60"/>
  <c r="P145" i="60"/>
  <c r="N145" i="60"/>
  <c r="L145" i="60"/>
  <c r="J145" i="60"/>
  <c r="H145" i="60"/>
  <c r="E145" i="60"/>
  <c r="F145" i="60"/>
  <c r="R147" i="60"/>
  <c r="J134" i="60"/>
  <c r="R136" i="60"/>
  <c r="R135" i="60"/>
  <c r="P134" i="60"/>
  <c r="N134" i="60"/>
  <c r="L134" i="60"/>
  <c r="H134" i="60"/>
  <c r="F134" i="60"/>
  <c r="E134" i="60"/>
  <c r="L126" i="60"/>
  <c r="R127" i="60"/>
  <c r="R126" i="60" s="1"/>
  <c r="P126" i="60"/>
  <c r="N126" i="60"/>
  <c r="J126" i="60"/>
  <c r="H126" i="60"/>
  <c r="F126" i="60"/>
  <c r="E126" i="60"/>
  <c r="R125" i="60"/>
  <c r="R124" i="60" s="1"/>
  <c r="P124" i="60"/>
  <c r="N124" i="60"/>
  <c r="L124" i="60"/>
  <c r="J124" i="60"/>
  <c r="H124" i="60"/>
  <c r="F124" i="60"/>
  <c r="E124" i="60"/>
  <c r="R123" i="60"/>
  <c r="R122" i="60" s="1"/>
  <c r="P122" i="60"/>
  <c r="N122" i="60"/>
  <c r="L122" i="60"/>
  <c r="J122" i="60"/>
  <c r="H122" i="60"/>
  <c r="F122" i="60"/>
  <c r="E122" i="60"/>
  <c r="R118" i="60"/>
  <c r="R117" i="60" s="1"/>
  <c r="P117" i="60"/>
  <c r="N117" i="60"/>
  <c r="L117" i="60"/>
  <c r="J117" i="60"/>
  <c r="H117" i="60"/>
  <c r="F117" i="60"/>
  <c r="E117" i="60"/>
  <c r="R116" i="60"/>
  <c r="R115" i="60" s="1"/>
  <c r="P115" i="60"/>
  <c r="N115" i="60"/>
  <c r="L115" i="60"/>
  <c r="J115" i="60"/>
  <c r="H115" i="60"/>
  <c r="F115" i="60"/>
  <c r="E115" i="60"/>
  <c r="R107" i="60"/>
  <c r="R106" i="60" s="1"/>
  <c r="R105" i="60" s="1"/>
  <c r="P106" i="60"/>
  <c r="P105" i="60" s="1"/>
  <c r="N106" i="60"/>
  <c r="N105" i="60" s="1"/>
  <c r="L106" i="60"/>
  <c r="L105" i="60" s="1"/>
  <c r="J106" i="60"/>
  <c r="J105" i="60" s="1"/>
  <c r="H106" i="60"/>
  <c r="H105" i="60" s="1"/>
  <c r="F106" i="60"/>
  <c r="F105" i="60" s="1"/>
  <c r="E106" i="60"/>
  <c r="E105" i="60" s="1"/>
  <c r="F68" i="60"/>
  <c r="R223" i="60" l="1"/>
  <c r="R232" i="60"/>
  <c r="P155" i="60"/>
  <c r="R160" i="60"/>
  <c r="R155" i="60" s="1"/>
  <c r="J155" i="60"/>
  <c r="R134" i="60"/>
  <c r="F155" i="60"/>
  <c r="N155" i="60"/>
  <c r="E155" i="60"/>
  <c r="L155" i="60"/>
  <c r="H155" i="60"/>
  <c r="P12" i="60" l="1"/>
  <c r="N12" i="60"/>
  <c r="J12" i="60"/>
  <c r="R79" i="60"/>
  <c r="R78" i="60" s="1"/>
  <c r="P78" i="60"/>
  <c r="N78" i="60"/>
  <c r="L78" i="60"/>
  <c r="J78" i="60"/>
  <c r="H78" i="60"/>
  <c r="F78" i="60"/>
  <c r="E78" i="60"/>
  <c r="R76" i="60"/>
  <c r="P65" i="60"/>
  <c r="N65" i="60"/>
  <c r="L65" i="60"/>
  <c r="J65" i="60"/>
  <c r="H65" i="60"/>
  <c r="F65" i="60"/>
  <c r="F60" i="60" s="1"/>
  <c r="E65" i="60"/>
  <c r="R67" i="60"/>
  <c r="R64" i="60"/>
  <c r="R54" i="60"/>
  <c r="R53" i="60" s="1"/>
  <c r="P53" i="60"/>
  <c r="N53" i="60"/>
  <c r="L53" i="60"/>
  <c r="J53" i="60"/>
  <c r="H53" i="60"/>
  <c r="F53" i="60"/>
  <c r="E53" i="60"/>
  <c r="P27" i="60"/>
  <c r="P26" i="60" s="1"/>
  <c r="N27" i="60"/>
  <c r="N26" i="60" s="1"/>
  <c r="L27" i="60"/>
  <c r="L26" i="60" s="1"/>
  <c r="J27" i="60"/>
  <c r="J26" i="60" s="1"/>
  <c r="H27" i="60"/>
  <c r="H26" i="60" s="1"/>
  <c r="F27" i="60"/>
  <c r="F26" i="60" s="1"/>
  <c r="E27" i="60"/>
  <c r="E26" i="60" s="1"/>
  <c r="R30" i="60"/>
  <c r="R14" i="60"/>
  <c r="R236" i="60" l="1"/>
  <c r="P235" i="60"/>
  <c r="N235" i="60"/>
  <c r="L235" i="60"/>
  <c r="J235" i="60"/>
  <c r="H235" i="60"/>
  <c r="F235" i="60"/>
  <c r="E235" i="60"/>
  <c r="R199" i="60"/>
  <c r="R198" i="60"/>
  <c r="R197" i="60"/>
  <c r="P196" i="60"/>
  <c r="N196" i="60"/>
  <c r="L196" i="60"/>
  <c r="J196" i="60"/>
  <c r="H196" i="60"/>
  <c r="F196" i="60"/>
  <c r="R144" i="60"/>
  <c r="R143" i="60" s="1"/>
  <c r="P143" i="60"/>
  <c r="N143" i="60"/>
  <c r="L143" i="60"/>
  <c r="J143" i="60"/>
  <c r="H143" i="60"/>
  <c r="F143" i="60"/>
  <c r="E143" i="60"/>
  <c r="R235" i="60" l="1"/>
  <c r="R196" i="60"/>
  <c r="R275" i="60" l="1"/>
  <c r="R274" i="60" s="1"/>
  <c r="P274" i="60"/>
  <c r="N274" i="60"/>
  <c r="L274" i="60"/>
  <c r="J274" i="60"/>
  <c r="H274" i="60"/>
  <c r="F274" i="60"/>
  <c r="E274" i="60"/>
  <c r="R272" i="60"/>
  <c r="R271" i="60"/>
  <c r="R269" i="60"/>
  <c r="R268" i="60" s="1"/>
  <c r="P268" i="60"/>
  <c r="N268" i="60"/>
  <c r="L268" i="60"/>
  <c r="J268" i="60"/>
  <c r="F268" i="60"/>
  <c r="E268" i="60"/>
  <c r="R267" i="60"/>
  <c r="R266" i="60" s="1"/>
  <c r="P266" i="60"/>
  <c r="N266" i="60"/>
  <c r="L266" i="60"/>
  <c r="J266" i="60"/>
  <c r="H266" i="60"/>
  <c r="F266" i="60"/>
  <c r="E266" i="60"/>
  <c r="R265" i="60"/>
  <c r="R264" i="60" s="1"/>
  <c r="P264" i="60"/>
  <c r="N264" i="60"/>
  <c r="L264" i="60"/>
  <c r="J264" i="60"/>
  <c r="H264" i="60"/>
  <c r="F264" i="60"/>
  <c r="E264" i="60"/>
  <c r="R263" i="60"/>
  <c r="P262" i="60"/>
  <c r="N262" i="60"/>
  <c r="L262" i="60"/>
  <c r="J262" i="60"/>
  <c r="H262" i="60"/>
  <c r="F262" i="60"/>
  <c r="E262" i="60"/>
  <c r="R260" i="60"/>
  <c r="P259" i="60"/>
  <c r="N259" i="60"/>
  <c r="L259" i="60"/>
  <c r="J259" i="60"/>
  <c r="H259" i="60"/>
  <c r="F259" i="60"/>
  <c r="E259" i="60"/>
  <c r="R257" i="60"/>
  <c r="R256" i="60" s="1"/>
  <c r="R255" i="60"/>
  <c r="P254" i="60"/>
  <c r="N254" i="60"/>
  <c r="L254" i="60"/>
  <c r="J254" i="60"/>
  <c r="H254" i="60"/>
  <c r="F254" i="60"/>
  <c r="E254" i="60"/>
  <c r="R252" i="60"/>
  <c r="R251" i="60" s="1"/>
  <c r="P251" i="60"/>
  <c r="N251" i="60"/>
  <c r="L251" i="60"/>
  <c r="J251" i="60"/>
  <c r="H251" i="60"/>
  <c r="F251" i="60"/>
  <c r="E251" i="60"/>
  <c r="R250" i="60"/>
  <c r="R249" i="60" s="1"/>
  <c r="P249" i="60"/>
  <c r="N249" i="60"/>
  <c r="L249" i="60"/>
  <c r="J249" i="60"/>
  <c r="F249" i="60"/>
  <c r="E249" i="60"/>
  <c r="R248" i="60"/>
  <c r="R247" i="60" s="1"/>
  <c r="P247" i="60"/>
  <c r="N247" i="60"/>
  <c r="L247" i="60"/>
  <c r="J247" i="60"/>
  <c r="H247" i="60"/>
  <c r="F247" i="60"/>
  <c r="E247" i="60"/>
  <c r="R246" i="60"/>
  <c r="P245" i="60"/>
  <c r="N245" i="60"/>
  <c r="L245" i="60"/>
  <c r="J245" i="60"/>
  <c r="H245" i="60"/>
  <c r="F245" i="60"/>
  <c r="E245" i="60"/>
  <c r="R243" i="60"/>
  <c r="R242" i="60" s="1"/>
  <c r="P242" i="60"/>
  <c r="N242" i="60"/>
  <c r="L242" i="60"/>
  <c r="J242" i="60"/>
  <c r="H242" i="60"/>
  <c r="F242" i="60"/>
  <c r="E242" i="60"/>
  <c r="R241" i="60"/>
  <c r="R240" i="60" s="1"/>
  <c r="P240" i="60"/>
  <c r="N240" i="60"/>
  <c r="L240" i="60"/>
  <c r="J240" i="60"/>
  <c r="H240" i="60"/>
  <c r="F240" i="60"/>
  <c r="E240" i="60"/>
  <c r="R239" i="60"/>
  <c r="R238" i="60" s="1"/>
  <c r="R237" i="60" s="1"/>
  <c r="P238" i="60"/>
  <c r="P237" i="60" s="1"/>
  <c r="N238" i="60"/>
  <c r="N237" i="60" s="1"/>
  <c r="L238" i="60"/>
  <c r="J238" i="60"/>
  <c r="J237" i="60" s="1"/>
  <c r="H238" i="60"/>
  <c r="H237" i="60" s="1"/>
  <c r="F238" i="60"/>
  <c r="E238" i="60"/>
  <c r="E237" i="60" s="1"/>
  <c r="R231" i="60"/>
  <c r="P230" i="60"/>
  <c r="P229" i="60" s="1"/>
  <c r="N230" i="60"/>
  <c r="N229" i="60" s="1"/>
  <c r="L230" i="60"/>
  <c r="L229" i="60" s="1"/>
  <c r="J230" i="60"/>
  <c r="J229" i="60" s="1"/>
  <c r="H230" i="60"/>
  <c r="H229" i="60" s="1"/>
  <c r="F230" i="60"/>
  <c r="F229" i="60" s="1"/>
  <c r="E230" i="60"/>
  <c r="E229" i="60" s="1"/>
  <c r="R227" i="60"/>
  <c r="R226" i="60" s="1"/>
  <c r="P226" i="60"/>
  <c r="N226" i="60"/>
  <c r="L226" i="60"/>
  <c r="J226" i="60"/>
  <c r="H226" i="60"/>
  <c r="F226" i="60"/>
  <c r="E226" i="60"/>
  <c r="R221" i="60"/>
  <c r="R220" i="60" s="1"/>
  <c r="P220" i="60"/>
  <c r="N220" i="60"/>
  <c r="L220" i="60"/>
  <c r="J220" i="60"/>
  <c r="H220" i="60"/>
  <c r="F220" i="60"/>
  <c r="E220" i="60"/>
  <c r="R219" i="60"/>
  <c r="P218" i="60"/>
  <c r="P215" i="60" s="1"/>
  <c r="N218" i="60"/>
  <c r="N215" i="60" s="1"/>
  <c r="L218" i="60"/>
  <c r="L215" i="60" s="1"/>
  <c r="J218" i="60"/>
  <c r="J215" i="60" s="1"/>
  <c r="H218" i="60"/>
  <c r="H215" i="60" s="1"/>
  <c r="F218" i="60"/>
  <c r="F215" i="60" s="1"/>
  <c r="E218" i="60"/>
  <c r="E215" i="60" s="1"/>
  <c r="R212" i="60"/>
  <c r="R211" i="60" s="1"/>
  <c r="P211" i="60"/>
  <c r="N211" i="60"/>
  <c r="L211" i="60"/>
  <c r="J211" i="60"/>
  <c r="H211" i="60"/>
  <c r="F211" i="60"/>
  <c r="E211" i="60"/>
  <c r="R207" i="60"/>
  <c r="R206" i="60" s="1"/>
  <c r="R205" i="60"/>
  <c r="R204" i="60"/>
  <c r="P203" i="60"/>
  <c r="N203" i="60"/>
  <c r="L203" i="60"/>
  <c r="J203" i="60"/>
  <c r="H203" i="60"/>
  <c r="F203" i="60"/>
  <c r="E203" i="60"/>
  <c r="R201" i="60"/>
  <c r="R200" i="60" s="1"/>
  <c r="P200" i="60"/>
  <c r="N200" i="60"/>
  <c r="L200" i="60"/>
  <c r="J200" i="60"/>
  <c r="H200" i="60"/>
  <c r="F200" i="60"/>
  <c r="E200" i="60"/>
  <c r="R193" i="60"/>
  <c r="R192" i="60"/>
  <c r="P191" i="60"/>
  <c r="N191" i="60"/>
  <c r="L191" i="60"/>
  <c r="J191" i="60"/>
  <c r="H191" i="60"/>
  <c r="F191" i="60"/>
  <c r="E191" i="60"/>
  <c r="R190" i="60"/>
  <c r="R189" i="60" s="1"/>
  <c r="P189" i="60"/>
  <c r="N189" i="60"/>
  <c r="L189" i="60"/>
  <c r="J189" i="60"/>
  <c r="H189" i="60"/>
  <c r="F189" i="60"/>
  <c r="E189" i="60"/>
  <c r="R188" i="60"/>
  <c r="R187" i="60"/>
  <c r="R186" i="60"/>
  <c r="P185" i="60"/>
  <c r="L185" i="60"/>
  <c r="J185" i="60"/>
  <c r="H185" i="60"/>
  <c r="F185" i="60"/>
  <c r="R184" i="60"/>
  <c r="R183" i="60" s="1"/>
  <c r="P183" i="60"/>
  <c r="N183" i="60"/>
  <c r="L183" i="60"/>
  <c r="J183" i="60"/>
  <c r="H183" i="60"/>
  <c r="F183" i="60"/>
  <c r="E183" i="60"/>
  <c r="R181" i="60"/>
  <c r="R180" i="60"/>
  <c r="R179" i="60"/>
  <c r="P178" i="60"/>
  <c r="N178" i="60"/>
  <c r="L178" i="60"/>
  <c r="J178" i="60"/>
  <c r="H178" i="60"/>
  <c r="R177" i="60"/>
  <c r="R176" i="60"/>
  <c r="R175" i="60"/>
  <c r="P174" i="60"/>
  <c r="L174" i="60"/>
  <c r="J174" i="60"/>
  <c r="H174" i="60"/>
  <c r="R172" i="60"/>
  <c r="R171" i="60" s="1"/>
  <c r="R169" i="60"/>
  <c r="R168" i="60" s="1"/>
  <c r="R167" i="60"/>
  <c r="R166" i="60"/>
  <c r="P165" i="60"/>
  <c r="N165" i="60"/>
  <c r="L165" i="60"/>
  <c r="J165" i="60"/>
  <c r="H165" i="60"/>
  <c r="F165" i="60"/>
  <c r="E165" i="60"/>
  <c r="R152" i="60"/>
  <c r="R151" i="60" s="1"/>
  <c r="R150" i="60" s="1"/>
  <c r="P151" i="60"/>
  <c r="P150" i="60" s="1"/>
  <c r="N151" i="60"/>
  <c r="N150" i="60" s="1"/>
  <c r="L151" i="60"/>
  <c r="L150" i="60" s="1"/>
  <c r="J151" i="60"/>
  <c r="J150" i="60" s="1"/>
  <c r="H151" i="60"/>
  <c r="H150" i="60" s="1"/>
  <c r="F151" i="60"/>
  <c r="F150" i="60" s="1"/>
  <c r="E151" i="60"/>
  <c r="E150" i="60" s="1"/>
  <c r="R149" i="60"/>
  <c r="R148" i="60" s="1"/>
  <c r="P148" i="60"/>
  <c r="N148" i="60"/>
  <c r="L148" i="60"/>
  <c r="J148" i="60"/>
  <c r="H148" i="60"/>
  <c r="F148" i="60"/>
  <c r="E148" i="60"/>
  <c r="E142" i="60" s="1"/>
  <c r="R146" i="60"/>
  <c r="R145" i="60" s="1"/>
  <c r="R141" i="60"/>
  <c r="R140" i="60" s="1"/>
  <c r="P140" i="60"/>
  <c r="N140" i="60"/>
  <c r="L140" i="60"/>
  <c r="J140" i="60"/>
  <c r="H140" i="60"/>
  <c r="F140" i="60"/>
  <c r="E140" i="60"/>
  <c r="R139" i="60"/>
  <c r="R138" i="60" s="1"/>
  <c r="R137" i="60" s="1"/>
  <c r="P138" i="60"/>
  <c r="P137" i="60" s="1"/>
  <c r="N138" i="60"/>
  <c r="N137" i="60" s="1"/>
  <c r="L138" i="60"/>
  <c r="L137" i="60" s="1"/>
  <c r="J138" i="60"/>
  <c r="J137" i="60" s="1"/>
  <c r="H138" i="60"/>
  <c r="H137" i="60" s="1"/>
  <c r="F138" i="60"/>
  <c r="F137" i="60" s="1"/>
  <c r="E138" i="60"/>
  <c r="E137" i="60" s="1"/>
  <c r="R133" i="60"/>
  <c r="R132" i="60" s="1"/>
  <c r="R131" i="60" s="1"/>
  <c r="P132" i="60"/>
  <c r="P131" i="60" s="1"/>
  <c r="N132" i="60"/>
  <c r="N131" i="60" s="1"/>
  <c r="L132" i="60"/>
  <c r="L131" i="60" s="1"/>
  <c r="J132" i="60"/>
  <c r="J131" i="60" s="1"/>
  <c r="H132" i="60"/>
  <c r="H131" i="60" s="1"/>
  <c r="F132" i="60"/>
  <c r="F131" i="60" s="1"/>
  <c r="E132" i="60"/>
  <c r="E131" i="60" s="1"/>
  <c r="R130" i="60"/>
  <c r="R129" i="60"/>
  <c r="P128" i="60"/>
  <c r="P121" i="60" s="1"/>
  <c r="N128" i="60"/>
  <c r="N121" i="60" s="1"/>
  <c r="L128" i="60"/>
  <c r="L121" i="60" s="1"/>
  <c r="J128" i="60"/>
  <c r="J121" i="60" s="1"/>
  <c r="H128" i="60"/>
  <c r="H121" i="60" s="1"/>
  <c r="F128" i="60"/>
  <c r="F121" i="60" s="1"/>
  <c r="E128" i="60"/>
  <c r="E121" i="60" s="1"/>
  <c r="R120" i="60"/>
  <c r="R119" i="60" s="1"/>
  <c r="R114" i="60" s="1"/>
  <c r="P119" i="60"/>
  <c r="P114" i="60" s="1"/>
  <c r="N119" i="60"/>
  <c r="N114" i="60" s="1"/>
  <c r="L119" i="60"/>
  <c r="L114" i="60" s="1"/>
  <c r="J119" i="60"/>
  <c r="H119" i="60"/>
  <c r="H114" i="60" s="1"/>
  <c r="F119" i="60"/>
  <c r="F114" i="60" s="1"/>
  <c r="E119" i="60"/>
  <c r="E114" i="60" s="1"/>
  <c r="R112" i="60"/>
  <c r="R111" i="60" s="1"/>
  <c r="P111" i="60"/>
  <c r="N111" i="60"/>
  <c r="L111" i="60"/>
  <c r="J111" i="60"/>
  <c r="H111" i="60"/>
  <c r="F111" i="60"/>
  <c r="E111" i="60"/>
  <c r="R110" i="60"/>
  <c r="R109" i="60" s="1"/>
  <c r="P109" i="60"/>
  <c r="N109" i="60"/>
  <c r="L109" i="60"/>
  <c r="J109" i="60"/>
  <c r="H109" i="60"/>
  <c r="F109" i="60"/>
  <c r="E109" i="60"/>
  <c r="R104" i="60"/>
  <c r="R103" i="60" s="1"/>
  <c r="R102" i="60" s="1"/>
  <c r="P103" i="60"/>
  <c r="P102" i="60" s="1"/>
  <c r="N103" i="60"/>
  <c r="N102" i="60" s="1"/>
  <c r="L103" i="60"/>
  <c r="L102" i="60" s="1"/>
  <c r="J103" i="60"/>
  <c r="J102" i="60" s="1"/>
  <c r="H103" i="60"/>
  <c r="H102" i="60" s="1"/>
  <c r="F103" i="60"/>
  <c r="F102" i="60" s="1"/>
  <c r="E103" i="60"/>
  <c r="E102" i="60" s="1"/>
  <c r="R100" i="60"/>
  <c r="P99" i="60"/>
  <c r="N99" i="60"/>
  <c r="L99" i="60"/>
  <c r="J99" i="60"/>
  <c r="H99" i="60"/>
  <c r="F99" i="60"/>
  <c r="E99" i="60"/>
  <c r="R98" i="60"/>
  <c r="R97" i="60" s="1"/>
  <c r="P97" i="60"/>
  <c r="N97" i="60"/>
  <c r="L97" i="60"/>
  <c r="J97" i="60"/>
  <c r="H97" i="60"/>
  <c r="F97" i="60"/>
  <c r="E97" i="60"/>
  <c r="R96" i="60"/>
  <c r="R95" i="60" s="1"/>
  <c r="P95" i="60"/>
  <c r="N95" i="60"/>
  <c r="L95" i="60"/>
  <c r="J95" i="60"/>
  <c r="H95" i="60"/>
  <c r="F95" i="60"/>
  <c r="E95" i="60"/>
  <c r="R94" i="60"/>
  <c r="P93" i="60"/>
  <c r="N93" i="60"/>
  <c r="L93" i="60"/>
  <c r="J93" i="60"/>
  <c r="H93" i="60"/>
  <c r="F93" i="60"/>
  <c r="E93" i="60"/>
  <c r="R91" i="60"/>
  <c r="R90" i="60" s="1"/>
  <c r="P90" i="60"/>
  <c r="N90" i="60"/>
  <c r="L90" i="60"/>
  <c r="J90" i="60"/>
  <c r="H90" i="60"/>
  <c r="F90" i="60"/>
  <c r="E90" i="60"/>
  <c r="R89" i="60"/>
  <c r="R88" i="60"/>
  <c r="P87" i="60"/>
  <c r="N87" i="60"/>
  <c r="L87" i="60"/>
  <c r="J87" i="60"/>
  <c r="H87" i="60"/>
  <c r="F87" i="60"/>
  <c r="E87" i="60"/>
  <c r="R86" i="60"/>
  <c r="R85" i="60" s="1"/>
  <c r="P85" i="60"/>
  <c r="N85" i="60"/>
  <c r="L85" i="60"/>
  <c r="J85" i="60"/>
  <c r="H85" i="60"/>
  <c r="F85" i="60"/>
  <c r="E85" i="60"/>
  <c r="R84" i="60"/>
  <c r="R83" i="60" s="1"/>
  <c r="P83" i="60"/>
  <c r="N83" i="60"/>
  <c r="L83" i="60"/>
  <c r="J83" i="60"/>
  <c r="H83" i="60"/>
  <c r="F83" i="60"/>
  <c r="E83" i="60"/>
  <c r="R82" i="60"/>
  <c r="R81" i="60"/>
  <c r="P80" i="60"/>
  <c r="N80" i="60"/>
  <c r="L80" i="60"/>
  <c r="J80" i="60"/>
  <c r="H80" i="60"/>
  <c r="F80" i="60"/>
  <c r="E80" i="60"/>
  <c r="R77" i="60"/>
  <c r="R75" i="60"/>
  <c r="R74" i="60"/>
  <c r="R73" i="60"/>
  <c r="P72" i="60"/>
  <c r="N72" i="60"/>
  <c r="L72" i="60"/>
  <c r="J72" i="60"/>
  <c r="H72" i="60"/>
  <c r="F72" i="60"/>
  <c r="E72" i="60"/>
  <c r="R69" i="60"/>
  <c r="R68" i="60" s="1"/>
  <c r="P68" i="60"/>
  <c r="P60" i="60" s="1"/>
  <c r="N68" i="60"/>
  <c r="N60" i="60" s="1"/>
  <c r="L68" i="60"/>
  <c r="L60" i="60" s="1"/>
  <c r="J68" i="60"/>
  <c r="J60" i="60" s="1"/>
  <c r="H68" i="60"/>
  <c r="H60" i="60" s="1"/>
  <c r="E68" i="60"/>
  <c r="E60" i="60" s="1"/>
  <c r="R66" i="60"/>
  <c r="R65" i="60" s="1"/>
  <c r="R63" i="60"/>
  <c r="R62" i="60"/>
  <c r="R57" i="60"/>
  <c r="R56" i="60" s="1"/>
  <c r="R55" i="60" s="1"/>
  <c r="P56" i="60"/>
  <c r="P55" i="60" s="1"/>
  <c r="N56" i="60"/>
  <c r="N55" i="60" s="1"/>
  <c r="L56" i="60"/>
  <c r="L55" i="60" s="1"/>
  <c r="J56" i="60"/>
  <c r="J55" i="60" s="1"/>
  <c r="H56" i="60"/>
  <c r="H55" i="60" s="1"/>
  <c r="F56" i="60"/>
  <c r="F55" i="60" s="1"/>
  <c r="E56" i="60"/>
  <c r="E55" i="60" s="1"/>
  <c r="R52" i="60"/>
  <c r="R51" i="60"/>
  <c r="R50" i="60"/>
  <c r="P49" i="60"/>
  <c r="N49" i="60"/>
  <c r="L49" i="60"/>
  <c r="J49" i="60"/>
  <c r="H49" i="60"/>
  <c r="F49" i="60"/>
  <c r="E49" i="60"/>
  <c r="R48" i="60"/>
  <c r="R47" i="60"/>
  <c r="P46" i="60"/>
  <c r="N46" i="60"/>
  <c r="L46" i="60"/>
  <c r="J46" i="60"/>
  <c r="H46" i="60"/>
  <c r="F46" i="60"/>
  <c r="E46" i="60"/>
  <c r="R45" i="60"/>
  <c r="R44" i="60"/>
  <c r="R43" i="60"/>
  <c r="P42" i="60"/>
  <c r="N42" i="60"/>
  <c r="L42" i="60"/>
  <c r="J42" i="60"/>
  <c r="H42" i="60"/>
  <c r="F42" i="60"/>
  <c r="E42" i="60"/>
  <c r="R41" i="60"/>
  <c r="P40" i="60"/>
  <c r="N40" i="60"/>
  <c r="L40" i="60"/>
  <c r="J40" i="60"/>
  <c r="H40" i="60"/>
  <c r="F40" i="60"/>
  <c r="E40" i="60"/>
  <c r="R38" i="60"/>
  <c r="R37" i="60" s="1"/>
  <c r="P37" i="60"/>
  <c r="N37" i="60"/>
  <c r="L37" i="60"/>
  <c r="J37" i="60"/>
  <c r="H37" i="60"/>
  <c r="F37" i="60"/>
  <c r="E37" i="60"/>
  <c r="R36" i="60"/>
  <c r="R35" i="60" s="1"/>
  <c r="P35" i="60"/>
  <c r="N35" i="60"/>
  <c r="L35" i="60"/>
  <c r="J35" i="60"/>
  <c r="H35" i="60"/>
  <c r="F35" i="60"/>
  <c r="E35" i="60"/>
  <c r="R33" i="60"/>
  <c r="R32" i="60" s="1"/>
  <c r="R31" i="60" s="1"/>
  <c r="P32" i="60"/>
  <c r="P31" i="60" s="1"/>
  <c r="N32" i="60"/>
  <c r="N31" i="60" s="1"/>
  <c r="L32" i="60"/>
  <c r="L31" i="60" s="1"/>
  <c r="J32" i="60"/>
  <c r="J31" i="60" s="1"/>
  <c r="H32" i="60"/>
  <c r="H31" i="60" s="1"/>
  <c r="F32" i="60"/>
  <c r="F31" i="60" s="1"/>
  <c r="E32" i="60"/>
  <c r="E31" i="60" s="1"/>
  <c r="R29" i="60"/>
  <c r="R28" i="60"/>
  <c r="R25" i="60"/>
  <c r="R24" i="60" s="1"/>
  <c r="P24" i="60"/>
  <c r="N24" i="60"/>
  <c r="L24" i="60"/>
  <c r="J24" i="60"/>
  <c r="H24" i="60"/>
  <c r="F24" i="60"/>
  <c r="E24" i="60"/>
  <c r="R23" i="60"/>
  <c r="P22" i="60"/>
  <c r="N22" i="60"/>
  <c r="L22" i="60"/>
  <c r="J22" i="60"/>
  <c r="H22" i="60"/>
  <c r="F22" i="60"/>
  <c r="E22" i="60"/>
  <c r="R20" i="60"/>
  <c r="R19" i="60" s="1"/>
  <c r="R18" i="60" s="1"/>
  <c r="P19" i="60"/>
  <c r="P18" i="60" s="1"/>
  <c r="N19" i="60"/>
  <c r="N18" i="60" s="1"/>
  <c r="L19" i="60"/>
  <c r="L18" i="60" s="1"/>
  <c r="J19" i="60"/>
  <c r="J18" i="60" s="1"/>
  <c r="H19" i="60"/>
  <c r="H18" i="60" s="1"/>
  <c r="F19" i="60"/>
  <c r="F18" i="60" s="1"/>
  <c r="E19" i="60"/>
  <c r="E18" i="60" s="1"/>
  <c r="R17" i="60"/>
  <c r="R16" i="60"/>
  <c r="P15" i="60"/>
  <c r="P11" i="60" s="1"/>
  <c r="N15" i="60"/>
  <c r="N11" i="60" s="1"/>
  <c r="L15" i="60"/>
  <c r="J15" i="60"/>
  <c r="J11" i="60" s="1"/>
  <c r="H15" i="60"/>
  <c r="F15" i="60"/>
  <c r="E15" i="60"/>
  <c r="R13" i="60"/>
  <c r="R12" i="60" s="1"/>
  <c r="L12" i="60"/>
  <c r="H12" i="60"/>
  <c r="F12" i="60"/>
  <c r="E12" i="60"/>
  <c r="F237" i="60" l="1"/>
  <c r="L237" i="60"/>
  <c r="R61" i="60"/>
  <c r="R60" i="60" s="1"/>
  <c r="H261" i="60"/>
  <c r="R270" i="60"/>
  <c r="P261" i="60"/>
  <c r="E261" i="60"/>
  <c r="F261" i="60"/>
  <c r="N261" i="60"/>
  <c r="J261" i="60"/>
  <c r="L261" i="60"/>
  <c r="J244" i="60"/>
  <c r="F244" i="60"/>
  <c r="N244" i="60"/>
  <c r="H244" i="60"/>
  <c r="P244" i="60"/>
  <c r="E244" i="60"/>
  <c r="L244" i="60"/>
  <c r="E202" i="60"/>
  <c r="N182" i="60"/>
  <c r="H202" i="60"/>
  <c r="J182" i="60"/>
  <c r="F182" i="60"/>
  <c r="P202" i="60"/>
  <c r="P182" i="60"/>
  <c r="E182" i="60"/>
  <c r="L182" i="60"/>
  <c r="F202" i="60"/>
  <c r="N202" i="60"/>
  <c r="H182" i="60"/>
  <c r="J202" i="60"/>
  <c r="L202" i="60"/>
  <c r="J114" i="60"/>
  <c r="J71" i="60"/>
  <c r="L11" i="60"/>
  <c r="F39" i="60"/>
  <c r="N39" i="60"/>
  <c r="H71" i="60"/>
  <c r="P71" i="60"/>
  <c r="E71" i="60"/>
  <c r="F71" i="60"/>
  <c r="N71" i="60"/>
  <c r="L71" i="60"/>
  <c r="E39" i="60"/>
  <c r="H39" i="60"/>
  <c r="J39" i="60"/>
  <c r="L39" i="60"/>
  <c r="P39" i="60"/>
  <c r="H11" i="60"/>
  <c r="E11" i="60"/>
  <c r="F11" i="60"/>
  <c r="J21" i="60"/>
  <c r="H34" i="60"/>
  <c r="P34" i="60"/>
  <c r="F21" i="60"/>
  <c r="H142" i="60"/>
  <c r="P142" i="60"/>
  <c r="F34" i="60"/>
  <c r="N34" i="60"/>
  <c r="J34" i="60"/>
  <c r="N21" i="60"/>
  <c r="E34" i="60"/>
  <c r="L34" i="60"/>
  <c r="R34" i="60"/>
  <c r="J142" i="60"/>
  <c r="H21" i="60"/>
  <c r="R27" i="60"/>
  <c r="R26" i="60" s="1"/>
  <c r="P21" i="60"/>
  <c r="E21" i="60"/>
  <c r="L21" i="60"/>
  <c r="F142" i="60"/>
  <c r="N142" i="60"/>
  <c r="L142" i="60"/>
  <c r="R142" i="60"/>
  <c r="R191" i="60"/>
  <c r="F164" i="60"/>
  <c r="R254" i="60"/>
  <c r="J108" i="60"/>
  <c r="R87" i="60"/>
  <c r="F108" i="60"/>
  <c r="R40" i="60"/>
  <c r="H164" i="60"/>
  <c r="P164" i="60"/>
  <c r="R230" i="60"/>
  <c r="R229" i="60" s="1"/>
  <c r="F92" i="60"/>
  <c r="N92" i="60"/>
  <c r="J253" i="60"/>
  <c r="R259" i="60"/>
  <c r="E108" i="60"/>
  <c r="E101" i="60" s="1"/>
  <c r="L108" i="60"/>
  <c r="H253" i="60"/>
  <c r="P253" i="60"/>
  <c r="R99" i="60"/>
  <c r="R165" i="60"/>
  <c r="R178" i="60"/>
  <c r="R42" i="60"/>
  <c r="R46" i="60"/>
  <c r="H108" i="60"/>
  <c r="P108" i="60"/>
  <c r="R128" i="60"/>
  <c r="R121" i="60" s="1"/>
  <c r="R174" i="60"/>
  <c r="R245" i="60"/>
  <c r="R244" i="60" s="1"/>
  <c r="E92" i="60"/>
  <c r="L92" i="60"/>
  <c r="R185" i="60"/>
  <c r="R262" i="60"/>
  <c r="J92" i="60"/>
  <c r="N108" i="60"/>
  <c r="R72" i="60"/>
  <c r="R93" i="60"/>
  <c r="E164" i="60"/>
  <c r="L164" i="60"/>
  <c r="N164" i="60"/>
  <c r="R203" i="60"/>
  <c r="R202" i="60" s="1"/>
  <c r="R218" i="60"/>
  <c r="R215" i="60" s="1"/>
  <c r="R22" i="60"/>
  <c r="R21" i="60" s="1"/>
  <c r="R80" i="60"/>
  <c r="E253" i="60"/>
  <c r="L253" i="60"/>
  <c r="R15" i="60"/>
  <c r="R11" i="60" s="1"/>
  <c r="R49" i="60"/>
  <c r="H92" i="60"/>
  <c r="P92" i="60"/>
  <c r="R108" i="60"/>
  <c r="J164" i="60"/>
  <c r="F253" i="60"/>
  <c r="N253" i="60"/>
  <c r="N163" i="60" l="1"/>
  <c r="H163" i="60"/>
  <c r="R261" i="60"/>
  <c r="H228" i="60"/>
  <c r="P228" i="60"/>
  <c r="L163" i="60"/>
  <c r="F163" i="60"/>
  <c r="J228" i="60"/>
  <c r="L228" i="60"/>
  <c r="N228" i="60"/>
  <c r="F228" i="60"/>
  <c r="E228" i="60"/>
  <c r="J163" i="60"/>
  <c r="E163" i="60"/>
  <c r="P163" i="60"/>
  <c r="R182" i="60"/>
  <c r="H101" i="60"/>
  <c r="L101" i="60"/>
  <c r="N101" i="60"/>
  <c r="F101" i="60"/>
  <c r="P101" i="60"/>
  <c r="J101" i="60"/>
  <c r="R101" i="60"/>
  <c r="R71" i="60"/>
  <c r="R39" i="60"/>
  <c r="R10" i="60" s="1"/>
  <c r="H70" i="60"/>
  <c r="P70" i="60"/>
  <c r="R253" i="60"/>
  <c r="R228" i="60" s="1"/>
  <c r="L70" i="60"/>
  <c r="E70" i="60"/>
  <c r="H10" i="60"/>
  <c r="N70" i="60"/>
  <c r="J10" i="60"/>
  <c r="J70" i="60"/>
  <c r="E10" i="60"/>
  <c r="R92" i="60"/>
  <c r="F70" i="60"/>
  <c r="R164" i="60"/>
  <c r="P10" i="60"/>
  <c r="L10" i="60"/>
  <c r="N10" i="60"/>
  <c r="F10" i="60"/>
  <c r="H276" i="60" l="1"/>
  <c r="E276" i="60"/>
  <c r="P276" i="60"/>
  <c r="F276" i="60"/>
  <c r="J276" i="60"/>
  <c r="N276" i="60"/>
  <c r="L276" i="60"/>
  <c r="R163" i="60"/>
  <c r="R70" i="60"/>
  <c r="R276" i="60" l="1"/>
  <c r="J40" i="26"/>
  <c r="J33" i="26"/>
  <c r="J16" i="26"/>
  <c r="J17" i="26"/>
  <c r="J19" i="26"/>
  <c r="J14" i="26" s="1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 s="1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F19" i="30"/>
  <c r="E19" i="30"/>
  <c r="D19" i="30"/>
  <c r="H16" i="30"/>
  <c r="G16" i="30"/>
  <c r="G23" i="30" s="1"/>
  <c r="F16" i="30"/>
  <c r="E16" i="30"/>
  <c r="E23" i="30" s="1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H43" i="20" s="1"/>
  <c r="I21" i="20"/>
  <c r="G14" i="20"/>
  <c r="H14" i="20"/>
  <c r="I14" i="20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G48" i="16" s="1"/>
  <c r="H12" i="16"/>
  <c r="H48" i="16" s="1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K43" i="10" s="1"/>
  <c r="I7" i="10"/>
  <c r="I43" i="10" s="1"/>
  <c r="J47" i="26"/>
  <c r="J42" i="26" s="1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8" i="34"/>
  <c r="C11" i="34"/>
  <c r="H9" i="34"/>
  <c r="H8" i="34" s="1"/>
  <c r="G8" i="34"/>
  <c r="G15" i="34" s="1"/>
  <c r="F8" i="34"/>
  <c r="E8" i="34"/>
  <c r="E15" i="34" s="1"/>
  <c r="C8" i="34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F49" i="26" s="1"/>
  <c r="E7" i="26"/>
  <c r="E49" i="26" s="1"/>
  <c r="H9" i="33"/>
  <c r="H8" i="33"/>
  <c r="H11" i="33" s="1"/>
  <c r="G8" i="33"/>
  <c r="G11" i="33" s="1"/>
  <c r="F8" i="33"/>
  <c r="F11" i="33" s="1"/>
  <c r="E8" i="33"/>
  <c r="E11" i="33" s="1"/>
  <c r="D8" i="33"/>
  <c r="D11" i="33" s="1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E43" i="20" s="1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/>
  <c r="H7" i="30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J43" i="10" s="1"/>
  <c r="H11" i="10"/>
  <c r="G11" i="10"/>
  <c r="L10" i="10"/>
  <c r="L9" i="10"/>
  <c r="J7" i="10"/>
  <c r="H7" i="10"/>
  <c r="H43" i="10" s="1"/>
  <c r="G7" i="10"/>
  <c r="C15" i="34"/>
  <c r="F15" i="34"/>
  <c r="J28" i="26"/>
  <c r="G49" i="26"/>
  <c r="J14" i="20"/>
  <c r="I43" i="20"/>
  <c r="J21" i="20"/>
  <c r="J18" i="13"/>
  <c r="D23" i="30"/>
  <c r="L23" i="10"/>
  <c r="L27" i="10"/>
  <c r="E30" i="13" l="1"/>
  <c r="G43" i="10"/>
  <c r="F43" i="20"/>
  <c r="L7" i="10"/>
  <c r="L19" i="10"/>
  <c r="F23" i="30"/>
  <c r="H23" i="30"/>
  <c r="F48" i="16"/>
  <c r="G30" i="13"/>
  <c r="J7" i="20"/>
  <c r="J28" i="20"/>
  <c r="H15" i="34"/>
  <c r="I19" i="30"/>
  <c r="J7" i="13"/>
  <c r="J30" i="13" s="1"/>
  <c r="J12" i="16"/>
  <c r="J48" i="16" s="1"/>
  <c r="D15" i="34"/>
  <c r="F29" i="24"/>
  <c r="F34" i="25"/>
  <c r="J49" i="26"/>
  <c r="L43" i="10"/>
  <c r="I23" i="30"/>
  <c r="J4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<sst xmlns="http://schemas.openxmlformats.org/spreadsheetml/2006/main" count="681" uniqueCount="271">
  <si>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</si>
  <si>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</si>
  <si>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</si>
  <si>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</si>
  <si>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</si>
  <si>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</si>
  <si>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</si>
  <si>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</si>
  <si>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</si>
  <si>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</si>
  <si>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</si>
  <si>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</si>
  <si>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</si>
  <si>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</si>
  <si>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</si>
  <si>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</si>
  <si>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</si>
  <si>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</si>
  <si>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</si>
  <si>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</si>
  <si>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</si>
  <si>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</si>
  <si>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</si>
  <si>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</si>
  <si>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</si>
  <si>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</si>
  <si>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</si>
  <si>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</si>
  <si>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</si>
  <si>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</si>
  <si>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</si>
  <si>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</si>
  <si>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</si>
  <si>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</si>
  <si>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</si>
  <si>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</si>
  <si>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</si>
  <si>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</si>
  <si>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</si>
  <si>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</si>
  <si>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</si>
  <si>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</si>
  <si>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</si>
  <si>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</si>
  <si>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</si>
  <si>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</si>
  <si>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</si>
  <si>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</si>
  <si>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</si>
  <si>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</si>
  <si>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</si>
  <si>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</si>
  <si>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</si>
  <si>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</si>
  <si>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</si>
  <si>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</si>
  <si>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</si>
  <si>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</si>
  <si>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</si>
  <si>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</si>
  <si>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</si>
  <si>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</si>
  <si>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</si>
  <si>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</si>
  <si>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</si>
  <si>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</si>
  <si>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</si>
  <si>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</si>
  <si>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</si>
  <si>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</si>
  <si>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</si>
  <si>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</si>
  <si>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</si>
  <si>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</si>
  <si>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</si>
  <si>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</si>
  <si>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</si>
  <si>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</si>
  <si>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</si>
  <si>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</si>
  <si>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</si>
  <si>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</si>
  <si>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</si>
  <si>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</si>
  <si>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</si>
  <si>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</si>
  <si>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</si>
  <si>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</si>
  <si>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</si>
  <si>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</si>
  <si>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</si>
  <si>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</si>
  <si>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</si>
  <si>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</si>
  <si>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</si>
  <si>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</si>
  <si>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</si>
  <si>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</si>
  <si>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</si>
  <si>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</si>
  <si>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</si>
  <si>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</si>
  <si>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</si>
  <si>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</si>
  <si>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</si>
  <si>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</si>
  <si>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</si>
  <si>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</si>
  <si>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</si>
  <si>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</si>
  <si>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</si>
  <si>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</si>
  <si>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</si>
  <si>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</si>
  <si>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</si>
  <si>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</si>
  <si>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</si>
  <si>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Region / Country / Sector / Project Number</t>
  </si>
  <si>
    <t>Official Cofinancing</t>
  </si>
  <si>
    <t>Loan</t>
  </si>
  <si>
    <t>Grant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</si>
  <si>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</si>
  <si>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</si>
  <si>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</si>
  <si>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</si>
  <si>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</si>
  <si>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</si>
  <si>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</si>
  <si>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</si>
  <si>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</si>
  <si>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</si>
  <si>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</si>
  <si>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</si>
  <si>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Total 
ADB Approvals</t>
  </si>
  <si>
    <t>Fiji</t>
  </si>
  <si>
    <t>Outer Island Maritime Infrastructure</t>
  </si>
  <si>
    <t>Power Transmission Improvement</t>
  </si>
  <si>
    <t>Outer Island Renewable Energy – Additional Financing</t>
  </si>
  <si>
    <t>Guarantee</t>
  </si>
  <si>
    <t>Shah Deniz Gas Field Expansion</t>
  </si>
  <si>
    <t>Pehur High Level Canal Extension</t>
  </si>
  <si>
    <t>Access to Clean Energy Investment Program</t>
  </si>
  <si>
    <t>Peshawar Sustainable Bus Rapid Transit Corridor</t>
  </si>
  <si>
    <t>Post-Flood National Highways Rehabilitation</t>
  </si>
  <si>
    <t>Investment Climate Reforms Program (Subprogram 2)</t>
  </si>
  <si>
    <t>Small Business Finance</t>
  </si>
  <si>
    <t>Horticulture Value Chain Development</t>
  </si>
  <si>
    <t>Kashkadarya Regional Road</t>
  </si>
  <si>
    <t>Tashkent Province Water Supply Development</t>
  </si>
  <si>
    <t>Chongqing Integrated Logistics Demonstration</t>
  </si>
  <si>
    <t>Qinghai Haidong Urban–Rural Eco Development</t>
  </si>
  <si>
    <t>Fiscal Resilience Improvement Program (Subprogram 1)</t>
  </si>
  <si>
    <t>Solar Power Development</t>
  </si>
  <si>
    <t>Building Macroeconomic Resilience (Subprogram 1)</t>
  </si>
  <si>
    <t>Port Vila Urban Development – Additional Financing</t>
  </si>
  <si>
    <t>Skills for Employment Investment Program – Tranche 2</t>
  </si>
  <si>
    <t>Natural Gas Infrastructure and Efficiency Improvement</t>
  </si>
  <si>
    <t>Second Small and Medium-Sized Enterprise Development</t>
  </si>
  <si>
    <t>City Region Development II</t>
  </si>
  <si>
    <t>Demand-Side Energy Efficiency Sector</t>
  </si>
  <si>
    <t>Solar Rooftop Investment Program – Tranche 1</t>
  </si>
  <si>
    <t>Uttar Pradesh Major District Roads Improvement</t>
  </si>
  <si>
    <t>Madhya Pradesh District Roads II Sector</t>
  </si>
  <si>
    <t>Supporting School Sector Development Plan</t>
  </si>
  <si>
    <t>Greater Mekong Subregion Health Security</t>
  </si>
  <si>
    <t>Irrigated Agriculture Inclusive Development</t>
  </si>
  <si>
    <t>Equipping Youth for Employment</t>
  </si>
  <si>
    <t>Support to Border Areas Development</t>
  </si>
  <si>
    <t>Note: Numbers may not sum precisely because of rounding.</t>
  </si>
  <si>
    <t>Agriculture, Natural Resources, and Rural Development</t>
  </si>
  <si>
    <t>Sovereign Commitments, 2017</t>
  </si>
  <si>
    <t>Qaisar–Dari Bum Road</t>
  </si>
  <si>
    <t>Road Asset Management – Additional Financing</t>
  </si>
  <si>
    <t>Railway Sector Development Program</t>
  </si>
  <si>
    <t>Secondary Road Improvement</t>
  </si>
  <si>
    <t>Batumi Bypass Road</t>
  </si>
  <si>
    <t>COL</t>
  </si>
  <si>
    <t>Punjab Intermediate Cities Improvement Investment</t>
  </si>
  <si>
    <t>- = nil, ADB = Asian Development Bank, ADF = Asian Development Fund, COL = concessional ordinary capital resources, OCR = ordinary capital resources.</t>
  </si>
  <si>
    <t>Affordable Rural Housing Program</t>
  </si>
  <si>
    <t>People’s Republic of China</t>
  </si>
  <si>
    <t>Shanxi Inclusive Agricultural Value Chain Development</t>
  </si>
  <si>
    <t>Guizhou Rocky Desertification Area Water Management</t>
  </si>
  <si>
    <t>Hebei Elderly Care Development</t>
  </si>
  <si>
    <t>Social Welfare Support Program Phase 2</t>
  </si>
  <si>
    <t>South Tarawa Water Supply</t>
  </si>
  <si>
    <t>Majuro Power Network Strengthening</t>
  </si>
  <si>
    <t>Public Financial Management</t>
  </si>
  <si>
    <t>Town Electrification Investment Program – Tranche 2</t>
  </si>
  <si>
    <t>Microfinance Expansion – Additional Financing</t>
  </si>
  <si>
    <t>Samoa AgriBusiness Support - Additional Financing</t>
  </si>
  <si>
    <t>Pacific Disaster Resilience Program</t>
  </si>
  <si>
    <t>Energy Access</t>
  </si>
  <si>
    <t>Vanuatu Manaro Volcano Disaster Response</t>
  </si>
  <si>
    <t>Cyclone Pam Road Reconstruction – Additional Financing</t>
  </si>
  <si>
    <t>Green Energy Corridor and Grid Strengthening</t>
  </si>
  <si>
    <t>Solar Transmission Sector</t>
  </si>
  <si>
    <t>Second West Bengal Development Finance Program</t>
  </si>
  <si>
    <t>Madhya Pradesh Urban Services Improvement</t>
  </si>
  <si>
    <t>Regional Urban Development</t>
  </si>
  <si>
    <t>Northern Province Sustainable Fisheries Development</t>
  </si>
  <si>
    <t>Wind Power Generation</t>
  </si>
  <si>
    <t>Integrated Road Investment Program – Tranche 4</t>
  </si>
  <si>
    <t>Encouraging Investment through Capital Market Reforms Program (Subprogram 2)</t>
  </si>
  <si>
    <t>Infrastructure Preparation and Innovation Facility</t>
  </si>
  <si>
    <t>Urban Environment and Climate Change Adaptation</t>
  </si>
  <si>
    <t>Lao People’s Democratic Republic</t>
  </si>
  <si>
    <t>Energy Supply Improvement Investment Program – 
   Tranche 3</t>
  </si>
  <si>
    <t>Energy Supply Improvement Investment Program – 
   Tranche 4</t>
  </si>
  <si>
    <t>Public Efficiency and Financial Markets Program 
   (Subprogram 1)</t>
  </si>
  <si>
    <t>Sustainable Urban Transport Investment Program – 
   Tranche 5</t>
  </si>
  <si>
    <t>Supporting Resilience of Micro, Small, and Medium-
   Sized Enterprises Finance</t>
  </si>
  <si>
    <t>Skills for Inclusive Growth Sector Development 
   Program</t>
  </si>
  <si>
    <t>Second Investment Climate Improvement Program 
   (Subprogram 3)</t>
  </si>
  <si>
    <t>Power Transmission Enhancement Investment 
   Program – Tranche 4</t>
  </si>
  <si>
    <t>Sustainable Energy Sector Reform Program   
   (Subprogram 3)</t>
  </si>
  <si>
    <t>Supporting Public–Private Partnership Investments 
   in Sindh Province</t>
  </si>
  <si>
    <t>Public Sector Enterprises Reform Program     
   (Subprogram 2)</t>
  </si>
  <si>
    <t>Central Asia Regional Economic Cooperation Corridor 
   Development Investment Program – Tranche 1</t>
  </si>
  <si>
    <t>Central Asia Regional Economic Cooperation Corridor 2 
   (Pap-Namangan-Andijan) Railway Electrification</t>
  </si>
  <si>
    <t>Jiangxi Xinyu Kongmu River Watershed Flood Control 
   and Environmental Improvement</t>
  </si>
  <si>
    <t>Fujian Farmland Sustainable Utilization and 
   Demonstration</t>
  </si>
  <si>
    <t>Shanxi Urban–Rural Water Source Protection and 
   Environmental Demonstration</t>
  </si>
  <si>
    <t>Guangxi Modern Technical and Vocational Education 
   and Training Development Program</t>
  </si>
  <si>
    <t>Shaanxi Accelerated Energy Efficiency and Environment 
   Improvement Financing</t>
  </si>
  <si>
    <t>Guangxi Regional Cooperation and Integration 
   Promotion Investment Program – Tranche 1</t>
  </si>
  <si>
    <t>Air Quality Improvement in the Greater 
   Beijing–Tianjin–Hebei Region – China National 
   Investment and Guaranty Corporation's Green 
   Financing Platform</t>
  </si>
  <si>
    <t>Ningxia Liupanshan Poverty Reduction Rural Road 
   Development</t>
  </si>
  <si>
    <t>Community Vegetable Farming for Livelihood 
   Improvement</t>
  </si>
  <si>
    <t>Banking Sector Rehabilitation and Financial Stability 
   Strengthening Program</t>
  </si>
  <si>
    <t>Ulaanbaatar Urban Services and Ger Areas 
   Development Investment Program – Tranche 2</t>
  </si>
  <si>
    <t>Urban Water Supply and Wastewater Management 
   Investment Program – Tranche 1</t>
  </si>
  <si>
    <t>Improving the Quality of Basic Education 
   in the North Pacific</t>
  </si>
  <si>
    <t>Strengthening Economic Management Reform Program 
   (Subprogram 1)</t>
  </si>
  <si>
    <t>Rural Primary Health Services Delivery – Additional 
   Financing</t>
  </si>
  <si>
    <t>Civil Aviation Development Investment Program – 
   Tranche 3</t>
  </si>
  <si>
    <t>Sustainable Highlands Highway Investment Program – 
   Tranche 1</t>
  </si>
  <si>
    <t>Sustainable Transport Infrastructure Improvement 
   Program</t>
  </si>
  <si>
    <t>Nuku’alofa Urban Development Sector – Additional 
   Financing</t>
  </si>
  <si>
    <t>Secondary Education Sector Investment Program – 
   Tranche 2</t>
  </si>
  <si>
    <t>Bangladesh Power System Enhancement 
   and Efficiency Improvement</t>
  </si>
  <si>
    <t>Third Public–Private Infrastructure Development 
   Facility – Tranche 1</t>
  </si>
  <si>
    <t xml:space="preserve">South Asia Subregional Economic Cooperation Road 
   Connectivity - Additional Financing </t>
  </si>
  <si>
    <t>South Asia Subregional Economic Cooperation 
   Dhaka–Northwest Corridor Road, Phase 2 – 
   Tranche 1</t>
  </si>
  <si>
    <t xml:space="preserve">South Asia Subregional Economic Cooperation 
   Chittagong-Cox's Bazar Railway Project Phase 1 – 
   Tranche 1 </t>
  </si>
  <si>
    <t>Third Urban Governance and Infrastructure Improvement 
   (Sector) – Additional Financing</t>
  </si>
  <si>
    <t>Coastal Towns Environmental Infrastructure – 
   Additional Financing</t>
  </si>
  <si>
    <t>Sustainable Coastal Protection and Management 
   Investment Program – Tranche 2</t>
  </si>
  <si>
    <t>Visakhapatnam–Chennai Industrial Corridor 
   Development Program – Tranche 1</t>
  </si>
  <si>
    <t>Visakhapatnam–Chennai Industrial Corridor 
   Development Program</t>
  </si>
  <si>
    <t>Rajasthan State Highway Investment Program –      
   Tranche 1</t>
  </si>
  <si>
    <t>Earthquake Emergency Assistance – 
   Additional Financing</t>
  </si>
  <si>
    <t>South Asia Subregional Economic Cooperation 
   Power System Expansion – Additional Financing</t>
  </si>
  <si>
    <t>South Asia Subregional Economic Cooperation 
   Customs Reform and Modernization 
   for Trade Facilitation Program</t>
  </si>
  <si>
    <t>South Asia Subregional Economic Cooperation 
   Roads Improvement</t>
  </si>
  <si>
    <t>Second Sri Lanka Flood and Landslide Disaster 
   Response</t>
  </si>
  <si>
    <t>Second Integrated Road Investment Program – 
   Tranche 1</t>
  </si>
  <si>
    <t>Jaffna and Kilinochchi Water Supply – 
   Additional Financing</t>
  </si>
  <si>
    <t>Integrated Participatory Development and Management 
   of Irrigation Program</t>
  </si>
  <si>
    <t>Sustainable and Inclusive Energy Program      
   (Subprogram 2)</t>
  </si>
  <si>
    <t>Sustainable Energy Access in Eastern Indonesia – 
   Electricity Grid Development Program</t>
  </si>
  <si>
    <t>Financial Market Development and Inclusion Program 
   (Subprogram 2)</t>
  </si>
  <si>
    <t>Northern Rural Infrastucture Development Sector –    
   Additional Financing</t>
  </si>
  <si>
    <t>Trade Facilitation: Improved Sanitary and Phytosanitary 
   Handling in Greater Mekong Subregion Trade – 
   Additional Financing</t>
  </si>
  <si>
    <t>Local Government Finance and Fiscal Decentralization 
   (Subprogram 2)</t>
  </si>
  <si>
    <t>Facilitating Youth School-to-Work Transition Program 
   (Subprogram 1)</t>
  </si>
  <si>
    <t>Greater Mekong Subregion Flood and Drought Risk 
   Management and Mitigation – Additional Financing</t>
  </si>
  <si>
    <t>Second Secondary Education Sector Development 
   Program</t>
  </si>
  <si>
    <t>Improving Public Expenditure Quality Program 
   (Subprogram 1)</t>
  </si>
  <si>
    <t>Ha Noi Metro Rail System (Line 3: Nhon-Ha Noi 
   Station Section) – Additional Financing</t>
  </si>
  <si>
    <t>Greater Mekong Subregion Ben Luc–Long Thanh 
   Expressway – Tranche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</si>
</sst>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0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88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0" fontId="13" fillId="2" borderId="0" xfId="0" applyFont="1" applyFill="1" applyBorder="1"/>
    <xf numFmtId="0" fontId="15" fillId="2" borderId="0" xfId="0" applyFont="1" applyFill="1" applyBorder="1"/>
    <xf numFmtId="165" fontId="13" fillId="2" borderId="0" xfId="2" applyNumberFormat="1" applyFont="1" applyFill="1" applyBorder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0" fontId="15" fillId="2" borderId="0" xfId="0" applyNumberFormat="1" applyFont="1" applyFill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15" fillId="2" borderId="0" xfId="2" applyNumberFormat="1" applyFont="1" applyFill="1"/>
    <xf numFmtId="43" fontId="9" fillId="2" borderId="0" xfId="2" applyNumberFormat="1" applyFont="1" applyFill="1"/>
    <xf numFmtId="165" fontId="13" fillId="2" borderId="0" xfId="2" applyNumberFormat="1" applyFont="1" applyFill="1" applyBorder="1"/>
    <xf numFmtId="0" fontId="15" fillId="2" borderId="0" xfId="0" applyFont="1" applyFill="1" applyBorder="1" applyAlignment="1">
      <alignment wrapText="1"/>
    </xf>
    <xf numFmtId="165" fontId="15" fillId="2" borderId="0" xfId="2" applyNumberFormat="1" applyFont="1" applyFill="1" applyBorder="1"/>
    <xf numFmtId="0" fontId="13" fillId="2" borderId="0" xfId="0" applyFont="1" applyFill="1" applyBorder="1" applyAlignment="1">
      <alignment wrapText="1"/>
    </xf>
    <xf numFmtId="0" fontId="15" fillId="2" borderId="0" xfId="0" applyFont="1" applyFill="1" applyBorder="1" applyAlignment="1"/>
    <xf numFmtId="43" fontId="13" fillId="2" borderId="2" xfId="0" applyNumberFormat="1" applyFont="1" applyFill="1" applyBorder="1"/>
    <xf numFmtId="0" fontId="13" fillId="0" borderId="0" xfId="0" applyFont="1" applyBorder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 applyBorder="1"/>
    <xf numFmtId="43" fontId="15" fillId="2" borderId="0" xfId="2" applyFont="1" applyFill="1" applyBorder="1"/>
    <xf numFmtId="43" fontId="13" fillId="2" borderId="0" xfId="2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 applyBorder="1"/>
    <xf numFmtId="43" fontId="19" fillId="2" borderId="0" xfId="0" applyNumberFormat="1" applyFont="1" applyFill="1" applyBorder="1"/>
    <xf numFmtId="0" fontId="15" fillId="0" borderId="0" xfId="0" applyFont="1"/>
    <xf numFmtId="0" fontId="13" fillId="0" borderId="0" xfId="0" applyFont="1"/>
    <xf numFmtId="0" fontId="15" fillId="2" borderId="0" xfId="0" applyFont="1" applyFill="1" applyAlignme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Border="1"/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0" fontId="15" fillId="0" borderId="0" xfId="0" applyFont="1" applyFill="1" applyBorder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 applyBorder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10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15" fillId="0" borderId="0" xfId="0" applyFont="1" applyFill="1"/>
    <xf numFmtId="0" fontId="15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165" fontId="15" fillId="0" borderId="0" xfId="1" applyNumberFormat="1" applyFont="1" applyFill="1"/>
    <xf numFmtId="165" fontId="15" fillId="0" borderId="0" xfId="1" applyNumberFormat="1" applyFont="1" applyFill="1" applyBorder="1"/>
    <xf numFmtId="165" fontId="15" fillId="0" borderId="0" xfId="1" applyNumberFormat="1" applyFont="1" applyFill="1" applyAlignment="1">
      <alignment wrapText="1"/>
    </xf>
    <xf numFmtId="0" fontId="13" fillId="0" borderId="2" xfId="0" applyFont="1" applyFill="1" applyBorder="1"/>
    <xf numFmtId="165" fontId="13" fillId="0" borderId="2" xfId="1" applyNumberFormat="1" applyFont="1" applyFill="1" applyBorder="1"/>
    <xf numFmtId="0" fontId="33" fillId="8" borderId="0" xfId="20" applyFont="1" applyFill="1" applyAlignment="1">
      <alignment vertical="center"/>
    </xf>
    <xf numFmtId="0" fontId="32" fillId="8" borderId="0" xfId="20" applyFont="1" applyFill="1" applyBorder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2" fillId="8" borderId="0" xfId="20" applyFont="1" applyFill="1" applyBorder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Border="1" applyAlignment="1">
      <alignment horizontal="left" vertical="center"/>
    </xf>
    <xf numFmtId="43" fontId="34" fillId="0" borderId="1" xfId="3" applyNumberFormat="1" applyFont="1" applyFill="1" applyBorder="1" applyAlignment="1">
      <alignment horizontal="center"/>
    </xf>
    <xf numFmtId="0" fontId="6" fillId="8" borderId="0" xfId="20" applyFont="1" applyFill="1" applyBorder="1" applyAlignment="1">
      <alignment horizontal="left"/>
    </xf>
    <xf numFmtId="0" fontId="35" fillId="8" borderId="0" xfId="20" applyFont="1" applyFill="1" applyBorder="1" applyAlignment="1">
      <alignment horizontal="left" vertical="top"/>
    </xf>
    <xf numFmtId="0" fontId="35" fillId="8" borderId="0" xfId="20" applyFont="1" applyFill="1" applyAlignment="1">
      <alignment vertical="top" wrapText="1"/>
    </xf>
    <xf numFmtId="0" fontId="34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center"/>
    </xf>
    <xf numFmtId="0" fontId="6" fillId="8" borderId="0" xfId="20" applyFont="1" applyFill="1" applyBorder="1" applyAlignment="1">
      <alignment vertical="center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32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6" fillId="8" borderId="0" xfId="20" applyFont="1" applyFill="1" applyBorder="1" applyAlignment="1">
      <alignment vertical="top"/>
    </xf>
    <xf numFmtId="0" fontId="35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32" fillId="8" borderId="0" xfId="20" applyFont="1" applyFill="1" applyBorder="1" applyAlignment="1">
      <alignment vertical="top" wrapText="1"/>
    </xf>
    <xf numFmtId="0" fontId="6" fillId="8" borderId="0" xfId="20" applyFont="1" applyFill="1" applyBorder="1" applyAlignment="1">
      <alignment vertical="top" wrapText="1"/>
    </xf>
    <xf numFmtId="43" fontId="32" fillId="8" borderId="0" xfId="3" applyNumberFormat="1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NumberFormat="1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NumberFormat="1" applyFont="1" applyFill="1" applyBorder="1" applyAlignment="1">
      <alignment horizontal="center"/>
    </xf>
    <xf numFmtId="165" fontId="31" fillId="8" borderId="0" xfId="3" applyNumberFormat="1" applyFont="1" applyFill="1" applyBorder="1" applyAlignment="1">
      <alignment horizontal="center"/>
    </xf>
    <xf numFmtId="165" fontId="32" fillId="8" borderId="0" xfId="3" applyNumberFormat="1" applyFont="1" applyFill="1" applyBorder="1" applyAlignment="1">
      <alignment horizontal="center"/>
    </xf>
    <xf numFmtId="43" fontId="6" fillId="8" borderId="0" xfId="3" applyNumberFormat="1" applyFont="1" applyFill="1" applyBorder="1" applyAlignment="1">
      <alignment horizontal="center"/>
    </xf>
    <xf numFmtId="165" fontId="6" fillId="8" borderId="0" xfId="3" applyNumberFormat="1" applyFont="1" applyFill="1" applyBorder="1" applyAlignment="1">
      <alignment horizontal="center"/>
    </xf>
    <xf numFmtId="0" fontId="6" fillId="8" borderId="0" xfId="20" applyFont="1" applyFill="1" applyBorder="1" applyAlignment="1"/>
    <xf numFmtId="43" fontId="34" fillId="0" borderId="9" xfId="3" applyNumberFormat="1" applyFont="1" applyFill="1" applyBorder="1" applyAlignment="1">
      <alignment horizontal="center"/>
    </xf>
    <xf numFmtId="43" fontId="31" fillId="8" borderId="0" xfId="3" applyNumberFormat="1" applyFont="1" applyFill="1" applyBorder="1" applyAlignment="1">
      <alignment horizontal="center"/>
    </xf>
    <xf numFmtId="43" fontId="34" fillId="0" borderId="1" xfId="3" applyNumberFormat="1" applyFont="1" applyFill="1" applyBorder="1" applyAlignment="1">
      <alignment horizontal="center"/>
    </xf>
    <xf numFmtId="165" fontId="34" fillId="0" borderId="1" xfId="3" applyNumberFormat="1" applyFont="1" applyFill="1" applyBorder="1" applyAlignment="1">
      <alignment horizontal="center"/>
    </xf>
    <xf numFmtId="43" fontId="34" fillId="0" borderId="11" xfId="3" applyNumberFormat="1" applyFont="1" applyFill="1" applyBorder="1" applyAlignment="1">
      <alignment horizontal="center"/>
    </xf>
    <xf numFmtId="43" fontId="34" fillId="0" borderId="10" xfId="3" applyNumberFormat="1" applyFont="1" applyFill="1" applyBorder="1" applyAlignment="1">
      <alignment horizontal="center"/>
    </xf>
    <xf numFmtId="0" fontId="34" fillId="8" borderId="0" xfId="20" applyFont="1" applyFill="1" applyBorder="1" applyAlignment="1">
      <alignment horizontal="left" vertical="top"/>
    </xf>
    <xf numFmtId="165" fontId="34" fillId="8" borderId="0" xfId="3" applyNumberFormat="1" applyFont="1" applyFill="1" applyAlignment="1">
      <alignment horizontal="center" vertical="top"/>
    </xf>
    <xf numFmtId="165" fontId="35" fillId="8" borderId="0" xfId="3" applyNumberFormat="1" applyFont="1" applyFill="1" applyAlignment="1">
      <alignment horizontal="center" vertical="top"/>
    </xf>
    <xf numFmtId="0" fontId="35" fillId="8" borderId="0" xfId="20" applyFont="1" applyFill="1" applyBorder="1" applyAlignment="1">
      <alignment vertical="top"/>
    </xf>
    <xf numFmtId="165" fontId="34" fillId="8" borderId="0" xfId="3" applyNumberFormat="1" applyFont="1" applyFill="1" applyBorder="1" applyAlignment="1">
      <alignment horizontal="center" vertical="top"/>
    </xf>
    <xf numFmtId="166" fontId="34" fillId="8" borderId="0" xfId="20" applyNumberFormat="1" applyFont="1" applyFill="1" applyAlignment="1">
      <alignment vertical="top"/>
    </xf>
    <xf numFmtId="0" fontId="34" fillId="8" borderId="10" xfId="20" applyFont="1" applyFill="1" applyBorder="1" applyAlignment="1">
      <alignment horizontal="left" vertical="top"/>
    </xf>
    <xf numFmtId="0" fontId="34" fillId="8" borderId="10" xfId="20" applyFont="1" applyFill="1" applyBorder="1" applyAlignment="1">
      <alignment vertical="top"/>
    </xf>
    <xf numFmtId="0" fontId="34" fillId="8" borderId="10" xfId="20" applyFont="1" applyFill="1" applyBorder="1" applyAlignment="1">
      <alignment vertical="top" wrapText="1"/>
    </xf>
    <xf numFmtId="165" fontId="34" fillId="8" borderId="10" xfId="3" applyNumberFormat="1" applyFont="1" applyFill="1" applyBorder="1" applyAlignment="1">
      <alignment horizontal="center" vertical="top"/>
    </xf>
    <xf numFmtId="165" fontId="34" fillId="0" borderId="10" xfId="3" applyNumberFormat="1" applyFont="1" applyFill="1" applyBorder="1" applyAlignment="1">
      <alignment horizontal="center" wrapText="1"/>
    </xf>
    <xf numFmtId="165" fontId="31" fillId="8" borderId="0" xfId="3" applyNumberFormat="1" applyFont="1" applyFill="1" applyAlignment="1">
      <alignment horizontal="center" vertical="center"/>
    </xf>
    <xf numFmtId="165" fontId="34" fillId="8" borderId="0" xfId="3" applyNumberFormat="1" applyFont="1" applyFill="1" applyAlignment="1">
      <alignment horizontal="center" vertical="center"/>
    </xf>
    <xf numFmtId="0" fontId="0" fillId="0" borderId="12" xfId="0" applyBorder="1" applyAlignment="1"/>
    <xf numFmtId="165" fontId="35" fillId="8" borderId="0" xfId="3" applyNumberFormat="1" applyFont="1" applyFill="1" applyAlignment="1">
      <alignment horizontal="center" vertical="center"/>
    </xf>
    <xf numFmtId="165" fontId="34" fillId="8" borderId="12" xfId="3" applyNumberFormat="1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Border="1" applyAlignment="1">
      <alignment wrapText="1"/>
    </xf>
    <xf numFmtId="0" fontId="0" fillId="0" borderId="0" xfId="0" applyAlignment="1"/>
    <xf numFmtId="165" fontId="34" fillId="0" borderId="12" xfId="3" applyNumberFormat="1" applyFont="1" applyFill="1" applyBorder="1" applyAlignment="1">
      <alignment horizontal="center"/>
    </xf>
    <xf numFmtId="165" fontId="34" fillId="0" borderId="9" xfId="3" applyNumberFormat="1" applyFont="1" applyFill="1" applyBorder="1" applyAlignment="1">
      <alignment horizontal="center" wrapText="1"/>
    </xf>
    <xf numFmtId="165" fontId="34" fillId="0" borderId="1" xfId="3" applyNumberFormat="1" applyFont="1" applyFill="1" applyBorder="1" applyAlignment="1">
      <alignment horizontal="center" wrapText="1"/>
    </xf>
    <xf numFmtId="43" fontId="31" fillId="8" borderId="0" xfId="3" applyNumberFormat="1" applyFont="1" applyFill="1" applyBorder="1" applyAlignment="1">
      <alignment horizontal="center"/>
    </xf>
    <xf numFmtId="165" fontId="31" fillId="8" borderId="0" xfId="3" applyNumberFormat="1" applyFont="1" applyFill="1" applyBorder="1" applyAlignment="1">
      <alignment horizontal="center"/>
    </xf>
    <xf numFmtId="0" fontId="34" fillId="0" borderId="9" xfId="20" applyFont="1" applyFill="1" applyBorder="1" applyAlignment="1">
      <alignment horizontal="left"/>
    </xf>
    <xf numFmtId="0" fontId="34" fillId="0" borderId="1" xfId="20" applyFont="1" applyFill="1" applyBorder="1" applyAlignment="1">
      <alignment horizontal="left"/>
    </xf>
    <xf numFmtId="43" fontId="34" fillId="0" borderId="8" xfId="3" applyNumberFormat="1" applyFont="1" applyFill="1" applyBorder="1" applyAlignment="1">
      <alignment horizontal="center"/>
    </xf>
    <xf numFmtId="43" fontId="34" fillId="0" borderId="1" xfId="3" applyNumberFormat="1" applyFont="1" applyFill="1" applyBorder="1" applyAlignment="1">
      <alignment horizontal="center"/>
    </xf>
    <xf numFmtId="165" fontId="34" fillId="0" borderId="10" xfId="3" applyNumberFormat="1" applyFont="1" applyFill="1" applyBorder="1" applyAlignment="1">
      <alignment horizontal="center"/>
    </xf>
    <xf numFmtId="43" fontId="34" fillId="0" borderId="1" xfId="3" applyNumberFormat="1" applyFont="1" applyFill="1" applyBorder="1" applyAlignment="1">
      <alignment horizontal="center" wrapText="1"/>
    </xf>
  </cellXfs>
  <cellStyles count="6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2" xfId="5" xr:uid="{00000000-0005-0000-0000-00002F000000}"/>
    <cellStyle name="Normal 2 2" xfId="6" xr:uid="{00000000-0005-0000-0000-000030000000}"/>
    <cellStyle name="Normal 2 2 2" xfId="19" xr:uid="{00000000-0005-0000-0000-000031000000}"/>
    <cellStyle name="Normal 2 3" xfId="20" xr:uid="{00000000-0005-0000-0000-000032000000}"/>
    <cellStyle name="Normal 3" xfId="7" xr:uid="{00000000-0005-0000-0000-000033000000}"/>
    <cellStyle name="Normal 4" xfId="8" xr:uid="{00000000-0005-0000-0000-000034000000}"/>
    <cellStyle name="Normal 4 2" xfId="21" xr:uid="{00000000-0005-0000-0000-000035000000}"/>
    <cellStyle name="Normal 4 3" xfId="22" xr:uid="{00000000-0005-0000-0000-000036000000}"/>
    <cellStyle name="Normal 5" xfId="9" xr:uid="{00000000-0005-0000-0000-000037000000}"/>
    <cellStyle name="Normal 6" xfId="10" xr:uid="{00000000-0005-0000-0000-000038000000}"/>
    <cellStyle name="Normal 6 2" xfId="23" xr:uid="{00000000-0005-0000-0000-000039000000}"/>
    <cellStyle name="Normal 6 3" xfId="29" xr:uid="{00000000-0005-0000-0000-00003A000000}"/>
    <cellStyle name="Normal 7" xfId="24" xr:uid="{00000000-0005-0000-0000-00003B000000}"/>
    <cellStyle name="Normal 7 2" xfId="25" xr:uid="{00000000-0005-0000-0000-00003C000000}"/>
    <cellStyle name="Normal 8" xfId="26" xr:uid="{00000000-0005-0000-0000-00003D000000}"/>
    <cellStyle name="Normal 9" xfId="30" xr:uid="{00000000-0005-0000-0000-00003E000000}"/>
    <cellStyle name="Percent [2]" xfId="27" xr:uid="{00000000-0005-0000-0000-00003F000000}"/>
    <cellStyle name="Percent 2" xfId="11" xr:uid="{00000000-0005-0000-0000-000040000000}"/>
    <cellStyle name="Percent 2 2" xfId="2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0</xdr:rowOff>
    </xdr:from>
    <xdr:to>
      <xdr:col>3</xdr:col>
      <xdr:colOff>1686560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28320" y="0"/>
          <a:ext cx="2052320" cy="6070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41415</xdr:colOff>
      <xdr:row>0</xdr:row>
      <xdr:rowOff>49698</xdr:rowOff>
    </xdr:from>
    <xdr:to>
      <xdr:col>2</xdr:col>
      <xdr:colOff>148426</xdr:colOff>
      <xdr:row>2</xdr:row>
      <xdr:rowOff>171618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5" y="4969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62" t="s">
        <v>4</v>
      </c>
      <c r="D5" s="162"/>
      <c r="E5" s="162"/>
      <c r="F5" s="163" t="s">
        <v>3</v>
      </c>
      <c r="G5" s="163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71" t="s">
        <v>64</v>
      </c>
      <c r="N6" s="73"/>
    </row>
    <row r="7" spans="1:14">
      <c r="A7" s="59" t="s">
        <v>30</v>
      </c>
      <c r="C7" s="72"/>
      <c r="D7" s="172"/>
      <c r="N7" s="73"/>
    </row>
    <row r="8" spans="1:14">
      <c r="A8" s="59" t="s">
        <v>31</v>
      </c>
      <c r="C8" s="72"/>
      <c r="D8" s="172"/>
      <c r="N8" s="73"/>
    </row>
    <row r="9" spans="1:14">
      <c r="A9" s="59" t="s">
        <v>32</v>
      </c>
      <c r="C9" s="72"/>
      <c r="D9" s="172"/>
      <c r="N9" s="73"/>
    </row>
    <row r="10" spans="1:14">
      <c r="A10" s="59" t="s">
        <v>33</v>
      </c>
      <c r="C10" s="72"/>
      <c r="D10" s="172"/>
      <c r="N10" s="73"/>
    </row>
    <row r="11" spans="1:14">
      <c r="A11" s="59" t="s">
        <v>34</v>
      </c>
      <c r="C11" s="72"/>
      <c r="D11" s="172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40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62" t="s">
        <v>4</v>
      </c>
      <c r="D5" s="162"/>
      <c r="E5" s="162"/>
      <c r="F5" s="163" t="s">
        <v>3</v>
      </c>
      <c r="G5" s="163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73" t="s">
        <v>64</v>
      </c>
      <c r="P6" s="77"/>
    </row>
    <row r="7" spans="1:16">
      <c r="A7" s="59" t="s">
        <v>59</v>
      </c>
      <c r="C7" s="70"/>
      <c r="D7" s="174"/>
      <c r="P7" s="77"/>
    </row>
    <row r="8" spans="1:16">
      <c r="A8" s="59" t="s">
        <v>60</v>
      </c>
      <c r="C8" s="70"/>
      <c r="D8" s="174"/>
      <c r="P8" s="77"/>
    </row>
    <row r="9" spans="1:16">
      <c r="A9" s="59" t="s">
        <v>61</v>
      </c>
      <c r="C9" s="70"/>
      <c r="D9" s="174"/>
      <c r="P9" s="77"/>
    </row>
    <row r="10" spans="1:16">
      <c r="A10" s="59" t="s">
        <v>62</v>
      </c>
      <c r="C10" s="70"/>
      <c r="D10" s="174"/>
      <c r="P10" s="77"/>
    </row>
    <row r="11" spans="1:16">
      <c r="A11" s="59" t="s">
        <v>37</v>
      </c>
      <c r="C11" s="70"/>
      <c r="D11" s="174"/>
      <c r="P11" s="77"/>
    </row>
    <row r="12" spans="1:16">
      <c r="A12" s="59" t="s">
        <v>38</v>
      </c>
      <c r="C12" s="70"/>
      <c r="D12" s="174"/>
      <c r="P12" s="77"/>
    </row>
    <row r="13" spans="1:16">
      <c r="A13" s="59" t="s">
        <v>41</v>
      </c>
      <c r="C13" s="70"/>
      <c r="D13" s="174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40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4:R278"/>
  <sheetViews>
    <sheetView tabSelected="1" zoomScale="130" zoomScaleNormal="130" zoomScalePageLayoutView="125" workbookViewId="0">
      <selection activeCell="A6" sqref="A5:A6"/>
    </sheetView>
  </sheetViews>
  <sheetFormatPr baseColWidth="10" defaultColWidth="9" defaultRowHeight="15"/>
  <cols>
    <col min="1" max="1" width="1.83203125" style="107" customWidth="1"/>
    <col min="2" max="2" width="1.83203125" style="108" customWidth="1"/>
    <col min="3" max="3" width="6.33203125" style="120" customWidth="1"/>
    <col min="4" max="4" width="38.33203125" style="126" customWidth="1"/>
    <col min="5" max="5" width="7.83203125" style="130" bestFit="1" customWidth="1"/>
    <col min="6" max="6" width="7.1640625" style="130" customWidth="1"/>
    <col min="7" max="7" width="0.83203125" style="130" customWidth="1"/>
    <col min="8" max="8" width="9.1640625" style="130" bestFit="1" customWidth="1"/>
    <col min="9" max="9" width="0.83203125" style="130" customWidth="1"/>
    <col min="10" max="10" width="6.83203125" style="130" customWidth="1"/>
    <col min="11" max="11" width="0.83203125" style="130" customWidth="1"/>
    <col min="12" max="12" width="6.5" style="130" customWidth="1"/>
    <col min="13" max="13" width="0.83203125" style="130" customWidth="1"/>
    <col min="14" max="14" width="7" style="131" bestFit="1" customWidth="1"/>
    <col min="15" max="15" width="0.83203125" style="131" customWidth="1"/>
    <col min="16" max="16" width="7.1640625" style="131" bestFit="1" customWidth="1"/>
    <col min="17" max="17" width="0.83203125" style="131" customWidth="1"/>
    <col min="18" max="18" width="8.1640625" style="131" customWidth="1"/>
    <col min="19" max="16384" width="9" style="108"/>
  </cols>
  <sheetData>
    <row r="4" spans="1:18" ht="18" customHeight="1"/>
    <row r="5" spans="1:18" s="106" customFormat="1" ht="15" customHeight="1">
      <c r="A5" s="110" t="s">
        <v>170</v>
      </c>
      <c r="C5" s="121"/>
      <c r="D5" s="127"/>
      <c r="E5" s="132"/>
      <c r="F5" s="132"/>
      <c r="G5" s="132"/>
      <c r="H5" s="132"/>
      <c r="I5" s="132"/>
      <c r="J5" s="132"/>
      <c r="K5" s="132"/>
      <c r="L5" s="132"/>
      <c r="M5" s="132"/>
      <c r="N5" s="133"/>
      <c r="O5" s="133"/>
      <c r="P5" s="133"/>
      <c r="Q5" s="133"/>
      <c r="R5" s="133"/>
    </row>
    <row r="6" spans="1:18">
      <c r="A6" s="111" t="s">
        <v>8</v>
      </c>
    </row>
    <row r="7" spans="1:18" s="109" customFormat="1">
      <c r="A7" s="107"/>
      <c r="C7" s="122"/>
      <c r="D7" s="128"/>
      <c r="E7" s="180"/>
      <c r="F7" s="180"/>
      <c r="G7" s="134"/>
      <c r="H7" s="141"/>
      <c r="I7" s="141"/>
      <c r="J7" s="134"/>
      <c r="K7" s="134"/>
      <c r="L7" s="134"/>
      <c r="M7" s="134"/>
      <c r="N7" s="181"/>
      <c r="O7" s="181"/>
      <c r="P7" s="181"/>
      <c r="Q7" s="135"/>
      <c r="R7" s="136"/>
    </row>
    <row r="8" spans="1:18">
      <c r="A8" s="182" t="s">
        <v>117</v>
      </c>
      <c r="B8" s="182"/>
      <c r="C8" s="182"/>
      <c r="D8" s="182"/>
      <c r="E8" s="184" t="s">
        <v>119</v>
      </c>
      <c r="F8" s="184"/>
      <c r="G8" s="140"/>
      <c r="H8" s="145" t="s">
        <v>138</v>
      </c>
      <c r="I8" s="144"/>
      <c r="J8" s="184" t="s">
        <v>120</v>
      </c>
      <c r="K8" s="184"/>
      <c r="L8" s="184"/>
      <c r="M8" s="140"/>
      <c r="N8" s="177" t="s">
        <v>118</v>
      </c>
      <c r="O8" s="177"/>
      <c r="P8" s="177"/>
      <c r="Q8" s="159"/>
      <c r="R8" s="178" t="s">
        <v>133</v>
      </c>
    </row>
    <row r="9" spans="1:18" ht="36" customHeight="1">
      <c r="A9" s="183"/>
      <c r="B9" s="183"/>
      <c r="C9" s="183"/>
      <c r="D9" s="183"/>
      <c r="E9" s="112" t="s">
        <v>4</v>
      </c>
      <c r="F9" s="112" t="s">
        <v>176</v>
      </c>
      <c r="G9" s="112"/>
      <c r="H9" s="142" t="s">
        <v>4</v>
      </c>
      <c r="I9" s="142"/>
      <c r="J9" s="185" t="s">
        <v>5</v>
      </c>
      <c r="K9" s="185"/>
      <c r="L9" s="187" t="s">
        <v>40</v>
      </c>
      <c r="M9" s="187"/>
      <c r="N9" s="186" t="s">
        <v>119</v>
      </c>
      <c r="O9" s="186"/>
      <c r="P9" s="143" t="s">
        <v>120</v>
      </c>
      <c r="Q9" s="156"/>
      <c r="R9" s="179"/>
    </row>
    <row r="10" spans="1:18">
      <c r="A10" s="146" t="s">
        <v>125</v>
      </c>
      <c r="B10" s="123"/>
      <c r="C10" s="123"/>
      <c r="D10" s="117"/>
      <c r="E10" s="150">
        <f>E11+E18+E21+E26+E31+E34+E39+E55+E60</f>
        <v>3470.9358849199998</v>
      </c>
      <c r="F10" s="150">
        <f>F11+F18+F21+F26+F31+F34+F39+F55+F60</f>
        <v>598.59621677999996</v>
      </c>
      <c r="G10" s="150"/>
      <c r="H10" s="150">
        <f>H11+H18+H21+H26+H31+H34+H39+H55+H60</f>
        <v>498.27499999999998</v>
      </c>
      <c r="I10" s="150"/>
      <c r="J10" s="150">
        <f>J11+J18+J21+J26+J31+J34+J39+J55+J60</f>
        <v>479</v>
      </c>
      <c r="K10" s="150"/>
      <c r="L10" s="150">
        <f>L11+L18+L21+L26+L31+L34+L39+L55+L60</f>
        <v>0</v>
      </c>
      <c r="M10" s="150"/>
      <c r="N10" s="150">
        <f>N11+N18+N21+N26+N31+N34+N39+N55+N60</f>
        <v>773.1</v>
      </c>
      <c r="O10" s="150"/>
      <c r="P10" s="150">
        <f>P11+P18+P21+P26+P31+P34+P39+P55+P60</f>
        <v>79.234706000000003</v>
      </c>
      <c r="Q10" s="150"/>
      <c r="R10" s="150">
        <f>R11+R18+R21+R26+R31+R34+R39+R55+R60</f>
        <v>5899.1418076999998</v>
      </c>
    </row>
    <row r="11" spans="1:18">
      <c r="A11" s="146"/>
      <c r="B11" s="116" t="s">
        <v>11</v>
      </c>
      <c r="C11" s="116"/>
      <c r="D11" s="117"/>
      <c r="E11" s="157">
        <f>E12+E15</f>
        <v>0</v>
      </c>
      <c r="F11" s="157">
        <f>F12+F15</f>
        <v>0</v>
      </c>
      <c r="G11" s="147"/>
      <c r="H11" s="157">
        <f>H12+H15</f>
        <v>0</v>
      </c>
      <c r="I11" s="147"/>
      <c r="J11" s="158">
        <f t="shared" ref="J11:R11" si="0">J12+J15</f>
        <v>404.76</v>
      </c>
      <c r="K11" s="147"/>
      <c r="L11" s="158">
        <f t="shared" si="0"/>
        <v>0</v>
      </c>
      <c r="M11" s="147"/>
      <c r="N11" s="158">
        <f t="shared" si="0"/>
        <v>15</v>
      </c>
      <c r="O11" s="147"/>
      <c r="P11" s="158">
        <f t="shared" si="0"/>
        <v>60</v>
      </c>
      <c r="Q11" s="147"/>
      <c r="R11" s="158">
        <f t="shared" si="0"/>
        <v>479.76</v>
      </c>
    </row>
    <row r="12" spans="1:18">
      <c r="A12" s="114"/>
      <c r="B12" s="123"/>
      <c r="C12" s="116" t="s">
        <v>113</v>
      </c>
      <c r="D12" s="117"/>
      <c r="E12" s="148">
        <f>SUM(E13)</f>
        <v>0</v>
      </c>
      <c r="F12" s="148">
        <f t="shared" ref="F12:L12" si="1">SUM(F13)</f>
        <v>0</v>
      </c>
      <c r="G12" s="148"/>
      <c r="H12" s="148">
        <f t="shared" si="1"/>
        <v>0</v>
      </c>
      <c r="I12" s="148"/>
      <c r="J12" s="148">
        <f>SUM(J13:J14)</f>
        <v>44.76</v>
      </c>
      <c r="K12" s="148"/>
      <c r="L12" s="148">
        <f t="shared" si="1"/>
        <v>0</v>
      </c>
      <c r="M12" s="148"/>
      <c r="N12" s="148">
        <f>SUM(N13:N14)</f>
        <v>15</v>
      </c>
      <c r="O12" s="148"/>
      <c r="P12" s="148">
        <f>SUM(P13:P14)</f>
        <v>60</v>
      </c>
      <c r="Q12" s="148"/>
      <c r="R12" s="148">
        <f>SUM(R13:R14)</f>
        <v>119.75999999999999</v>
      </c>
    </row>
    <row r="13" spans="1:18" ht="24">
      <c r="A13" s="114"/>
      <c r="B13" s="149"/>
      <c r="C13" s="114">
        <v>47282</v>
      </c>
      <c r="D13" s="115" t="s">
        <v>207</v>
      </c>
      <c r="E13" s="148">
        <v>0</v>
      </c>
      <c r="F13" s="148">
        <v>0</v>
      </c>
      <c r="G13" s="148"/>
      <c r="H13" s="148">
        <v>0</v>
      </c>
      <c r="I13" s="148"/>
      <c r="J13" s="148">
        <v>44.76</v>
      </c>
      <c r="K13" s="148"/>
      <c r="L13" s="148">
        <v>0</v>
      </c>
      <c r="M13" s="148"/>
      <c r="N13" s="148">
        <v>15</v>
      </c>
      <c r="O13" s="148"/>
      <c r="P13" s="148">
        <v>0</v>
      </c>
      <c r="Q13" s="148"/>
      <c r="R13" s="148">
        <f>SUM(E13:P13)</f>
        <v>59.76</v>
      </c>
    </row>
    <row r="14" spans="1:18" ht="24">
      <c r="A14" s="114"/>
      <c r="B14" s="149"/>
      <c r="C14" s="114">
        <v>47282</v>
      </c>
      <c r="D14" s="115" t="s">
        <v>208</v>
      </c>
      <c r="E14" s="148">
        <v>0</v>
      </c>
      <c r="F14" s="148">
        <v>0</v>
      </c>
      <c r="G14" s="148"/>
      <c r="H14" s="148">
        <v>0</v>
      </c>
      <c r="I14" s="148"/>
      <c r="J14" s="148">
        <v>0</v>
      </c>
      <c r="K14" s="148"/>
      <c r="L14" s="148">
        <v>0</v>
      </c>
      <c r="M14" s="148"/>
      <c r="N14" s="148">
        <v>0</v>
      </c>
      <c r="O14" s="148"/>
      <c r="P14" s="148">
        <v>60</v>
      </c>
      <c r="Q14" s="148"/>
      <c r="R14" s="148">
        <f>SUM(E14:P14)</f>
        <v>60</v>
      </c>
    </row>
    <row r="15" spans="1:18">
      <c r="A15" s="114"/>
      <c r="B15" s="123"/>
      <c r="C15" s="116" t="s">
        <v>130</v>
      </c>
      <c r="D15" s="117"/>
      <c r="E15" s="148">
        <f t="shared" ref="E15:R15" si="2">SUM(E16:E17)</f>
        <v>0</v>
      </c>
      <c r="F15" s="148">
        <f t="shared" si="2"/>
        <v>0</v>
      </c>
      <c r="G15" s="148"/>
      <c r="H15" s="148">
        <f t="shared" si="2"/>
        <v>0</v>
      </c>
      <c r="I15" s="148"/>
      <c r="J15" s="148">
        <f t="shared" si="2"/>
        <v>360</v>
      </c>
      <c r="K15" s="148"/>
      <c r="L15" s="148">
        <f t="shared" si="2"/>
        <v>0</v>
      </c>
      <c r="M15" s="148"/>
      <c r="N15" s="148">
        <f t="shared" si="2"/>
        <v>0</v>
      </c>
      <c r="O15" s="148"/>
      <c r="P15" s="148">
        <f t="shared" si="2"/>
        <v>0</v>
      </c>
      <c r="Q15" s="148"/>
      <c r="R15" s="148">
        <f t="shared" si="2"/>
        <v>360</v>
      </c>
    </row>
    <row r="16" spans="1:18">
      <c r="A16" s="114"/>
      <c r="B16" s="149"/>
      <c r="C16" s="114">
        <v>37075</v>
      </c>
      <c r="D16" s="115" t="s">
        <v>171</v>
      </c>
      <c r="E16" s="148">
        <v>0</v>
      </c>
      <c r="F16" s="148">
        <v>0</v>
      </c>
      <c r="G16" s="148"/>
      <c r="H16" s="148">
        <v>0</v>
      </c>
      <c r="I16" s="148"/>
      <c r="J16" s="148">
        <v>330</v>
      </c>
      <c r="K16" s="148"/>
      <c r="L16" s="148">
        <v>0</v>
      </c>
      <c r="M16" s="148"/>
      <c r="N16" s="148">
        <v>0</v>
      </c>
      <c r="O16" s="148"/>
      <c r="P16" s="148">
        <v>0</v>
      </c>
      <c r="Q16" s="148"/>
      <c r="R16" s="148">
        <f>SUM(E16:P16)</f>
        <v>330</v>
      </c>
    </row>
    <row r="17" spans="1:18">
      <c r="A17" s="114"/>
      <c r="B17" s="149"/>
      <c r="C17" s="114">
        <v>50062</v>
      </c>
      <c r="D17" s="115" t="s">
        <v>172</v>
      </c>
      <c r="E17" s="148">
        <v>0</v>
      </c>
      <c r="F17" s="148">
        <v>0</v>
      </c>
      <c r="G17" s="148"/>
      <c r="H17" s="148">
        <v>0</v>
      </c>
      <c r="I17" s="148"/>
      <c r="J17" s="148">
        <v>30</v>
      </c>
      <c r="K17" s="148"/>
      <c r="L17" s="148">
        <v>0</v>
      </c>
      <c r="M17" s="148"/>
      <c r="N17" s="148">
        <v>0</v>
      </c>
      <c r="O17" s="148"/>
      <c r="P17" s="148">
        <v>0</v>
      </c>
      <c r="Q17" s="148"/>
      <c r="R17" s="148">
        <f>SUM(E17:P17)</f>
        <v>30</v>
      </c>
    </row>
    <row r="18" spans="1:18">
      <c r="A18" s="146"/>
      <c r="B18" s="116" t="s">
        <v>12</v>
      </c>
      <c r="C18" s="116"/>
      <c r="D18" s="117"/>
      <c r="E18" s="147">
        <f>E19</f>
        <v>40</v>
      </c>
      <c r="F18" s="147">
        <f>F19</f>
        <v>0</v>
      </c>
      <c r="G18" s="147"/>
      <c r="H18" s="147">
        <f>H19</f>
        <v>0</v>
      </c>
      <c r="I18" s="147"/>
      <c r="J18" s="147">
        <f>J19</f>
        <v>0</v>
      </c>
      <c r="K18" s="147"/>
      <c r="L18" s="147">
        <f>L19</f>
        <v>0</v>
      </c>
      <c r="M18" s="147"/>
      <c r="N18" s="147">
        <f>N19</f>
        <v>0</v>
      </c>
      <c r="O18" s="147"/>
      <c r="P18" s="147">
        <f>P19</f>
        <v>0</v>
      </c>
      <c r="Q18" s="147"/>
      <c r="R18" s="147">
        <f>R19</f>
        <v>40</v>
      </c>
    </row>
    <row r="19" spans="1:18">
      <c r="A19" s="114"/>
      <c r="B19" s="123"/>
      <c r="C19" s="116" t="s">
        <v>114</v>
      </c>
      <c r="D19" s="117"/>
      <c r="E19" s="148">
        <f>SUM(E20)</f>
        <v>40</v>
      </c>
      <c r="F19" s="148">
        <f t="shared" ref="F19:R19" si="3">SUM(F20)</f>
        <v>0</v>
      </c>
      <c r="G19" s="148"/>
      <c r="H19" s="148">
        <f t="shared" si="3"/>
        <v>0</v>
      </c>
      <c r="I19" s="148"/>
      <c r="J19" s="148">
        <f t="shared" si="3"/>
        <v>0</v>
      </c>
      <c r="K19" s="148"/>
      <c r="L19" s="148">
        <f t="shared" si="3"/>
        <v>0</v>
      </c>
      <c r="M19" s="148"/>
      <c r="N19" s="148">
        <f t="shared" si="3"/>
        <v>0</v>
      </c>
      <c r="O19" s="148"/>
      <c r="P19" s="148">
        <f t="shared" si="3"/>
        <v>0</v>
      </c>
      <c r="Q19" s="148"/>
      <c r="R19" s="148">
        <f t="shared" si="3"/>
        <v>40</v>
      </c>
    </row>
    <row r="20" spans="1:18" ht="24">
      <c r="A20" s="114"/>
      <c r="B20" s="149"/>
      <c r="C20" s="114">
        <v>51060</v>
      </c>
      <c r="D20" s="115" t="s">
        <v>209</v>
      </c>
      <c r="E20" s="148">
        <v>40</v>
      </c>
      <c r="F20" s="148">
        <v>0</v>
      </c>
      <c r="G20" s="148"/>
      <c r="H20" s="148">
        <v>0</v>
      </c>
      <c r="I20" s="148"/>
      <c r="J20" s="148">
        <v>0</v>
      </c>
      <c r="K20" s="148"/>
      <c r="L20" s="148">
        <v>0</v>
      </c>
      <c r="M20" s="148"/>
      <c r="N20" s="148">
        <v>0</v>
      </c>
      <c r="O20" s="148"/>
      <c r="P20" s="148">
        <v>0</v>
      </c>
      <c r="Q20" s="148"/>
      <c r="R20" s="148">
        <f>SUM(E20:P20)</f>
        <v>40</v>
      </c>
    </row>
    <row r="21" spans="1:18">
      <c r="A21" s="146"/>
      <c r="B21" s="116" t="s">
        <v>13</v>
      </c>
      <c r="C21" s="116"/>
      <c r="D21" s="117"/>
      <c r="E21" s="147">
        <f>E22+E24</f>
        <v>400</v>
      </c>
      <c r="F21" s="147">
        <f>F22+F24</f>
        <v>0</v>
      </c>
      <c r="G21" s="147"/>
      <c r="H21" s="147">
        <f>H22+H24</f>
        <v>498.27499999999998</v>
      </c>
      <c r="I21" s="147"/>
      <c r="J21" s="147">
        <f>J22+J24</f>
        <v>0</v>
      </c>
      <c r="K21" s="147"/>
      <c r="L21" s="147">
        <f>L22+L24</f>
        <v>0</v>
      </c>
      <c r="M21" s="147"/>
      <c r="N21" s="147">
        <f>N22+N24</f>
        <v>0</v>
      </c>
      <c r="O21" s="147"/>
      <c r="P21" s="147">
        <f>P22+P24</f>
        <v>0</v>
      </c>
      <c r="Q21" s="147"/>
      <c r="R21" s="147">
        <f t="shared" ref="R21" si="4">R22+R24</f>
        <v>898.27499999999998</v>
      </c>
    </row>
    <row r="22" spans="1:18">
      <c r="A22" s="114"/>
      <c r="B22" s="123"/>
      <c r="C22" s="116" t="s">
        <v>113</v>
      </c>
      <c r="D22" s="117"/>
      <c r="E22" s="148">
        <f>SUM(E23:E23)</f>
        <v>0</v>
      </c>
      <c r="F22" s="148">
        <f>SUM(F23:F23)</f>
        <v>0</v>
      </c>
      <c r="G22" s="148"/>
      <c r="H22" s="148">
        <f>SUM(H23:H23)</f>
        <v>498.27499999999998</v>
      </c>
      <c r="I22" s="148"/>
      <c r="J22" s="148">
        <f>SUM(J23:J23)</f>
        <v>0</v>
      </c>
      <c r="K22" s="148"/>
      <c r="L22" s="148">
        <f>SUM(L23:L23)</f>
        <v>0</v>
      </c>
      <c r="M22" s="148"/>
      <c r="N22" s="148">
        <f>SUM(N23:N23)</f>
        <v>0</v>
      </c>
      <c r="O22" s="148"/>
      <c r="P22" s="148">
        <f>SUM(P23:P23)</f>
        <v>0</v>
      </c>
      <c r="Q22" s="148"/>
      <c r="R22" s="148">
        <f>SUM(R23:R23)</f>
        <v>498.27499999999998</v>
      </c>
    </row>
    <row r="23" spans="1:18">
      <c r="A23" s="114"/>
      <c r="B23" s="149"/>
      <c r="C23" s="114">
        <v>49451</v>
      </c>
      <c r="D23" s="115" t="s">
        <v>139</v>
      </c>
      <c r="E23" s="148">
        <v>0</v>
      </c>
      <c r="F23" s="148">
        <v>0</v>
      </c>
      <c r="G23" s="148"/>
      <c r="H23" s="148">
        <v>498.27499999999998</v>
      </c>
      <c r="I23" s="148"/>
      <c r="J23" s="148">
        <v>0</v>
      </c>
      <c r="K23" s="148"/>
      <c r="L23" s="148">
        <v>0</v>
      </c>
      <c r="M23" s="148"/>
      <c r="N23" s="148">
        <v>0</v>
      </c>
      <c r="O23" s="148"/>
      <c r="P23" s="148">
        <v>0</v>
      </c>
      <c r="Q23" s="148"/>
      <c r="R23" s="148">
        <f>SUM(E23:P23)</f>
        <v>498.27499999999998</v>
      </c>
    </row>
    <row r="24" spans="1:18">
      <c r="A24" s="114"/>
      <c r="B24" s="123"/>
      <c r="C24" s="116" t="s">
        <v>130</v>
      </c>
      <c r="D24" s="117"/>
      <c r="E24" s="148">
        <f>SUM(E25)</f>
        <v>400</v>
      </c>
      <c r="F24" s="148">
        <f t="shared" ref="F24" si="5">SUM(F25)</f>
        <v>0</v>
      </c>
      <c r="G24" s="148"/>
      <c r="H24" s="148">
        <f t="shared" ref="H24" si="6">SUM(H25)</f>
        <v>0</v>
      </c>
      <c r="I24" s="148"/>
      <c r="J24" s="148">
        <f t="shared" ref="J24" si="7">SUM(J25)</f>
        <v>0</v>
      </c>
      <c r="K24" s="148"/>
      <c r="L24" s="148">
        <f t="shared" ref="L24" si="8">SUM(L25)</f>
        <v>0</v>
      </c>
      <c r="M24" s="148"/>
      <c r="N24" s="148">
        <f t="shared" ref="N24" si="9">SUM(N25)</f>
        <v>0</v>
      </c>
      <c r="O24" s="148"/>
      <c r="P24" s="148">
        <f t="shared" ref="P24" si="10">SUM(P25)</f>
        <v>0</v>
      </c>
      <c r="Q24" s="148"/>
      <c r="R24" s="148">
        <f t="shared" ref="R24" si="11">SUM(R25)</f>
        <v>400</v>
      </c>
    </row>
    <row r="25" spans="1:18">
      <c r="A25" s="114"/>
      <c r="B25" s="149"/>
      <c r="C25" s="114">
        <v>48386</v>
      </c>
      <c r="D25" s="115" t="s">
        <v>173</v>
      </c>
      <c r="E25" s="148">
        <v>400</v>
      </c>
      <c r="F25" s="148">
        <v>0</v>
      </c>
      <c r="G25" s="148"/>
      <c r="H25" s="148">
        <v>0</v>
      </c>
      <c r="I25" s="148"/>
      <c r="J25" s="148">
        <v>0</v>
      </c>
      <c r="K25" s="148"/>
      <c r="L25" s="148">
        <v>0</v>
      </c>
      <c r="M25" s="148"/>
      <c r="N25" s="148">
        <v>0</v>
      </c>
      <c r="O25" s="148"/>
      <c r="P25" s="148">
        <v>0</v>
      </c>
      <c r="Q25" s="148"/>
      <c r="R25" s="148">
        <f>SUM(E25:P25)</f>
        <v>400</v>
      </c>
    </row>
    <row r="26" spans="1:18">
      <c r="A26" s="146"/>
      <c r="B26" s="116" t="s">
        <v>14</v>
      </c>
      <c r="C26" s="116"/>
      <c r="D26" s="117"/>
      <c r="E26" s="151">
        <f>E27</f>
        <v>216.13940975</v>
      </c>
      <c r="F26" s="151">
        <f>F27</f>
        <v>0</v>
      </c>
      <c r="G26" s="151"/>
      <c r="H26" s="147">
        <f>H27</f>
        <v>0</v>
      </c>
      <c r="I26" s="151"/>
      <c r="J26" s="147">
        <f>J27</f>
        <v>0</v>
      </c>
      <c r="K26" s="147"/>
      <c r="L26" s="147">
        <f>L27</f>
        <v>0</v>
      </c>
      <c r="M26" s="147"/>
      <c r="N26" s="147">
        <f>N27</f>
        <v>114</v>
      </c>
      <c r="O26" s="147"/>
      <c r="P26" s="147">
        <f>P27</f>
        <v>0</v>
      </c>
      <c r="Q26" s="147"/>
      <c r="R26" s="147">
        <f>R27</f>
        <v>330.13940975000003</v>
      </c>
    </row>
    <row r="27" spans="1:18">
      <c r="A27" s="114"/>
      <c r="B27" s="123"/>
      <c r="C27" s="116" t="s">
        <v>130</v>
      </c>
      <c r="D27" s="117"/>
      <c r="E27" s="148">
        <f>SUM(E28:E30)</f>
        <v>216.13940975</v>
      </c>
      <c r="F27" s="148">
        <f>SUM(F28:F30)</f>
        <v>0</v>
      </c>
      <c r="G27" s="148"/>
      <c r="H27" s="148">
        <f>SUM(H28:H30)</f>
        <v>0</v>
      </c>
      <c r="I27" s="148"/>
      <c r="J27" s="148">
        <f>SUM(J28:J30)</f>
        <v>0</v>
      </c>
      <c r="K27" s="148"/>
      <c r="L27" s="148">
        <f>SUM(L28:L30)</f>
        <v>0</v>
      </c>
      <c r="M27" s="148"/>
      <c r="N27" s="148">
        <f>SUM(N28:N30)</f>
        <v>114</v>
      </c>
      <c r="O27" s="148"/>
      <c r="P27" s="148">
        <f>SUM(P28:P30)</f>
        <v>0</v>
      </c>
      <c r="Q27" s="148"/>
      <c r="R27" s="148">
        <f>SUM(R28:R30)</f>
        <v>330.13940975000003</v>
      </c>
    </row>
    <row r="28" spans="1:18" ht="24">
      <c r="A28" s="114"/>
      <c r="B28" s="149"/>
      <c r="C28" s="114">
        <v>42414</v>
      </c>
      <c r="D28" s="115" t="s">
        <v>210</v>
      </c>
      <c r="E28" s="148">
        <v>14.133593080000001</v>
      </c>
      <c r="F28" s="148">
        <v>0</v>
      </c>
      <c r="G28" s="148"/>
      <c r="H28" s="148">
        <v>0</v>
      </c>
      <c r="I28" s="148"/>
      <c r="J28" s="148">
        <v>0</v>
      </c>
      <c r="K28" s="148"/>
      <c r="L28" s="148">
        <v>0</v>
      </c>
      <c r="M28" s="148"/>
      <c r="N28" s="148">
        <v>0</v>
      </c>
      <c r="O28" s="148"/>
      <c r="P28" s="148">
        <v>0</v>
      </c>
      <c r="Q28" s="148"/>
      <c r="R28" s="148">
        <f>SUM(E28:P28)</f>
        <v>14.133593080000001</v>
      </c>
    </row>
    <row r="29" spans="1:18">
      <c r="A29" s="114"/>
      <c r="B29" s="149"/>
      <c r="C29" s="114">
        <v>46375</v>
      </c>
      <c r="D29" s="115" t="s">
        <v>174</v>
      </c>
      <c r="E29" s="148">
        <v>80</v>
      </c>
      <c r="F29" s="148">
        <v>0</v>
      </c>
      <c r="G29" s="148"/>
      <c r="H29" s="148">
        <v>0</v>
      </c>
      <c r="I29" s="148"/>
      <c r="J29" s="148">
        <v>0</v>
      </c>
      <c r="K29" s="148"/>
      <c r="L29" s="148">
        <v>0</v>
      </c>
      <c r="M29" s="148"/>
      <c r="N29" s="148">
        <v>0</v>
      </c>
      <c r="O29" s="148"/>
      <c r="P29" s="148">
        <v>0</v>
      </c>
      <c r="Q29" s="148"/>
      <c r="R29" s="148">
        <f>SUM(E29:P29)</f>
        <v>80</v>
      </c>
    </row>
    <row r="30" spans="1:18">
      <c r="A30" s="114"/>
      <c r="B30" s="149"/>
      <c r="C30" s="114">
        <v>50064</v>
      </c>
      <c r="D30" s="115" t="s">
        <v>175</v>
      </c>
      <c r="E30" s="148">
        <v>122.00581667</v>
      </c>
      <c r="F30" s="148">
        <v>0</v>
      </c>
      <c r="G30" s="148"/>
      <c r="H30" s="148">
        <v>0</v>
      </c>
      <c r="I30" s="148"/>
      <c r="J30" s="148">
        <v>0</v>
      </c>
      <c r="K30" s="148"/>
      <c r="L30" s="148">
        <v>0</v>
      </c>
      <c r="M30" s="148"/>
      <c r="N30" s="148">
        <v>114</v>
      </c>
      <c r="O30" s="148"/>
      <c r="P30" s="148">
        <v>0</v>
      </c>
      <c r="Q30" s="148"/>
      <c r="R30" s="148">
        <f>SUM(E30:P30)</f>
        <v>236.00581667</v>
      </c>
    </row>
    <row r="31" spans="1:18">
      <c r="A31" s="146"/>
      <c r="B31" s="116" t="s">
        <v>15</v>
      </c>
      <c r="C31" s="116"/>
      <c r="D31" s="117"/>
      <c r="E31" s="147">
        <f>E32</f>
        <v>213.49147517</v>
      </c>
      <c r="F31" s="147">
        <f>F32</f>
        <v>0</v>
      </c>
      <c r="G31" s="147"/>
      <c r="H31" s="147">
        <f>H32</f>
        <v>0</v>
      </c>
      <c r="I31" s="147"/>
      <c r="J31" s="147">
        <f>J32</f>
        <v>0</v>
      </c>
      <c r="K31" s="147"/>
      <c r="L31" s="147">
        <f>L32</f>
        <v>0</v>
      </c>
      <c r="M31" s="147"/>
      <c r="N31" s="147">
        <f>N32</f>
        <v>0</v>
      </c>
      <c r="O31" s="147"/>
      <c r="P31" s="147">
        <f>P32</f>
        <v>0</v>
      </c>
      <c r="Q31" s="147"/>
      <c r="R31" s="147">
        <f>R32</f>
        <v>213.49147517</v>
      </c>
    </row>
    <row r="32" spans="1:18">
      <c r="A32" s="114"/>
      <c r="B32" s="123"/>
      <c r="C32" s="116" t="s">
        <v>114</v>
      </c>
      <c r="D32" s="117"/>
      <c r="E32" s="148">
        <f>SUM(E33:E33)</f>
        <v>213.49147517</v>
      </c>
      <c r="F32" s="148">
        <f t="shared" ref="F32:R32" si="12">SUM(F33:F33)</f>
        <v>0</v>
      </c>
      <c r="G32" s="148"/>
      <c r="H32" s="148">
        <f t="shared" si="12"/>
        <v>0</v>
      </c>
      <c r="I32" s="148"/>
      <c r="J32" s="148">
        <f t="shared" si="12"/>
        <v>0</v>
      </c>
      <c r="K32" s="148"/>
      <c r="L32" s="148">
        <f t="shared" si="12"/>
        <v>0</v>
      </c>
      <c r="M32" s="148"/>
      <c r="N32" s="148">
        <f t="shared" si="12"/>
        <v>0</v>
      </c>
      <c r="O32" s="148"/>
      <c r="P32" s="148">
        <f t="shared" si="12"/>
        <v>0</v>
      </c>
      <c r="Q32" s="148"/>
      <c r="R32" s="148">
        <f t="shared" si="12"/>
        <v>213.49147517</v>
      </c>
    </row>
    <row r="33" spans="1:18" ht="24">
      <c r="A33" s="114"/>
      <c r="B33" s="149"/>
      <c r="C33" s="114">
        <v>49076</v>
      </c>
      <c r="D33" s="115" t="s">
        <v>211</v>
      </c>
      <c r="E33" s="148">
        <v>213.49147517</v>
      </c>
      <c r="F33" s="148">
        <v>0</v>
      </c>
      <c r="G33" s="148"/>
      <c r="H33" s="148">
        <v>0</v>
      </c>
      <c r="I33" s="148"/>
      <c r="J33" s="148">
        <v>0</v>
      </c>
      <c r="K33" s="148"/>
      <c r="L33" s="148">
        <v>0</v>
      </c>
      <c r="M33" s="148"/>
      <c r="N33" s="148">
        <v>0</v>
      </c>
      <c r="O33" s="148"/>
      <c r="P33" s="148">
        <v>0</v>
      </c>
      <c r="Q33" s="148"/>
      <c r="R33" s="148">
        <f>SUM(E33:P33)</f>
        <v>213.49147517</v>
      </c>
    </row>
    <row r="34" spans="1:18">
      <c r="A34" s="146"/>
      <c r="B34" s="116" t="s">
        <v>16</v>
      </c>
      <c r="C34" s="116"/>
      <c r="D34" s="117"/>
      <c r="E34" s="147">
        <f>E35+E37</f>
        <v>0</v>
      </c>
      <c r="F34" s="147">
        <f>F35+F37</f>
        <v>0</v>
      </c>
      <c r="G34" s="147"/>
      <c r="H34" s="147">
        <f>H35+H37</f>
        <v>0</v>
      </c>
      <c r="I34" s="147"/>
      <c r="J34" s="147">
        <f>J35+J37</f>
        <v>55</v>
      </c>
      <c r="K34" s="147"/>
      <c r="L34" s="147">
        <f>L35+L37</f>
        <v>0</v>
      </c>
      <c r="M34" s="147"/>
      <c r="N34" s="147">
        <f>N35+N37</f>
        <v>0</v>
      </c>
      <c r="O34" s="147"/>
      <c r="P34" s="147">
        <f>P35+P37</f>
        <v>0</v>
      </c>
      <c r="Q34" s="147"/>
      <c r="R34" s="147">
        <f>R35+R37</f>
        <v>55</v>
      </c>
    </row>
    <row r="35" spans="1:18">
      <c r="A35" s="114"/>
      <c r="B35" s="123"/>
      <c r="C35" s="116" t="s">
        <v>112</v>
      </c>
      <c r="D35" s="117"/>
      <c r="E35" s="148">
        <f>SUM(E36)</f>
        <v>0</v>
      </c>
      <c r="F35" s="148">
        <f t="shared" ref="F35:R35" si="13">SUM(F36)</f>
        <v>0</v>
      </c>
      <c r="G35" s="148"/>
      <c r="H35" s="148">
        <f t="shared" si="13"/>
        <v>0</v>
      </c>
      <c r="I35" s="148"/>
      <c r="J35" s="148">
        <f t="shared" si="13"/>
        <v>30</v>
      </c>
      <c r="K35" s="148"/>
      <c r="L35" s="148">
        <f t="shared" si="13"/>
        <v>0</v>
      </c>
      <c r="M35" s="148"/>
      <c r="N35" s="148">
        <f t="shared" si="13"/>
        <v>0</v>
      </c>
      <c r="O35" s="148"/>
      <c r="P35" s="148">
        <f t="shared" si="13"/>
        <v>0</v>
      </c>
      <c r="Q35" s="148"/>
      <c r="R35" s="148">
        <f t="shared" si="13"/>
        <v>30</v>
      </c>
    </row>
    <row r="36" spans="1:18" ht="24">
      <c r="A36" s="114"/>
      <c r="B36" s="149"/>
      <c r="C36" s="114">
        <v>50024</v>
      </c>
      <c r="D36" s="115" t="s">
        <v>212</v>
      </c>
      <c r="E36" s="148">
        <v>0</v>
      </c>
      <c r="F36" s="148">
        <v>0</v>
      </c>
      <c r="G36" s="148"/>
      <c r="H36" s="148">
        <v>0</v>
      </c>
      <c r="I36" s="148"/>
      <c r="J36" s="148">
        <v>30</v>
      </c>
      <c r="K36" s="148"/>
      <c r="L36" s="148">
        <v>0</v>
      </c>
      <c r="M36" s="148"/>
      <c r="N36" s="148">
        <v>0</v>
      </c>
      <c r="O36" s="148"/>
      <c r="P36" s="148">
        <v>0</v>
      </c>
      <c r="Q36" s="148"/>
      <c r="R36" s="148">
        <f>SUM(E36:P36)</f>
        <v>30</v>
      </c>
    </row>
    <row r="37" spans="1:18">
      <c r="A37" s="114"/>
      <c r="B37" s="123"/>
      <c r="C37" s="116" t="s">
        <v>114</v>
      </c>
      <c r="D37" s="117"/>
      <c r="E37" s="148">
        <f>SUM(E38)</f>
        <v>0</v>
      </c>
      <c r="F37" s="148">
        <f t="shared" ref="F37:R37" si="14">SUM(F38)</f>
        <v>0</v>
      </c>
      <c r="G37" s="148"/>
      <c r="H37" s="148">
        <f t="shared" si="14"/>
        <v>0</v>
      </c>
      <c r="I37" s="148"/>
      <c r="J37" s="148">
        <f t="shared" si="14"/>
        <v>25</v>
      </c>
      <c r="K37" s="148"/>
      <c r="L37" s="148">
        <f t="shared" si="14"/>
        <v>0</v>
      </c>
      <c r="M37" s="148"/>
      <c r="N37" s="148">
        <f t="shared" si="14"/>
        <v>0</v>
      </c>
      <c r="O37" s="148"/>
      <c r="P37" s="148">
        <f t="shared" si="14"/>
        <v>0</v>
      </c>
      <c r="Q37" s="148"/>
      <c r="R37" s="148">
        <f t="shared" si="14"/>
        <v>25</v>
      </c>
    </row>
    <row r="38" spans="1:18" ht="24">
      <c r="A38" s="114"/>
      <c r="B38" s="149"/>
      <c r="C38" s="114">
        <v>41544</v>
      </c>
      <c r="D38" s="115" t="s">
        <v>213</v>
      </c>
      <c r="E38" s="148">
        <v>0</v>
      </c>
      <c r="F38" s="148">
        <v>0</v>
      </c>
      <c r="G38" s="148"/>
      <c r="H38" s="148">
        <v>0</v>
      </c>
      <c r="I38" s="148"/>
      <c r="J38" s="148">
        <v>25</v>
      </c>
      <c r="K38" s="148"/>
      <c r="L38" s="148">
        <v>0</v>
      </c>
      <c r="M38" s="148"/>
      <c r="N38" s="148">
        <v>0</v>
      </c>
      <c r="O38" s="148"/>
      <c r="P38" s="148">
        <v>0</v>
      </c>
      <c r="Q38" s="148"/>
      <c r="R38" s="148">
        <f>SUM(E38:P38)</f>
        <v>25</v>
      </c>
    </row>
    <row r="39" spans="1:18">
      <c r="A39" s="146"/>
      <c r="B39" s="116" t="s">
        <v>17</v>
      </c>
      <c r="C39" s="116"/>
      <c r="D39" s="117"/>
      <c r="E39" s="147">
        <f>E40+E42+E46+E49+E53</f>
        <v>1723.3049999999998</v>
      </c>
      <c r="F39" s="147">
        <f>F40+F42+F46+F49+F53</f>
        <v>300</v>
      </c>
      <c r="G39" s="147"/>
      <c r="H39" s="147">
        <f>H40+H42+H46+H49+H53</f>
        <v>0</v>
      </c>
      <c r="I39" s="147"/>
      <c r="J39" s="147">
        <f>J40+J42+J46+J49+J53</f>
        <v>0</v>
      </c>
      <c r="K39" s="147"/>
      <c r="L39" s="147">
        <f>L40+L42+L46+L49+L53</f>
        <v>0</v>
      </c>
      <c r="M39" s="147"/>
      <c r="N39" s="147">
        <f>N40+N42+N46+N49+N53</f>
        <v>344.1</v>
      </c>
      <c r="O39" s="147"/>
      <c r="P39" s="147">
        <f>P40+P42+P46+P49+P53</f>
        <v>19.234705999999999</v>
      </c>
      <c r="Q39" s="147"/>
      <c r="R39" s="147">
        <f>R40+R42+R46+R49+R53</f>
        <v>2386.6397059999999</v>
      </c>
    </row>
    <row r="40" spans="1:18">
      <c r="A40" s="114"/>
      <c r="B40" s="123"/>
      <c r="C40" s="116" t="s">
        <v>169</v>
      </c>
      <c r="D40" s="117"/>
      <c r="E40" s="148">
        <f>SUM(E41:E41)</f>
        <v>86.405000000000001</v>
      </c>
      <c r="F40" s="148">
        <f>SUM(F41:F41)</f>
        <v>0</v>
      </c>
      <c r="G40" s="148"/>
      <c r="H40" s="148">
        <f>SUM(H41:H41)</f>
        <v>0</v>
      </c>
      <c r="I40" s="148"/>
      <c r="J40" s="148">
        <f>SUM(J41:J41)</f>
        <v>0</v>
      </c>
      <c r="K40" s="148"/>
      <c r="L40" s="148">
        <f>SUM(L41:L41)</f>
        <v>0</v>
      </c>
      <c r="M40" s="148"/>
      <c r="N40" s="148">
        <f>SUM(N41:N41)</f>
        <v>0</v>
      </c>
      <c r="O40" s="148"/>
      <c r="P40" s="148">
        <f>SUM(P41:P41)</f>
        <v>0</v>
      </c>
      <c r="Q40" s="148"/>
      <c r="R40" s="148">
        <f>SUM(R41:R41)</f>
        <v>86.405000000000001</v>
      </c>
    </row>
    <row r="41" spans="1:18">
      <c r="A41" s="114"/>
      <c r="B41" s="149"/>
      <c r="C41" s="114">
        <v>47024</v>
      </c>
      <c r="D41" s="115" t="s">
        <v>140</v>
      </c>
      <c r="E41" s="148">
        <v>86.405000000000001</v>
      </c>
      <c r="F41" s="148">
        <v>0</v>
      </c>
      <c r="G41" s="148"/>
      <c r="H41" s="148">
        <v>0</v>
      </c>
      <c r="I41" s="148"/>
      <c r="J41" s="148">
        <v>0</v>
      </c>
      <c r="K41" s="148"/>
      <c r="L41" s="148">
        <v>0</v>
      </c>
      <c r="M41" s="148"/>
      <c r="N41" s="148">
        <v>0</v>
      </c>
      <c r="O41" s="148"/>
      <c r="P41" s="148">
        <v>0</v>
      </c>
      <c r="Q41" s="148"/>
      <c r="R41" s="148">
        <f>SUM(E41:P41)</f>
        <v>86.405000000000001</v>
      </c>
    </row>
    <row r="42" spans="1:18">
      <c r="A42" s="114"/>
      <c r="B42" s="123"/>
      <c r="C42" s="116" t="s">
        <v>113</v>
      </c>
      <c r="D42" s="117"/>
      <c r="E42" s="148">
        <f>SUM(E43:E45)</f>
        <v>625</v>
      </c>
      <c r="F42" s="148">
        <f>SUM(F43:F45)</f>
        <v>0</v>
      </c>
      <c r="G42" s="148"/>
      <c r="H42" s="148">
        <f>SUM(H43:H45)</f>
        <v>0</v>
      </c>
      <c r="I42" s="148"/>
      <c r="J42" s="148">
        <f>SUM(J43:J45)</f>
        <v>0</v>
      </c>
      <c r="K42" s="148"/>
      <c r="L42" s="148">
        <f>SUM(L43:L45)</f>
        <v>0</v>
      </c>
      <c r="M42" s="148"/>
      <c r="N42" s="148">
        <f>SUM(N43:N45)</f>
        <v>269.10000000000002</v>
      </c>
      <c r="O42" s="148"/>
      <c r="P42" s="148">
        <f>SUM(P43:P45)</f>
        <v>0</v>
      </c>
      <c r="Q42" s="148"/>
      <c r="R42" s="148">
        <f>SUM(R43:R45)</f>
        <v>894.1</v>
      </c>
    </row>
    <row r="43" spans="1:18" ht="24">
      <c r="A43" s="114"/>
      <c r="B43" s="149"/>
      <c r="C43" s="114">
        <v>37192</v>
      </c>
      <c r="D43" s="115" t="s">
        <v>214</v>
      </c>
      <c r="E43" s="148">
        <v>0</v>
      </c>
      <c r="F43" s="148">
        <v>0</v>
      </c>
      <c r="G43" s="148"/>
      <c r="H43" s="148">
        <v>0</v>
      </c>
      <c r="I43" s="148"/>
      <c r="J43" s="148">
        <v>0</v>
      </c>
      <c r="K43" s="148"/>
      <c r="L43" s="148">
        <v>0</v>
      </c>
      <c r="M43" s="148"/>
      <c r="N43" s="148">
        <v>82.5</v>
      </c>
      <c r="O43" s="148"/>
      <c r="P43" s="148">
        <v>0</v>
      </c>
      <c r="Q43" s="148"/>
      <c r="R43" s="148">
        <f>SUM(E43:P43)</f>
        <v>82.5</v>
      </c>
    </row>
    <row r="44" spans="1:18" ht="24">
      <c r="A44" s="114"/>
      <c r="B44" s="149"/>
      <c r="C44" s="114">
        <v>47015</v>
      </c>
      <c r="D44" s="115" t="s">
        <v>215</v>
      </c>
      <c r="E44" s="148">
        <v>300</v>
      </c>
      <c r="F44" s="148">
        <v>0</v>
      </c>
      <c r="G44" s="148"/>
      <c r="H44" s="148">
        <v>0</v>
      </c>
      <c r="I44" s="148"/>
      <c r="J44" s="148">
        <v>0</v>
      </c>
      <c r="K44" s="148"/>
      <c r="L44" s="148">
        <v>0</v>
      </c>
      <c r="M44" s="148"/>
      <c r="N44" s="148">
        <v>108</v>
      </c>
      <c r="O44" s="148"/>
      <c r="P44" s="148">
        <v>0</v>
      </c>
      <c r="Q44" s="148"/>
      <c r="R44" s="148">
        <f>SUM(E44:P44)</f>
        <v>408</v>
      </c>
    </row>
    <row r="45" spans="1:18">
      <c r="A45" s="114"/>
      <c r="B45" s="149"/>
      <c r="C45" s="114">
        <v>49056</v>
      </c>
      <c r="D45" s="115" t="s">
        <v>141</v>
      </c>
      <c r="E45" s="148">
        <v>325</v>
      </c>
      <c r="F45" s="148">
        <v>0</v>
      </c>
      <c r="G45" s="148"/>
      <c r="H45" s="148">
        <v>0</v>
      </c>
      <c r="I45" s="148"/>
      <c r="J45" s="148">
        <v>0</v>
      </c>
      <c r="K45" s="148"/>
      <c r="L45" s="148">
        <v>0</v>
      </c>
      <c r="M45" s="148"/>
      <c r="N45" s="148">
        <v>78.599999999999994</v>
      </c>
      <c r="O45" s="148"/>
      <c r="P45" s="148">
        <v>0</v>
      </c>
      <c r="Q45" s="148"/>
      <c r="R45" s="148">
        <f>SUM(E45:P45)</f>
        <v>403.6</v>
      </c>
    </row>
    <row r="46" spans="1:18">
      <c r="A46" s="114"/>
      <c r="B46" s="123"/>
      <c r="C46" s="116" t="s">
        <v>116</v>
      </c>
      <c r="D46" s="117"/>
      <c r="E46" s="148">
        <f>SUM(E47:E48)</f>
        <v>100</v>
      </c>
      <c r="F46" s="148">
        <f t="shared" ref="F46:R46" si="15">SUM(F47:F48)</f>
        <v>300</v>
      </c>
      <c r="G46" s="148"/>
      <c r="H46" s="148">
        <f t="shared" si="15"/>
        <v>0</v>
      </c>
      <c r="I46" s="148"/>
      <c r="J46" s="148">
        <f t="shared" si="15"/>
        <v>0</v>
      </c>
      <c r="K46" s="148"/>
      <c r="L46" s="148">
        <f t="shared" si="15"/>
        <v>0</v>
      </c>
      <c r="M46" s="148"/>
      <c r="N46" s="148">
        <f t="shared" si="15"/>
        <v>0</v>
      </c>
      <c r="O46" s="148"/>
      <c r="P46" s="148">
        <f t="shared" si="15"/>
        <v>19.234705999999999</v>
      </c>
      <c r="Q46" s="148"/>
      <c r="R46" s="148">
        <f t="shared" si="15"/>
        <v>419.23470600000002</v>
      </c>
    </row>
    <row r="47" spans="1:18" ht="24">
      <c r="A47" s="114"/>
      <c r="B47" s="149"/>
      <c r="C47" s="114">
        <v>46538</v>
      </c>
      <c r="D47" s="115" t="s">
        <v>216</v>
      </c>
      <c r="E47" s="148">
        <v>100</v>
      </c>
      <c r="F47" s="148">
        <v>0</v>
      </c>
      <c r="G47" s="148"/>
      <c r="H47" s="148">
        <v>0</v>
      </c>
      <c r="I47" s="148"/>
      <c r="J47" s="148">
        <v>0</v>
      </c>
      <c r="K47" s="148"/>
      <c r="L47" s="148">
        <v>0</v>
      </c>
      <c r="M47" s="148"/>
      <c r="N47" s="148">
        <v>0</v>
      </c>
      <c r="O47" s="148"/>
      <c r="P47" s="148">
        <v>19.234705999999999</v>
      </c>
      <c r="Q47" s="148"/>
      <c r="R47" s="148">
        <f>SUM(E47:P47)</f>
        <v>119.234706</v>
      </c>
    </row>
    <row r="48" spans="1:18" ht="24">
      <c r="A48" s="114"/>
      <c r="B48" s="149"/>
      <c r="C48" s="114">
        <v>48065</v>
      </c>
      <c r="D48" s="115" t="s">
        <v>217</v>
      </c>
      <c r="E48" s="148">
        <v>0</v>
      </c>
      <c r="F48" s="148">
        <v>300</v>
      </c>
      <c r="G48" s="148"/>
      <c r="H48" s="148">
        <v>0</v>
      </c>
      <c r="I48" s="148"/>
      <c r="J48" s="148">
        <v>0</v>
      </c>
      <c r="K48" s="148"/>
      <c r="L48" s="148">
        <v>0</v>
      </c>
      <c r="M48" s="148"/>
      <c r="N48" s="148">
        <v>0</v>
      </c>
      <c r="O48" s="148"/>
      <c r="P48" s="148">
        <v>0</v>
      </c>
      <c r="Q48" s="148"/>
      <c r="R48" s="148">
        <f>SUM(E48:P48)</f>
        <v>300</v>
      </c>
    </row>
    <row r="49" spans="1:18">
      <c r="A49" s="114"/>
      <c r="B49" s="123"/>
      <c r="C49" s="116" t="s">
        <v>130</v>
      </c>
      <c r="D49" s="117"/>
      <c r="E49" s="148">
        <f>SUM(E50:E52)</f>
        <v>711.9</v>
      </c>
      <c r="F49" s="148">
        <f>SUM(F50:F52)</f>
        <v>0</v>
      </c>
      <c r="G49" s="148"/>
      <c r="H49" s="148">
        <f>SUM(H50:H52)</f>
        <v>0</v>
      </c>
      <c r="I49" s="148"/>
      <c r="J49" s="148">
        <f>SUM(J50:J52)</f>
        <v>0</v>
      </c>
      <c r="K49" s="148"/>
      <c r="L49" s="148">
        <f>SUM(L50:L52)</f>
        <v>0</v>
      </c>
      <c r="M49" s="148"/>
      <c r="N49" s="148">
        <f>SUM(N50:N52)</f>
        <v>75</v>
      </c>
      <c r="O49" s="148"/>
      <c r="P49" s="148">
        <f>SUM(P50:P52)</f>
        <v>0</v>
      </c>
      <c r="Q49" s="148"/>
      <c r="R49" s="148">
        <f>SUM(R50:R52)</f>
        <v>786.9</v>
      </c>
    </row>
    <row r="50" spans="1:18">
      <c r="A50" s="114"/>
      <c r="B50" s="149"/>
      <c r="C50" s="114">
        <v>48289</v>
      </c>
      <c r="D50" s="115" t="s">
        <v>142</v>
      </c>
      <c r="E50" s="148">
        <v>335</v>
      </c>
      <c r="F50" s="148">
        <v>0</v>
      </c>
      <c r="G50" s="148"/>
      <c r="H50" s="148">
        <v>0</v>
      </c>
      <c r="I50" s="148"/>
      <c r="J50" s="148">
        <v>0</v>
      </c>
      <c r="K50" s="148"/>
      <c r="L50" s="148">
        <v>0</v>
      </c>
      <c r="M50" s="148"/>
      <c r="N50" s="148">
        <v>75</v>
      </c>
      <c r="O50" s="148"/>
      <c r="P50" s="148">
        <v>0</v>
      </c>
      <c r="Q50" s="148"/>
      <c r="R50" s="148">
        <f>SUM(E50:P50)</f>
        <v>410</v>
      </c>
    </row>
    <row r="51" spans="1:18" ht="24" customHeight="1">
      <c r="A51" s="114"/>
      <c r="B51" s="149"/>
      <c r="C51" s="114">
        <v>48404</v>
      </c>
      <c r="D51" s="115" t="s">
        <v>218</v>
      </c>
      <c r="E51" s="148">
        <v>180</v>
      </c>
      <c r="F51" s="148">
        <v>0</v>
      </c>
      <c r="G51" s="148"/>
      <c r="H51" s="148">
        <v>0</v>
      </c>
      <c r="I51" s="148"/>
      <c r="J51" s="148">
        <v>0</v>
      </c>
      <c r="K51" s="148"/>
      <c r="L51" s="148">
        <v>0</v>
      </c>
      <c r="M51" s="148"/>
      <c r="N51" s="148">
        <v>0</v>
      </c>
      <c r="O51" s="148"/>
      <c r="P51" s="148">
        <v>0</v>
      </c>
      <c r="Q51" s="148"/>
      <c r="R51" s="148">
        <f>SUM(E51:P51)</f>
        <v>180</v>
      </c>
    </row>
    <row r="52" spans="1:18">
      <c r="A52" s="114"/>
      <c r="B52" s="149"/>
      <c r="C52" s="114">
        <v>49191</v>
      </c>
      <c r="D52" s="115" t="s">
        <v>143</v>
      </c>
      <c r="E52" s="148">
        <v>196.9</v>
      </c>
      <c r="F52" s="148">
        <v>0</v>
      </c>
      <c r="G52" s="148"/>
      <c r="H52" s="148">
        <v>0</v>
      </c>
      <c r="I52" s="148"/>
      <c r="J52" s="148">
        <v>0</v>
      </c>
      <c r="K52" s="148"/>
      <c r="L52" s="148">
        <v>0</v>
      </c>
      <c r="M52" s="148"/>
      <c r="N52" s="148">
        <v>0</v>
      </c>
      <c r="O52" s="148"/>
      <c r="P52" s="148">
        <v>0</v>
      </c>
      <c r="Q52" s="148"/>
      <c r="R52" s="148">
        <f>SUM(E52:P52)</f>
        <v>196.9</v>
      </c>
    </row>
    <row r="53" spans="1:18">
      <c r="A53" s="114"/>
      <c r="B53" s="123"/>
      <c r="C53" s="116" t="s">
        <v>131</v>
      </c>
      <c r="D53" s="117"/>
      <c r="E53" s="148">
        <f>SUM(E54)</f>
        <v>200</v>
      </c>
      <c r="F53" s="148">
        <f t="shared" ref="F53" si="16">SUM(F54)</f>
        <v>0</v>
      </c>
      <c r="G53" s="148"/>
      <c r="H53" s="148">
        <f t="shared" ref="H53" si="17">SUM(H54)</f>
        <v>0</v>
      </c>
      <c r="I53" s="148"/>
      <c r="J53" s="148">
        <f t="shared" ref="J53" si="18">SUM(J54)</f>
        <v>0</v>
      </c>
      <c r="K53" s="148"/>
      <c r="L53" s="148">
        <f t="shared" ref="L53" si="19">SUM(L54)</f>
        <v>0</v>
      </c>
      <c r="M53" s="148"/>
      <c r="N53" s="148">
        <f t="shared" ref="N53" si="20">SUM(N54)</f>
        <v>0</v>
      </c>
      <c r="O53" s="148"/>
      <c r="P53" s="148">
        <f t="shared" ref="P53" si="21">SUM(P54)</f>
        <v>0</v>
      </c>
      <c r="Q53" s="148"/>
      <c r="R53" s="148">
        <f t="shared" ref="R53" si="22">SUM(R54)</f>
        <v>200</v>
      </c>
    </row>
    <row r="54" spans="1:18">
      <c r="A54" s="114"/>
      <c r="B54" s="149"/>
      <c r="C54" s="114">
        <v>46526</v>
      </c>
      <c r="D54" s="115" t="s">
        <v>177</v>
      </c>
      <c r="E54" s="148">
        <v>200</v>
      </c>
      <c r="F54" s="148">
        <v>0</v>
      </c>
      <c r="G54" s="148"/>
      <c r="H54" s="148">
        <v>0</v>
      </c>
      <c r="I54" s="148"/>
      <c r="J54" s="148">
        <v>0</v>
      </c>
      <c r="K54" s="148"/>
      <c r="L54" s="148">
        <v>0</v>
      </c>
      <c r="M54" s="148"/>
      <c r="N54" s="148">
        <v>0</v>
      </c>
      <c r="O54" s="148"/>
      <c r="P54" s="148">
        <v>0</v>
      </c>
      <c r="Q54" s="148"/>
      <c r="R54" s="148">
        <f>SUM(E54:P54)</f>
        <v>200</v>
      </c>
    </row>
    <row r="55" spans="1:18">
      <c r="A55" s="146"/>
      <c r="B55" s="116" t="s">
        <v>121</v>
      </c>
      <c r="C55" s="116"/>
      <c r="D55" s="117"/>
      <c r="E55" s="147">
        <f>E56</f>
        <v>0</v>
      </c>
      <c r="F55" s="147">
        <f>F56</f>
        <v>30.360822199999998</v>
      </c>
      <c r="G55" s="147"/>
      <c r="H55" s="147">
        <f>H56</f>
        <v>0</v>
      </c>
      <c r="I55" s="147"/>
      <c r="J55" s="147">
        <f>J56</f>
        <v>19.239999999999998</v>
      </c>
      <c r="K55" s="147"/>
      <c r="L55" s="147">
        <f>L56</f>
        <v>0</v>
      </c>
      <c r="M55" s="147"/>
      <c r="N55" s="147">
        <f>N56</f>
        <v>0</v>
      </c>
      <c r="O55" s="147"/>
      <c r="P55" s="147">
        <f>P56</f>
        <v>0</v>
      </c>
      <c r="Q55" s="147"/>
      <c r="R55" s="147">
        <f>R56</f>
        <v>49.600822199999996</v>
      </c>
    </row>
    <row r="56" spans="1:18">
      <c r="A56" s="114"/>
      <c r="B56" s="123"/>
      <c r="C56" s="116" t="s">
        <v>116</v>
      </c>
      <c r="D56" s="117"/>
      <c r="E56" s="148">
        <f>SUM(E57)</f>
        <v>0</v>
      </c>
      <c r="F56" s="148">
        <f t="shared" ref="F56:R56" si="23">SUM(F57)</f>
        <v>30.360822199999998</v>
      </c>
      <c r="G56" s="148"/>
      <c r="H56" s="148">
        <f t="shared" si="23"/>
        <v>0</v>
      </c>
      <c r="I56" s="148"/>
      <c r="J56" s="148">
        <f t="shared" si="23"/>
        <v>19.239999999999998</v>
      </c>
      <c r="K56" s="148"/>
      <c r="L56" s="148">
        <f t="shared" si="23"/>
        <v>0</v>
      </c>
      <c r="M56" s="148"/>
      <c r="N56" s="148">
        <f t="shared" si="23"/>
        <v>0</v>
      </c>
      <c r="O56" s="148"/>
      <c r="P56" s="148">
        <f t="shared" si="23"/>
        <v>0</v>
      </c>
      <c r="Q56" s="148"/>
      <c r="R56" s="148">
        <f t="shared" si="23"/>
        <v>49.600822199999996</v>
      </c>
    </row>
    <row r="57" spans="1:18" ht="15" customHeight="1">
      <c r="A57" s="114"/>
      <c r="B57" s="149"/>
      <c r="C57" s="114">
        <v>47099</v>
      </c>
      <c r="D57" s="115" t="s">
        <v>144</v>
      </c>
      <c r="E57" s="148">
        <v>0</v>
      </c>
      <c r="F57" s="148">
        <v>30.360822199999998</v>
      </c>
      <c r="G57" s="148"/>
      <c r="H57" s="148">
        <v>0</v>
      </c>
      <c r="I57" s="148"/>
      <c r="J57" s="148">
        <v>19.239999999999998</v>
      </c>
      <c r="K57" s="148"/>
      <c r="L57" s="148">
        <v>0</v>
      </c>
      <c r="M57" s="148"/>
      <c r="N57" s="148">
        <v>0</v>
      </c>
      <c r="O57" s="148"/>
      <c r="P57" s="148">
        <v>0</v>
      </c>
      <c r="Q57" s="148"/>
      <c r="R57" s="148">
        <f>SUM(E57:P57)</f>
        <v>49.600822199999996</v>
      </c>
    </row>
    <row r="58" spans="1:18" ht="15" customHeight="1">
      <c r="A58" s="114"/>
      <c r="B58" s="149"/>
      <c r="C58" s="114"/>
      <c r="D58" s="115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</row>
    <row r="59" spans="1:18" ht="15" customHeight="1">
      <c r="A59" s="114"/>
      <c r="B59" s="149"/>
      <c r="C59" s="114"/>
      <c r="D59" s="115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</row>
    <row r="60" spans="1:18">
      <c r="A60" s="146"/>
      <c r="B60" s="116" t="s">
        <v>18</v>
      </c>
      <c r="C60" s="116"/>
      <c r="D60" s="117"/>
      <c r="E60" s="147">
        <f>E61+E65+E68</f>
        <v>878</v>
      </c>
      <c r="F60" s="158">
        <f t="shared" ref="F60" si="24">F61+F65+F68</f>
        <v>268.23539457999999</v>
      </c>
      <c r="G60" s="147"/>
      <c r="H60" s="147">
        <f>H61+H65+H68</f>
        <v>0</v>
      </c>
      <c r="I60" s="147"/>
      <c r="J60" s="147">
        <f>J61+J65+J68</f>
        <v>0</v>
      </c>
      <c r="K60" s="147"/>
      <c r="L60" s="147">
        <f>L61+L65+L68</f>
        <v>0</v>
      </c>
      <c r="M60" s="147"/>
      <c r="N60" s="147">
        <f>N61+N65+N68</f>
        <v>300</v>
      </c>
      <c r="O60" s="147"/>
      <c r="P60" s="147">
        <f>P61+P65+P68</f>
        <v>0</v>
      </c>
      <c r="Q60" s="147"/>
      <c r="R60" s="158">
        <f t="shared" ref="R60" si="25">R61+R65+R68</f>
        <v>1446.2353945799998</v>
      </c>
    </row>
    <row r="61" spans="1:18">
      <c r="A61" s="114"/>
      <c r="B61" s="123"/>
      <c r="C61" s="116" t="s">
        <v>114</v>
      </c>
      <c r="D61" s="117"/>
      <c r="E61" s="148">
        <f>SUM(E62:E64)</f>
        <v>600</v>
      </c>
      <c r="F61" s="148">
        <f>SUM(F62:F64)</f>
        <v>151.07381565</v>
      </c>
      <c r="G61" s="148"/>
      <c r="H61" s="148">
        <f>SUM(H62:H64)</f>
        <v>0</v>
      </c>
      <c r="I61" s="148"/>
      <c r="J61" s="148">
        <f>SUM(J62:J64)</f>
        <v>0</v>
      </c>
      <c r="K61" s="148"/>
      <c r="L61" s="148">
        <f>SUM(L62:L64)</f>
        <v>0</v>
      </c>
      <c r="M61" s="148"/>
      <c r="N61" s="148">
        <f>SUM(N62:N64)</f>
        <v>300</v>
      </c>
      <c r="O61" s="148"/>
      <c r="P61" s="148">
        <f>SUM(P62:P64)</f>
        <v>0</v>
      </c>
      <c r="Q61" s="148"/>
      <c r="R61" s="148">
        <f>SUM(R62:R64)</f>
        <v>1051.0738156499999</v>
      </c>
    </row>
    <row r="62" spans="1:18">
      <c r="A62" s="114"/>
      <c r="B62" s="149"/>
      <c r="C62" s="114">
        <v>42007</v>
      </c>
      <c r="D62" s="115" t="s">
        <v>145</v>
      </c>
      <c r="E62" s="148">
        <v>100</v>
      </c>
      <c r="F62" s="148">
        <v>0</v>
      </c>
      <c r="G62" s="148"/>
      <c r="H62" s="148">
        <v>0</v>
      </c>
      <c r="I62" s="148"/>
      <c r="J62" s="148">
        <v>0</v>
      </c>
      <c r="K62" s="148"/>
      <c r="L62" s="148">
        <v>0</v>
      </c>
      <c r="M62" s="148"/>
      <c r="N62" s="148">
        <v>0</v>
      </c>
      <c r="O62" s="148"/>
      <c r="P62" s="148">
        <v>0</v>
      </c>
      <c r="Q62" s="148"/>
      <c r="R62" s="148">
        <f>SUM(E62:P62)</f>
        <v>100</v>
      </c>
    </row>
    <row r="63" spans="1:18">
      <c r="A63" s="114"/>
      <c r="B63" s="149"/>
      <c r="C63" s="114">
        <v>47305</v>
      </c>
      <c r="D63" s="115" t="s">
        <v>146</v>
      </c>
      <c r="E63" s="148">
        <v>0</v>
      </c>
      <c r="F63" s="160">
        <v>151.07381565</v>
      </c>
      <c r="G63" s="148"/>
      <c r="H63" s="148">
        <v>0</v>
      </c>
      <c r="I63" s="148"/>
      <c r="J63" s="148">
        <v>0</v>
      </c>
      <c r="K63" s="148"/>
      <c r="L63" s="148">
        <v>0</v>
      </c>
      <c r="M63" s="148"/>
      <c r="N63" s="148">
        <v>0</v>
      </c>
      <c r="O63" s="148"/>
      <c r="P63" s="148">
        <v>0</v>
      </c>
      <c r="Q63" s="148"/>
      <c r="R63" s="148">
        <f>SUM(E63:P63)</f>
        <v>151.07381565</v>
      </c>
    </row>
    <row r="64" spans="1:18">
      <c r="A64" s="114"/>
      <c r="B64" s="149"/>
      <c r="C64" s="114">
        <v>50022</v>
      </c>
      <c r="D64" s="115" t="s">
        <v>179</v>
      </c>
      <c r="E64" s="148">
        <v>500</v>
      </c>
      <c r="F64" s="148">
        <v>0</v>
      </c>
      <c r="G64" s="148"/>
      <c r="H64" s="148">
        <v>0</v>
      </c>
      <c r="I64" s="148"/>
      <c r="J64" s="148">
        <v>0</v>
      </c>
      <c r="K64" s="148"/>
      <c r="L64" s="148">
        <v>0</v>
      </c>
      <c r="M64" s="148"/>
      <c r="N64" s="148">
        <v>300</v>
      </c>
      <c r="O64" s="148"/>
      <c r="P64" s="148">
        <v>0</v>
      </c>
      <c r="Q64" s="148"/>
      <c r="R64" s="148">
        <f>SUM(E64:P64)</f>
        <v>800</v>
      </c>
    </row>
    <row r="65" spans="1:18">
      <c r="A65" s="114"/>
      <c r="B65" s="123"/>
      <c r="C65" s="116" t="s">
        <v>130</v>
      </c>
      <c r="D65" s="117"/>
      <c r="E65" s="148">
        <f>SUM(E66:E67)</f>
        <v>278</v>
      </c>
      <c r="F65" s="148">
        <f>SUM(F66:F67)</f>
        <v>0</v>
      </c>
      <c r="G65" s="148"/>
      <c r="H65" s="148">
        <f>SUM(H66:H67)</f>
        <v>0</v>
      </c>
      <c r="I65" s="148"/>
      <c r="J65" s="148">
        <f>SUM(J66:J67)</f>
        <v>0</v>
      </c>
      <c r="K65" s="148"/>
      <c r="L65" s="148">
        <f>SUM(L66:L67)</f>
        <v>0</v>
      </c>
      <c r="M65" s="148"/>
      <c r="N65" s="148">
        <f>SUM(N66:N67)</f>
        <v>0</v>
      </c>
      <c r="O65" s="148"/>
      <c r="P65" s="148">
        <f>SUM(P66:P67)</f>
        <v>0</v>
      </c>
      <c r="Q65" s="148"/>
      <c r="R65" s="148">
        <f>SUM(R66:R67)</f>
        <v>278</v>
      </c>
    </row>
    <row r="66" spans="1:18" ht="24" customHeight="1">
      <c r="A66" s="114"/>
      <c r="B66" s="149"/>
      <c r="C66" s="114">
        <v>48025</v>
      </c>
      <c r="D66" s="115" t="s">
        <v>219</v>
      </c>
      <c r="E66" s="148">
        <v>80</v>
      </c>
      <c r="F66" s="148">
        <v>0</v>
      </c>
      <c r="G66" s="148"/>
      <c r="H66" s="148">
        <v>0</v>
      </c>
      <c r="I66" s="148"/>
      <c r="J66" s="148">
        <v>0</v>
      </c>
      <c r="K66" s="148"/>
      <c r="L66" s="148">
        <v>0</v>
      </c>
      <c r="M66" s="148"/>
      <c r="N66" s="148">
        <v>0</v>
      </c>
      <c r="O66" s="148"/>
      <c r="P66" s="148">
        <v>0</v>
      </c>
      <c r="Q66" s="148"/>
      <c r="R66" s="148">
        <f>SUM(E66:P66)</f>
        <v>80</v>
      </c>
    </row>
    <row r="67" spans="1:18">
      <c r="A67" s="114"/>
      <c r="B67" s="149"/>
      <c r="C67" s="114">
        <v>50063</v>
      </c>
      <c r="D67" s="115" t="s">
        <v>147</v>
      </c>
      <c r="E67" s="148">
        <v>198</v>
      </c>
      <c r="F67" s="148">
        <v>0</v>
      </c>
      <c r="G67" s="148"/>
      <c r="H67" s="148">
        <v>0</v>
      </c>
      <c r="I67" s="148"/>
      <c r="J67" s="148">
        <v>0</v>
      </c>
      <c r="K67" s="148"/>
      <c r="L67" s="148">
        <v>0</v>
      </c>
      <c r="M67" s="148"/>
      <c r="N67" s="148">
        <v>0</v>
      </c>
      <c r="O67" s="148"/>
      <c r="P67" s="148">
        <v>0</v>
      </c>
      <c r="Q67" s="148"/>
      <c r="R67" s="148">
        <f>SUM(E67:P67)</f>
        <v>198</v>
      </c>
    </row>
    <row r="68" spans="1:18">
      <c r="A68" s="114"/>
      <c r="B68" s="123"/>
      <c r="C68" s="116" t="s">
        <v>131</v>
      </c>
      <c r="D68" s="117"/>
      <c r="E68" s="148">
        <f>SUM(E69)</f>
        <v>0</v>
      </c>
      <c r="F68" s="160">
        <f>F69</f>
        <v>117.16157893</v>
      </c>
      <c r="G68" s="148"/>
      <c r="H68" s="148">
        <f t="shared" ref="H68:R68" si="26">SUM(H69)</f>
        <v>0</v>
      </c>
      <c r="I68" s="148"/>
      <c r="J68" s="148">
        <f t="shared" si="26"/>
        <v>0</v>
      </c>
      <c r="K68" s="148"/>
      <c r="L68" s="148">
        <f t="shared" si="26"/>
        <v>0</v>
      </c>
      <c r="M68" s="148"/>
      <c r="N68" s="148">
        <f t="shared" si="26"/>
        <v>0</v>
      </c>
      <c r="O68" s="148"/>
      <c r="P68" s="148">
        <f t="shared" si="26"/>
        <v>0</v>
      </c>
      <c r="Q68" s="148"/>
      <c r="R68" s="148">
        <f t="shared" si="26"/>
        <v>117.16157893</v>
      </c>
    </row>
    <row r="69" spans="1:18">
      <c r="A69" s="114"/>
      <c r="B69" s="149"/>
      <c r="C69" s="114">
        <v>46135</v>
      </c>
      <c r="D69" s="115" t="s">
        <v>148</v>
      </c>
      <c r="E69" s="148">
        <v>0</v>
      </c>
      <c r="F69" s="160">
        <v>117.16157893</v>
      </c>
      <c r="G69" s="148"/>
      <c r="H69" s="148">
        <v>0</v>
      </c>
      <c r="I69" s="148"/>
      <c r="J69" s="148">
        <v>0</v>
      </c>
      <c r="K69" s="148"/>
      <c r="L69" s="148">
        <v>0</v>
      </c>
      <c r="M69" s="148"/>
      <c r="N69" s="148">
        <v>0</v>
      </c>
      <c r="O69" s="148"/>
      <c r="P69" s="148">
        <v>0</v>
      </c>
      <c r="Q69" s="148"/>
      <c r="R69" s="148">
        <f>SUM(E69:P69)</f>
        <v>117.16157893</v>
      </c>
    </row>
    <row r="70" spans="1:18">
      <c r="A70" s="146" t="s">
        <v>126</v>
      </c>
      <c r="B70" s="123"/>
      <c r="C70" s="123"/>
      <c r="D70" s="117"/>
      <c r="E70" s="147">
        <f>E71+E92</f>
        <v>2421.7647374600001</v>
      </c>
      <c r="F70" s="147">
        <f>F71+F92</f>
        <v>30.626587180000001</v>
      </c>
      <c r="G70" s="147"/>
      <c r="H70" s="147">
        <f>H71+H92</f>
        <v>0</v>
      </c>
      <c r="I70" s="147"/>
      <c r="J70" s="147">
        <f>J71+J92</f>
        <v>0</v>
      </c>
      <c r="K70" s="147"/>
      <c r="L70" s="147">
        <f>L71+L92</f>
        <v>0</v>
      </c>
      <c r="M70" s="147"/>
      <c r="N70" s="147">
        <f>N71+N92</f>
        <v>529.64</v>
      </c>
      <c r="O70" s="147"/>
      <c r="P70" s="147">
        <f>P71+P92</f>
        <v>3</v>
      </c>
      <c r="Q70" s="147"/>
      <c r="R70" s="147">
        <f>R71+R92</f>
        <v>2985.0313246400001</v>
      </c>
    </row>
    <row r="71" spans="1:18">
      <c r="A71" s="146"/>
      <c r="B71" s="116" t="s">
        <v>180</v>
      </c>
      <c r="C71" s="116"/>
      <c r="D71" s="117"/>
      <c r="E71" s="147">
        <f>E72+E78+E80+E83+E85+E87+E90</f>
        <v>2134.65473746</v>
      </c>
      <c r="F71" s="147">
        <f>F72+F78+F80+F83+F85+F87+F90</f>
        <v>0</v>
      </c>
      <c r="G71" s="147"/>
      <c r="H71" s="147">
        <f>H72+H78+H80+H83+H85+H87+H90</f>
        <v>0</v>
      </c>
      <c r="I71" s="147"/>
      <c r="J71" s="147">
        <f>J72+J78+J80+J83+J85+J87+J90</f>
        <v>0</v>
      </c>
      <c r="K71" s="147"/>
      <c r="L71" s="147">
        <f>L72+L78+L80+L83+L85+L87+L90</f>
        <v>0</v>
      </c>
      <c r="M71" s="147"/>
      <c r="N71" s="147">
        <f>N72+N78+N80+N83+N85+N87+N90</f>
        <v>510</v>
      </c>
      <c r="O71" s="147"/>
      <c r="P71" s="147">
        <f>P72+P78+P80+P83+P85+P87+P90</f>
        <v>0</v>
      </c>
      <c r="Q71" s="147"/>
      <c r="R71" s="147">
        <f>R72+R78+R80+R83+R85+R87+R90</f>
        <v>2644.65473746</v>
      </c>
    </row>
    <row r="72" spans="1:18">
      <c r="A72" s="114"/>
      <c r="B72" s="123"/>
      <c r="C72" s="116" t="s">
        <v>169</v>
      </c>
      <c r="D72" s="117"/>
      <c r="E72" s="148">
        <f>SUM(E73:E77)</f>
        <v>590</v>
      </c>
      <c r="F72" s="148">
        <f>SUM(F73:F77)</f>
        <v>0</v>
      </c>
      <c r="G72" s="148"/>
      <c r="H72" s="148">
        <f>SUM(H73:H77)</f>
        <v>0</v>
      </c>
      <c r="I72" s="148"/>
      <c r="J72" s="148">
        <f>SUM(J73:J77)</f>
        <v>0</v>
      </c>
      <c r="K72" s="148"/>
      <c r="L72" s="148">
        <f>SUM(L73:L77)</f>
        <v>0</v>
      </c>
      <c r="M72" s="148"/>
      <c r="N72" s="148">
        <f>SUM(N73:N77)</f>
        <v>0</v>
      </c>
      <c r="O72" s="148"/>
      <c r="P72" s="148">
        <f>SUM(P73:P77)</f>
        <v>0</v>
      </c>
      <c r="Q72" s="148"/>
      <c r="R72" s="148">
        <f>SUM(R73:R77)</f>
        <v>590</v>
      </c>
    </row>
    <row r="73" spans="1:18" ht="24">
      <c r="A73" s="114"/>
      <c r="B73" s="149"/>
      <c r="C73" s="114">
        <v>47071</v>
      </c>
      <c r="D73" s="115" t="s">
        <v>221</v>
      </c>
      <c r="E73" s="148">
        <v>100</v>
      </c>
      <c r="F73" s="148">
        <v>0</v>
      </c>
      <c r="G73" s="148"/>
      <c r="H73" s="148">
        <v>0</v>
      </c>
      <c r="I73" s="148"/>
      <c r="J73" s="148">
        <v>0</v>
      </c>
      <c r="K73" s="148"/>
      <c r="L73" s="148">
        <v>0</v>
      </c>
      <c r="M73" s="148"/>
      <c r="N73" s="148">
        <v>0</v>
      </c>
      <c r="O73" s="148"/>
      <c r="P73" s="148">
        <v>0</v>
      </c>
      <c r="Q73" s="148"/>
      <c r="R73" s="148">
        <f>SUM(E73:P73)</f>
        <v>100</v>
      </c>
    </row>
    <row r="74" spans="1:18" ht="24">
      <c r="A74" s="114"/>
      <c r="B74" s="149"/>
      <c r="C74" s="114">
        <v>48055</v>
      </c>
      <c r="D74" s="115" t="s">
        <v>220</v>
      </c>
      <c r="E74" s="148">
        <v>150</v>
      </c>
      <c r="F74" s="148">
        <v>0</v>
      </c>
      <c r="G74" s="148"/>
      <c r="H74" s="148">
        <v>0</v>
      </c>
      <c r="I74" s="148"/>
      <c r="J74" s="148">
        <v>0</v>
      </c>
      <c r="K74" s="148"/>
      <c r="L74" s="148">
        <v>0</v>
      </c>
      <c r="M74" s="148"/>
      <c r="N74" s="148">
        <v>0</v>
      </c>
      <c r="O74" s="148"/>
      <c r="P74" s="148">
        <v>0</v>
      </c>
      <c r="Q74" s="148"/>
      <c r="R74" s="148">
        <f>SUM(E74:P74)</f>
        <v>150</v>
      </c>
    </row>
    <row r="75" spans="1:18" ht="24">
      <c r="A75" s="114"/>
      <c r="B75" s="149"/>
      <c r="C75" s="114">
        <v>48274</v>
      </c>
      <c r="D75" s="115" t="s">
        <v>222</v>
      </c>
      <c r="E75" s="148">
        <v>100</v>
      </c>
      <c r="F75" s="148">
        <v>0</v>
      </c>
      <c r="G75" s="148"/>
      <c r="H75" s="148">
        <v>0</v>
      </c>
      <c r="I75" s="148"/>
      <c r="J75" s="148">
        <v>0</v>
      </c>
      <c r="K75" s="148"/>
      <c r="L75" s="148">
        <v>0</v>
      </c>
      <c r="M75" s="148"/>
      <c r="N75" s="148">
        <v>0</v>
      </c>
      <c r="O75" s="148"/>
      <c r="P75" s="148">
        <v>0</v>
      </c>
      <c r="Q75" s="148"/>
      <c r="R75" s="148">
        <f>SUM(E75:P75)</f>
        <v>100</v>
      </c>
    </row>
    <row r="76" spans="1:18" ht="15" customHeight="1">
      <c r="A76" s="114"/>
      <c r="B76" s="149"/>
      <c r="C76" s="114">
        <v>48358</v>
      </c>
      <c r="D76" s="115" t="s">
        <v>181</v>
      </c>
      <c r="E76" s="148">
        <v>90</v>
      </c>
      <c r="F76" s="148">
        <v>0</v>
      </c>
      <c r="G76" s="148"/>
      <c r="H76" s="148">
        <v>0</v>
      </c>
      <c r="I76" s="148"/>
      <c r="J76" s="148">
        <v>0</v>
      </c>
      <c r="K76" s="148"/>
      <c r="L76" s="148">
        <v>0</v>
      </c>
      <c r="M76" s="148"/>
      <c r="N76" s="148">
        <v>0</v>
      </c>
      <c r="O76" s="148"/>
      <c r="P76" s="148">
        <v>0</v>
      </c>
      <c r="Q76" s="148"/>
      <c r="R76" s="148">
        <f>SUM(E76:P76)</f>
        <v>90</v>
      </c>
    </row>
    <row r="77" spans="1:18" ht="15" customHeight="1">
      <c r="A77" s="114"/>
      <c r="B77" s="149"/>
      <c r="C77" s="114">
        <v>48468</v>
      </c>
      <c r="D77" s="115" t="s">
        <v>182</v>
      </c>
      <c r="E77" s="148">
        <v>150</v>
      </c>
      <c r="F77" s="148">
        <v>0</v>
      </c>
      <c r="G77" s="148"/>
      <c r="H77" s="148">
        <v>0</v>
      </c>
      <c r="I77" s="148"/>
      <c r="J77" s="148">
        <v>0</v>
      </c>
      <c r="K77" s="148"/>
      <c r="L77" s="148">
        <v>0</v>
      </c>
      <c r="M77" s="148"/>
      <c r="N77" s="148">
        <v>0</v>
      </c>
      <c r="O77" s="148"/>
      <c r="P77" s="148">
        <v>0</v>
      </c>
      <c r="Q77" s="148"/>
      <c r="R77" s="148">
        <f>SUM(E77:P77)</f>
        <v>150</v>
      </c>
    </row>
    <row r="78" spans="1:18">
      <c r="A78" s="114"/>
      <c r="B78" s="123"/>
      <c r="C78" s="116" t="s">
        <v>112</v>
      </c>
      <c r="D78" s="117"/>
      <c r="E78" s="148">
        <f>SUM(E79)</f>
        <v>250</v>
      </c>
      <c r="F78" s="148">
        <f t="shared" ref="F78:R78" si="27">SUM(F79)</f>
        <v>0</v>
      </c>
      <c r="G78" s="148"/>
      <c r="H78" s="148">
        <f t="shared" si="27"/>
        <v>0</v>
      </c>
      <c r="I78" s="148"/>
      <c r="J78" s="148">
        <f t="shared" si="27"/>
        <v>0</v>
      </c>
      <c r="K78" s="148"/>
      <c r="L78" s="148">
        <f t="shared" si="27"/>
        <v>0</v>
      </c>
      <c r="M78" s="148"/>
      <c r="N78" s="148">
        <f t="shared" si="27"/>
        <v>200</v>
      </c>
      <c r="O78" s="148"/>
      <c r="P78" s="148">
        <f t="shared" si="27"/>
        <v>0</v>
      </c>
      <c r="Q78" s="148"/>
      <c r="R78" s="148">
        <f t="shared" si="27"/>
        <v>450</v>
      </c>
    </row>
    <row r="79" spans="1:18" ht="24">
      <c r="A79" s="114"/>
      <c r="B79" s="149"/>
      <c r="C79" s="114">
        <v>49308</v>
      </c>
      <c r="D79" s="115" t="s">
        <v>223</v>
      </c>
      <c r="E79" s="148">
        <v>250</v>
      </c>
      <c r="F79" s="148">
        <v>0</v>
      </c>
      <c r="G79" s="148"/>
      <c r="H79" s="148">
        <v>0</v>
      </c>
      <c r="I79" s="148"/>
      <c r="J79" s="148">
        <v>0</v>
      </c>
      <c r="K79" s="148"/>
      <c r="L79" s="148">
        <v>0</v>
      </c>
      <c r="M79" s="148"/>
      <c r="N79" s="148">
        <v>200</v>
      </c>
      <c r="O79" s="148"/>
      <c r="P79" s="148">
        <v>0</v>
      </c>
      <c r="Q79" s="148"/>
      <c r="R79" s="148">
        <f>SUM(E79:P79)</f>
        <v>450</v>
      </c>
    </row>
    <row r="80" spans="1:18">
      <c r="A80" s="114"/>
      <c r="B80" s="123"/>
      <c r="C80" s="116" t="s">
        <v>113</v>
      </c>
      <c r="D80" s="117"/>
      <c r="E80" s="148">
        <f>SUM(E81:E82)</f>
        <v>664.65473745999998</v>
      </c>
      <c r="F80" s="148">
        <f>SUM(F81:F82)</f>
        <v>0</v>
      </c>
      <c r="G80" s="148"/>
      <c r="H80" s="148">
        <f>SUM(H81:H82)</f>
        <v>0</v>
      </c>
      <c r="I80" s="148"/>
      <c r="J80" s="148">
        <f>SUM(J81:J82)</f>
        <v>0</v>
      </c>
      <c r="K80" s="148"/>
      <c r="L80" s="148">
        <f>SUM(L81:L82)</f>
        <v>0</v>
      </c>
      <c r="M80" s="148"/>
      <c r="N80" s="148">
        <f>SUM(N81:N82)</f>
        <v>310</v>
      </c>
      <c r="O80" s="148"/>
      <c r="P80" s="148">
        <f>SUM(P81:P82)</f>
        <v>0</v>
      </c>
      <c r="Q80" s="148"/>
      <c r="R80" s="148">
        <f>SUM(R81:R82)</f>
        <v>974.65473745999998</v>
      </c>
    </row>
    <row r="81" spans="1:18" ht="24" customHeight="1">
      <c r="A81" s="114"/>
      <c r="B81" s="149"/>
      <c r="C81" s="114">
        <v>48452</v>
      </c>
      <c r="D81" s="115" t="s">
        <v>224</v>
      </c>
      <c r="E81" s="148">
        <v>150</v>
      </c>
      <c r="F81" s="148">
        <v>0</v>
      </c>
      <c r="G81" s="148"/>
      <c r="H81" s="148">
        <v>0</v>
      </c>
      <c r="I81" s="148"/>
      <c r="J81" s="148">
        <v>0</v>
      </c>
      <c r="K81" s="148"/>
      <c r="L81" s="148">
        <v>0</v>
      </c>
      <c r="M81" s="148"/>
      <c r="N81" s="148">
        <v>0</v>
      </c>
      <c r="O81" s="148"/>
      <c r="P81" s="148">
        <v>0</v>
      </c>
      <c r="Q81" s="148"/>
      <c r="R81" s="148">
        <f>SUM(E81:P81)</f>
        <v>150</v>
      </c>
    </row>
    <row r="82" spans="1:18" ht="48">
      <c r="A82" s="114"/>
      <c r="B82" s="149"/>
      <c r="C82" s="114">
        <v>50096</v>
      </c>
      <c r="D82" s="115" t="s">
        <v>226</v>
      </c>
      <c r="E82" s="148">
        <v>514.65473745999998</v>
      </c>
      <c r="F82" s="148">
        <v>0</v>
      </c>
      <c r="G82" s="148"/>
      <c r="H82" s="148">
        <v>0</v>
      </c>
      <c r="I82" s="148"/>
      <c r="J82" s="148">
        <v>0</v>
      </c>
      <c r="K82" s="148"/>
      <c r="L82" s="148">
        <v>0</v>
      </c>
      <c r="M82" s="148"/>
      <c r="N82" s="148">
        <v>310</v>
      </c>
      <c r="O82" s="148"/>
      <c r="P82" s="148">
        <v>0</v>
      </c>
      <c r="Q82" s="148"/>
      <c r="R82" s="148">
        <f>SUM(E82:P82)</f>
        <v>824.65473745999998</v>
      </c>
    </row>
    <row r="83" spans="1:18">
      <c r="A83" s="114"/>
      <c r="B83" s="123"/>
      <c r="C83" s="116" t="s">
        <v>132</v>
      </c>
      <c r="D83" s="117"/>
      <c r="E83" s="148">
        <f>SUM(E84)</f>
        <v>100</v>
      </c>
      <c r="F83" s="148">
        <f t="shared" ref="F83:R83" si="28">SUM(F84)</f>
        <v>0</v>
      </c>
      <c r="G83" s="148"/>
      <c r="H83" s="148">
        <f t="shared" si="28"/>
        <v>0</v>
      </c>
      <c r="I83" s="148"/>
      <c r="J83" s="148">
        <f t="shared" si="28"/>
        <v>0</v>
      </c>
      <c r="K83" s="148"/>
      <c r="L83" s="148">
        <f t="shared" si="28"/>
        <v>0</v>
      </c>
      <c r="M83" s="148"/>
      <c r="N83" s="148">
        <f t="shared" si="28"/>
        <v>0</v>
      </c>
      <c r="O83" s="148"/>
      <c r="P83" s="148">
        <f t="shared" si="28"/>
        <v>0</v>
      </c>
      <c r="Q83" s="148"/>
      <c r="R83" s="148">
        <f t="shared" si="28"/>
        <v>100</v>
      </c>
    </row>
    <row r="84" spans="1:18">
      <c r="A84" s="114"/>
      <c r="B84" s="149"/>
      <c r="C84" s="114">
        <v>49028</v>
      </c>
      <c r="D84" s="115" t="s">
        <v>183</v>
      </c>
      <c r="E84" s="148">
        <v>100</v>
      </c>
      <c r="F84" s="148">
        <v>0</v>
      </c>
      <c r="G84" s="148"/>
      <c r="H84" s="148">
        <v>0</v>
      </c>
      <c r="I84" s="148"/>
      <c r="J84" s="148">
        <v>0</v>
      </c>
      <c r="K84" s="148"/>
      <c r="L84" s="148">
        <v>0</v>
      </c>
      <c r="M84" s="148"/>
      <c r="N84" s="148">
        <v>0</v>
      </c>
      <c r="O84" s="148"/>
      <c r="P84" s="148">
        <v>0</v>
      </c>
      <c r="Q84" s="148"/>
      <c r="R84" s="148">
        <f>SUM(E84:P84)</f>
        <v>100</v>
      </c>
    </row>
    <row r="85" spans="1:18">
      <c r="A85" s="114"/>
      <c r="B85" s="123"/>
      <c r="C85" s="116" t="s">
        <v>115</v>
      </c>
      <c r="D85" s="117"/>
      <c r="E85" s="148">
        <f>SUM(E86)</f>
        <v>130</v>
      </c>
      <c r="F85" s="148">
        <f t="shared" ref="F85:R85" si="29">SUM(F86)</f>
        <v>0</v>
      </c>
      <c r="G85" s="148"/>
      <c r="H85" s="148">
        <f t="shared" si="29"/>
        <v>0</v>
      </c>
      <c r="I85" s="148"/>
      <c r="J85" s="148">
        <f t="shared" si="29"/>
        <v>0</v>
      </c>
      <c r="K85" s="148"/>
      <c r="L85" s="148">
        <f t="shared" si="29"/>
        <v>0</v>
      </c>
      <c r="M85" s="148"/>
      <c r="N85" s="148">
        <f t="shared" si="29"/>
        <v>0</v>
      </c>
      <c r="O85" s="148"/>
      <c r="P85" s="148">
        <f t="shared" si="29"/>
        <v>0</v>
      </c>
      <c r="Q85" s="148"/>
      <c r="R85" s="148">
        <f t="shared" si="29"/>
        <v>130</v>
      </c>
    </row>
    <row r="86" spans="1:18" ht="24">
      <c r="A86" s="114"/>
      <c r="B86" s="149"/>
      <c r="C86" s="114">
        <v>50050</v>
      </c>
      <c r="D86" s="115" t="s">
        <v>225</v>
      </c>
      <c r="E86" s="148">
        <v>130</v>
      </c>
      <c r="F86" s="148">
        <v>0</v>
      </c>
      <c r="G86" s="148"/>
      <c r="H86" s="148">
        <v>0</v>
      </c>
      <c r="I86" s="148"/>
      <c r="J86" s="148">
        <v>0</v>
      </c>
      <c r="K86" s="148"/>
      <c r="L86" s="148">
        <v>0</v>
      </c>
      <c r="M86" s="148"/>
      <c r="N86" s="148">
        <v>0</v>
      </c>
      <c r="O86" s="148"/>
      <c r="P86" s="148">
        <v>0</v>
      </c>
      <c r="Q86" s="148"/>
      <c r="R86" s="148">
        <f>SUM(E86:P86)</f>
        <v>130</v>
      </c>
    </row>
    <row r="87" spans="1:18">
      <c r="A87" s="114"/>
      <c r="B87" s="123"/>
      <c r="C87" s="116" t="s">
        <v>130</v>
      </c>
      <c r="D87" s="117"/>
      <c r="E87" s="148">
        <f t="shared" ref="E87:R87" si="30">SUM(E88:E89)</f>
        <v>250</v>
      </c>
      <c r="F87" s="148">
        <f t="shared" si="30"/>
        <v>0</v>
      </c>
      <c r="G87" s="148"/>
      <c r="H87" s="148">
        <f t="shared" si="30"/>
        <v>0</v>
      </c>
      <c r="I87" s="148"/>
      <c r="J87" s="148">
        <f t="shared" si="30"/>
        <v>0</v>
      </c>
      <c r="K87" s="148"/>
      <c r="L87" s="148">
        <f t="shared" si="30"/>
        <v>0</v>
      </c>
      <c r="M87" s="148"/>
      <c r="N87" s="148">
        <f t="shared" si="30"/>
        <v>0</v>
      </c>
      <c r="O87" s="148"/>
      <c r="P87" s="148">
        <f t="shared" si="30"/>
        <v>0</v>
      </c>
      <c r="Q87" s="148"/>
      <c r="R87" s="148">
        <f t="shared" si="30"/>
        <v>250</v>
      </c>
    </row>
    <row r="88" spans="1:18" ht="24">
      <c r="A88" s="114"/>
      <c r="B88" s="149"/>
      <c r="C88" s="114">
        <v>48023</v>
      </c>
      <c r="D88" s="115" t="s">
        <v>227</v>
      </c>
      <c r="E88" s="148">
        <v>100</v>
      </c>
      <c r="F88" s="148">
        <v>0</v>
      </c>
      <c r="G88" s="148"/>
      <c r="H88" s="148">
        <v>0</v>
      </c>
      <c r="I88" s="148"/>
      <c r="J88" s="148">
        <v>0</v>
      </c>
      <c r="K88" s="148"/>
      <c r="L88" s="148">
        <v>0</v>
      </c>
      <c r="M88" s="148"/>
      <c r="N88" s="148">
        <v>0</v>
      </c>
      <c r="O88" s="148"/>
      <c r="P88" s="148">
        <v>0</v>
      </c>
      <c r="Q88" s="148"/>
      <c r="R88" s="148">
        <f>SUM(E88:P88)</f>
        <v>100</v>
      </c>
    </row>
    <row r="89" spans="1:18">
      <c r="A89" s="114"/>
      <c r="B89" s="149"/>
      <c r="C89" s="114">
        <v>48024</v>
      </c>
      <c r="D89" s="115" t="s">
        <v>149</v>
      </c>
      <c r="E89" s="148">
        <v>150</v>
      </c>
      <c r="F89" s="148">
        <v>0</v>
      </c>
      <c r="G89" s="148"/>
      <c r="H89" s="148">
        <v>0</v>
      </c>
      <c r="I89" s="148"/>
      <c r="J89" s="148">
        <v>0</v>
      </c>
      <c r="K89" s="148"/>
      <c r="L89" s="148">
        <v>0</v>
      </c>
      <c r="M89" s="148"/>
      <c r="N89" s="148">
        <v>0</v>
      </c>
      <c r="O89" s="148"/>
      <c r="P89" s="148">
        <v>0</v>
      </c>
      <c r="Q89" s="148"/>
      <c r="R89" s="148">
        <f>SUM(E89:P89)</f>
        <v>150</v>
      </c>
    </row>
    <row r="90" spans="1:18">
      <c r="A90" s="114"/>
      <c r="B90" s="123"/>
      <c r="C90" s="116" t="s">
        <v>131</v>
      </c>
      <c r="D90" s="117"/>
      <c r="E90" s="148">
        <f>SUM(E91)</f>
        <v>150</v>
      </c>
      <c r="F90" s="148">
        <f t="shared" ref="F90:R90" si="31">SUM(F91)</f>
        <v>0</v>
      </c>
      <c r="G90" s="148"/>
      <c r="H90" s="148">
        <f t="shared" si="31"/>
        <v>0</v>
      </c>
      <c r="I90" s="148"/>
      <c r="J90" s="148">
        <f t="shared" si="31"/>
        <v>0</v>
      </c>
      <c r="K90" s="148"/>
      <c r="L90" s="148">
        <f t="shared" si="31"/>
        <v>0</v>
      </c>
      <c r="M90" s="148"/>
      <c r="N90" s="148">
        <f t="shared" si="31"/>
        <v>0</v>
      </c>
      <c r="O90" s="148"/>
      <c r="P90" s="148">
        <f t="shared" si="31"/>
        <v>0</v>
      </c>
      <c r="Q90" s="148"/>
      <c r="R90" s="148">
        <f t="shared" si="31"/>
        <v>150</v>
      </c>
    </row>
    <row r="91" spans="1:18">
      <c r="A91" s="114"/>
      <c r="B91" s="149"/>
      <c r="C91" s="114">
        <v>48102</v>
      </c>
      <c r="D91" s="115" t="s">
        <v>150</v>
      </c>
      <c r="E91" s="148">
        <v>150</v>
      </c>
      <c r="F91" s="148">
        <v>0</v>
      </c>
      <c r="G91" s="148"/>
      <c r="H91" s="148">
        <v>0</v>
      </c>
      <c r="I91" s="148"/>
      <c r="J91" s="148">
        <v>0</v>
      </c>
      <c r="K91" s="148"/>
      <c r="L91" s="148">
        <v>0</v>
      </c>
      <c r="M91" s="148"/>
      <c r="N91" s="148">
        <v>0</v>
      </c>
      <c r="O91" s="148"/>
      <c r="P91" s="148">
        <v>0</v>
      </c>
      <c r="Q91" s="148"/>
      <c r="R91" s="148">
        <f>SUM(E91:P91)</f>
        <v>150</v>
      </c>
    </row>
    <row r="92" spans="1:18">
      <c r="A92" s="146"/>
      <c r="B92" s="116" t="s">
        <v>122</v>
      </c>
      <c r="C92" s="116"/>
      <c r="D92" s="117"/>
      <c r="E92" s="147">
        <f>E93+E95+E97+E99</f>
        <v>287.11</v>
      </c>
      <c r="F92" s="147">
        <f>F93+F95+F97+F99</f>
        <v>30.626587180000001</v>
      </c>
      <c r="G92" s="147"/>
      <c r="H92" s="147">
        <f>H93+H95+H97+H99</f>
        <v>0</v>
      </c>
      <c r="I92" s="147"/>
      <c r="J92" s="147">
        <f>J93+J95+J97+J99</f>
        <v>0</v>
      </c>
      <c r="K92" s="147"/>
      <c r="L92" s="147">
        <f>L93+L95+L97+L99</f>
        <v>0</v>
      </c>
      <c r="M92" s="147"/>
      <c r="N92" s="147">
        <f>N93+N95+N97+N99</f>
        <v>19.64</v>
      </c>
      <c r="O92" s="147"/>
      <c r="P92" s="147">
        <f>P93+P95+P97+P99</f>
        <v>3</v>
      </c>
      <c r="Q92" s="147"/>
      <c r="R92" s="147">
        <f>R93+R95+R97+R99</f>
        <v>340.37658718</v>
      </c>
    </row>
    <row r="93" spans="1:18">
      <c r="A93" s="114"/>
      <c r="B93" s="123"/>
      <c r="C93" s="116" t="s">
        <v>169</v>
      </c>
      <c r="D93" s="117"/>
      <c r="E93" s="148">
        <f>SUM(E94:E94)</f>
        <v>0</v>
      </c>
      <c r="F93" s="148">
        <f>SUM(F94:F94)</f>
        <v>0</v>
      </c>
      <c r="G93" s="148"/>
      <c r="H93" s="148">
        <f>SUM(H94:H94)</f>
        <v>0</v>
      </c>
      <c r="I93" s="148"/>
      <c r="J93" s="148">
        <f>SUM(J94:J94)</f>
        <v>0</v>
      </c>
      <c r="K93" s="148"/>
      <c r="L93" s="148">
        <f>SUM(L94:L94)</f>
        <v>0</v>
      </c>
      <c r="M93" s="148"/>
      <c r="N93" s="148">
        <f>SUM(N94:N94)</f>
        <v>0</v>
      </c>
      <c r="O93" s="148"/>
      <c r="P93" s="148">
        <f>SUM(P94:P94)</f>
        <v>3</v>
      </c>
      <c r="Q93" s="148"/>
      <c r="R93" s="148">
        <f>SUM(R94:R94)</f>
        <v>3</v>
      </c>
    </row>
    <row r="94" spans="1:18" ht="24">
      <c r="A94" s="114"/>
      <c r="B94" s="149"/>
      <c r="C94" s="114">
        <v>50278</v>
      </c>
      <c r="D94" s="115" t="s">
        <v>228</v>
      </c>
      <c r="E94" s="148">
        <v>0</v>
      </c>
      <c r="F94" s="148">
        <v>0</v>
      </c>
      <c r="G94" s="148"/>
      <c r="H94" s="148">
        <v>0</v>
      </c>
      <c r="I94" s="148"/>
      <c r="J94" s="148">
        <v>0</v>
      </c>
      <c r="K94" s="148"/>
      <c r="L94" s="148">
        <v>0</v>
      </c>
      <c r="M94" s="148"/>
      <c r="N94" s="148">
        <v>0</v>
      </c>
      <c r="O94" s="148"/>
      <c r="P94" s="148">
        <v>3</v>
      </c>
      <c r="Q94" s="148"/>
      <c r="R94" s="148">
        <f>SUM(E94:P94)</f>
        <v>3</v>
      </c>
    </row>
    <row r="95" spans="1:18">
      <c r="A95" s="114"/>
      <c r="B95" s="123"/>
      <c r="C95" s="116" t="s">
        <v>114</v>
      </c>
      <c r="D95" s="117"/>
      <c r="E95" s="148">
        <f>SUM(E96)</f>
        <v>100</v>
      </c>
      <c r="F95" s="148">
        <f t="shared" ref="F95:R95" si="32">SUM(F96)</f>
        <v>0</v>
      </c>
      <c r="G95" s="148"/>
      <c r="H95" s="148">
        <f t="shared" si="32"/>
        <v>0</v>
      </c>
      <c r="I95" s="148"/>
      <c r="J95" s="148">
        <f t="shared" si="32"/>
        <v>0</v>
      </c>
      <c r="K95" s="148"/>
      <c r="L95" s="148">
        <f t="shared" si="32"/>
        <v>0</v>
      </c>
      <c r="M95" s="148"/>
      <c r="N95" s="148">
        <f t="shared" si="32"/>
        <v>0</v>
      </c>
      <c r="O95" s="148"/>
      <c r="P95" s="148">
        <f t="shared" si="32"/>
        <v>0</v>
      </c>
      <c r="Q95" s="148"/>
      <c r="R95" s="148">
        <f t="shared" si="32"/>
        <v>100</v>
      </c>
    </row>
    <row r="96" spans="1:18" ht="24">
      <c r="A96" s="114"/>
      <c r="B96" s="149"/>
      <c r="C96" s="114">
        <v>51054</v>
      </c>
      <c r="D96" s="115" t="s">
        <v>229</v>
      </c>
      <c r="E96" s="148">
        <v>100</v>
      </c>
      <c r="F96" s="148">
        <v>0</v>
      </c>
      <c r="G96" s="148"/>
      <c r="H96" s="148">
        <v>0</v>
      </c>
      <c r="I96" s="148"/>
      <c r="J96" s="148">
        <v>0</v>
      </c>
      <c r="K96" s="148"/>
      <c r="L96" s="148">
        <v>0</v>
      </c>
      <c r="M96" s="148"/>
      <c r="N96" s="148">
        <v>0</v>
      </c>
      <c r="O96" s="148"/>
      <c r="P96" s="148">
        <v>0</v>
      </c>
      <c r="Q96" s="148"/>
      <c r="R96" s="148">
        <f>SUM(E96:P96)</f>
        <v>100</v>
      </c>
    </row>
    <row r="97" spans="1:18">
      <c r="A97" s="114"/>
      <c r="B97" s="123"/>
      <c r="C97" s="116" t="s">
        <v>116</v>
      </c>
      <c r="D97" s="117"/>
      <c r="E97" s="148">
        <f>SUM(E98)</f>
        <v>150</v>
      </c>
      <c r="F97" s="148">
        <f t="shared" ref="F97:R97" si="33">SUM(F98)</f>
        <v>0</v>
      </c>
      <c r="G97" s="148"/>
      <c r="H97" s="148">
        <f t="shared" si="33"/>
        <v>0</v>
      </c>
      <c r="I97" s="148"/>
      <c r="J97" s="148">
        <f t="shared" si="33"/>
        <v>0</v>
      </c>
      <c r="K97" s="148"/>
      <c r="L97" s="148">
        <f t="shared" si="33"/>
        <v>0</v>
      </c>
      <c r="M97" s="148"/>
      <c r="N97" s="148">
        <f t="shared" si="33"/>
        <v>0</v>
      </c>
      <c r="O97" s="148"/>
      <c r="P97" s="148">
        <f t="shared" si="33"/>
        <v>0</v>
      </c>
      <c r="Q97" s="148"/>
      <c r="R97" s="148">
        <f t="shared" si="33"/>
        <v>150</v>
      </c>
    </row>
    <row r="98" spans="1:18">
      <c r="A98" s="114"/>
      <c r="B98" s="149"/>
      <c r="C98" s="114">
        <v>50302</v>
      </c>
      <c r="D98" s="115" t="s">
        <v>184</v>
      </c>
      <c r="E98" s="148">
        <v>150</v>
      </c>
      <c r="F98" s="148">
        <v>0</v>
      </c>
      <c r="G98" s="148"/>
      <c r="H98" s="148">
        <v>0</v>
      </c>
      <c r="I98" s="148"/>
      <c r="J98" s="148">
        <v>0</v>
      </c>
      <c r="K98" s="148"/>
      <c r="L98" s="148">
        <v>0</v>
      </c>
      <c r="M98" s="148"/>
      <c r="N98" s="148">
        <v>0</v>
      </c>
      <c r="O98" s="148"/>
      <c r="P98" s="148">
        <v>0</v>
      </c>
      <c r="Q98" s="148"/>
      <c r="R98" s="148">
        <f>SUM(E98:P98)</f>
        <v>150</v>
      </c>
    </row>
    <row r="99" spans="1:18">
      <c r="A99" s="114"/>
      <c r="B99" s="123"/>
      <c r="C99" s="116" t="s">
        <v>131</v>
      </c>
      <c r="D99" s="117"/>
      <c r="E99" s="148">
        <f>SUM(E100:E100)</f>
        <v>37.11</v>
      </c>
      <c r="F99" s="148">
        <f>SUM(F100:F100)</f>
        <v>30.626587180000001</v>
      </c>
      <c r="G99" s="148"/>
      <c r="H99" s="148">
        <f>SUM(H100:H100)</f>
        <v>0</v>
      </c>
      <c r="I99" s="148"/>
      <c r="J99" s="148">
        <f>SUM(J100:J100)</f>
        <v>0</v>
      </c>
      <c r="K99" s="148"/>
      <c r="L99" s="148">
        <f>SUM(L100:L100)</f>
        <v>0</v>
      </c>
      <c r="M99" s="148"/>
      <c r="N99" s="148">
        <f>SUM(N100:N100)</f>
        <v>19.64</v>
      </c>
      <c r="O99" s="148"/>
      <c r="P99" s="148">
        <f>SUM(P100:P100)</f>
        <v>0</v>
      </c>
      <c r="Q99" s="148"/>
      <c r="R99" s="148">
        <f>SUM(R100:R100)</f>
        <v>87.376587180000001</v>
      </c>
    </row>
    <row r="100" spans="1:18" ht="24">
      <c r="A100" s="114"/>
      <c r="B100" s="149"/>
      <c r="C100" s="114">
        <v>45007</v>
      </c>
      <c r="D100" s="115" t="s">
        <v>230</v>
      </c>
      <c r="E100" s="148">
        <v>37.11</v>
      </c>
      <c r="F100" s="148">
        <v>30.626587180000001</v>
      </c>
      <c r="G100" s="148"/>
      <c r="H100" s="148">
        <v>0</v>
      </c>
      <c r="I100" s="148"/>
      <c r="J100" s="148">
        <v>0</v>
      </c>
      <c r="K100" s="148"/>
      <c r="L100" s="148">
        <v>0</v>
      </c>
      <c r="M100" s="148"/>
      <c r="N100" s="148">
        <v>19.64</v>
      </c>
      <c r="O100" s="148"/>
      <c r="P100" s="148">
        <v>0</v>
      </c>
      <c r="Q100" s="148"/>
      <c r="R100" s="148">
        <f>SUM(E100:P100)</f>
        <v>87.376587180000001</v>
      </c>
    </row>
    <row r="101" spans="1:18">
      <c r="A101" s="146" t="s">
        <v>127</v>
      </c>
      <c r="B101" s="123"/>
      <c r="C101" s="123"/>
      <c r="D101" s="117"/>
      <c r="E101" s="147">
        <f>E102+E105+E108+E114+E121+E131+E137+E142+E150+E155</f>
        <v>583.00900000000001</v>
      </c>
      <c r="F101" s="147">
        <f>F102+F105+F108+F114+F121+F131+F137+F142+F150+F155</f>
        <v>88.712619430000004</v>
      </c>
      <c r="G101" s="147"/>
      <c r="H101" s="147">
        <f>H102+H105+H108+H114+H121+H131+H137+H142+H150+H155</f>
        <v>0</v>
      </c>
      <c r="I101" s="147"/>
      <c r="J101" s="147">
        <f>J102+J105+J108+J114+J121+J131+J137+J142+J150+J155</f>
        <v>62.690000000000005</v>
      </c>
      <c r="K101" s="147">
        <v>0</v>
      </c>
      <c r="L101" s="147">
        <f>L102+L105+L108+L114+L121+L131+L137+L142+L150+L155</f>
        <v>0.2</v>
      </c>
      <c r="M101" s="147"/>
      <c r="N101" s="147">
        <f>N102+N105+N108+N114+N121+N131+N137+N142+N150+N155</f>
        <v>34.950000000000003</v>
      </c>
      <c r="O101" s="147"/>
      <c r="P101" s="147">
        <f>P102+P105+P108+P114+P121+P131+P137+P142+P150+P155</f>
        <v>130.88604999999998</v>
      </c>
      <c r="Q101" s="147"/>
      <c r="R101" s="147">
        <f>R102+R105+R108+R114+R121+R131+R137+R142+R150+R155</f>
        <v>900.44766943000002</v>
      </c>
    </row>
    <row r="102" spans="1:18">
      <c r="A102" s="146"/>
      <c r="B102" s="116" t="s">
        <v>134</v>
      </c>
      <c r="C102" s="116"/>
      <c r="D102" s="117"/>
      <c r="E102" s="147">
        <f>E103</f>
        <v>42.109000000000002</v>
      </c>
      <c r="F102" s="147">
        <f>F103</f>
        <v>0</v>
      </c>
      <c r="G102" s="147"/>
      <c r="H102" s="147">
        <f>H103</f>
        <v>0</v>
      </c>
      <c r="I102" s="147"/>
      <c r="J102" s="147">
        <f>J103</f>
        <v>0</v>
      </c>
      <c r="K102" s="147"/>
      <c r="L102" s="147">
        <f>L103</f>
        <v>0</v>
      </c>
      <c r="M102" s="147"/>
      <c r="N102" s="147">
        <f>N103</f>
        <v>26.6</v>
      </c>
      <c r="O102" s="147"/>
      <c r="P102" s="147">
        <f>P103</f>
        <v>31.04</v>
      </c>
      <c r="Q102" s="147"/>
      <c r="R102" s="147">
        <f>R103</f>
        <v>99.748999999999995</v>
      </c>
    </row>
    <row r="103" spans="1:18">
      <c r="A103" s="114"/>
      <c r="B103" s="123"/>
      <c r="C103" s="116" t="s">
        <v>131</v>
      </c>
      <c r="D103" s="117"/>
      <c r="E103" s="148">
        <f>SUM(E104)</f>
        <v>42.109000000000002</v>
      </c>
      <c r="F103" s="148">
        <f t="shared" ref="F103:R103" si="34">SUM(F104)</f>
        <v>0</v>
      </c>
      <c r="G103" s="148"/>
      <c r="H103" s="148">
        <f t="shared" si="34"/>
        <v>0</v>
      </c>
      <c r="I103" s="148"/>
      <c r="J103" s="148">
        <f t="shared" si="34"/>
        <v>0</v>
      </c>
      <c r="K103" s="148"/>
      <c r="L103" s="148">
        <f t="shared" si="34"/>
        <v>0</v>
      </c>
      <c r="M103" s="148"/>
      <c r="N103" s="148">
        <f t="shared" si="34"/>
        <v>26.6</v>
      </c>
      <c r="O103" s="148"/>
      <c r="P103" s="148">
        <f t="shared" si="34"/>
        <v>31.04</v>
      </c>
      <c r="Q103" s="148"/>
      <c r="R103" s="148">
        <f t="shared" si="34"/>
        <v>99.748999999999995</v>
      </c>
    </row>
    <row r="104" spans="1:18" ht="24">
      <c r="A104" s="114"/>
      <c r="B104" s="149"/>
      <c r="C104" s="114">
        <v>49001</v>
      </c>
      <c r="D104" s="115" t="s">
        <v>231</v>
      </c>
      <c r="E104" s="148">
        <v>42.109000000000002</v>
      </c>
      <c r="F104" s="148">
        <v>0</v>
      </c>
      <c r="G104" s="148"/>
      <c r="H104" s="148">
        <v>0</v>
      </c>
      <c r="I104" s="148"/>
      <c r="J104" s="148">
        <v>0</v>
      </c>
      <c r="K104" s="148"/>
      <c r="L104" s="148">
        <v>0</v>
      </c>
      <c r="M104" s="148"/>
      <c r="N104" s="148">
        <v>26.6</v>
      </c>
      <c r="O104" s="148"/>
      <c r="P104" s="148">
        <v>31.04</v>
      </c>
      <c r="Q104" s="148"/>
      <c r="R104" s="148">
        <f>SUM(E104:P104)</f>
        <v>99.748999999999995</v>
      </c>
    </row>
    <row r="105" spans="1:18">
      <c r="A105" s="146"/>
      <c r="B105" s="116" t="s">
        <v>24</v>
      </c>
      <c r="C105" s="116"/>
      <c r="D105" s="117"/>
      <c r="E105" s="147">
        <f>E106</f>
        <v>0</v>
      </c>
      <c r="F105" s="147">
        <f>F106</f>
        <v>0</v>
      </c>
      <c r="G105" s="147"/>
      <c r="H105" s="147">
        <f>H106</f>
        <v>0</v>
      </c>
      <c r="I105" s="147"/>
      <c r="J105" s="147">
        <f>J106</f>
        <v>6.5</v>
      </c>
      <c r="K105" s="147"/>
      <c r="L105" s="147">
        <f>L106</f>
        <v>0</v>
      </c>
      <c r="M105" s="147"/>
      <c r="N105" s="147">
        <f>N106</f>
        <v>0</v>
      </c>
      <c r="O105" s="147"/>
      <c r="P105" s="147">
        <f>P106</f>
        <v>1.8</v>
      </c>
      <c r="Q105" s="147"/>
      <c r="R105" s="147">
        <f>R106</f>
        <v>8.3000000000000007</v>
      </c>
    </row>
    <row r="106" spans="1:18">
      <c r="A106" s="114"/>
      <c r="B106" s="123"/>
      <c r="C106" s="116" t="s">
        <v>112</v>
      </c>
      <c r="D106" s="117"/>
      <c r="E106" s="148">
        <f>SUM(E107)</f>
        <v>0</v>
      </c>
      <c r="F106" s="148">
        <f t="shared" ref="F106:R106" si="35">SUM(F107)</f>
        <v>0</v>
      </c>
      <c r="G106" s="148"/>
      <c r="H106" s="148">
        <f t="shared" si="35"/>
        <v>0</v>
      </c>
      <c r="I106" s="148"/>
      <c r="J106" s="148">
        <f t="shared" si="35"/>
        <v>6.5</v>
      </c>
      <c r="K106" s="148"/>
      <c r="L106" s="148">
        <f t="shared" si="35"/>
        <v>0</v>
      </c>
      <c r="M106" s="148"/>
      <c r="N106" s="148">
        <f t="shared" si="35"/>
        <v>0</v>
      </c>
      <c r="O106" s="148"/>
      <c r="P106" s="148">
        <f t="shared" si="35"/>
        <v>1.8</v>
      </c>
      <c r="Q106" s="148"/>
      <c r="R106" s="148">
        <f t="shared" si="35"/>
        <v>8.3000000000000007</v>
      </c>
    </row>
    <row r="107" spans="1:18" ht="24">
      <c r="A107" s="114"/>
      <c r="B107" s="149"/>
      <c r="C107" s="114">
        <v>49456</v>
      </c>
      <c r="D107" s="115" t="s">
        <v>232</v>
      </c>
      <c r="E107" s="148">
        <v>0</v>
      </c>
      <c r="F107" s="148">
        <v>0</v>
      </c>
      <c r="G107" s="148"/>
      <c r="H107" s="148">
        <v>0</v>
      </c>
      <c r="I107" s="148"/>
      <c r="J107" s="148">
        <v>6.5</v>
      </c>
      <c r="K107" s="148"/>
      <c r="L107" s="148">
        <v>0</v>
      </c>
      <c r="M107" s="148"/>
      <c r="N107" s="148">
        <v>0</v>
      </c>
      <c r="O107" s="148"/>
      <c r="P107" s="148">
        <v>1.8</v>
      </c>
      <c r="Q107" s="148"/>
      <c r="R107" s="148">
        <f>SUM(E107:P107)</f>
        <v>8.3000000000000007</v>
      </c>
    </row>
    <row r="108" spans="1:18">
      <c r="A108" s="146"/>
      <c r="B108" s="116" t="s">
        <v>22</v>
      </c>
      <c r="C108" s="116"/>
      <c r="D108" s="117"/>
      <c r="E108" s="147">
        <f>E109+E111</f>
        <v>0</v>
      </c>
      <c r="F108" s="147">
        <f t="shared" ref="F108:R108" si="36">F109+F111</f>
        <v>0</v>
      </c>
      <c r="G108" s="147"/>
      <c r="H108" s="147">
        <f t="shared" si="36"/>
        <v>0</v>
      </c>
      <c r="I108" s="147"/>
      <c r="J108" s="147">
        <f t="shared" si="36"/>
        <v>7</v>
      </c>
      <c r="K108" s="147"/>
      <c r="L108" s="147">
        <f t="shared" si="36"/>
        <v>0</v>
      </c>
      <c r="M108" s="147"/>
      <c r="N108" s="147">
        <f t="shared" si="36"/>
        <v>0</v>
      </c>
      <c r="O108" s="147"/>
      <c r="P108" s="147">
        <f t="shared" si="36"/>
        <v>7.4</v>
      </c>
      <c r="Q108" s="147"/>
      <c r="R108" s="147">
        <f t="shared" si="36"/>
        <v>14.4</v>
      </c>
    </row>
    <row r="109" spans="1:18">
      <c r="A109" s="114"/>
      <c r="B109" s="123"/>
      <c r="C109" s="116" t="s">
        <v>130</v>
      </c>
      <c r="D109" s="117"/>
      <c r="E109" s="148">
        <f>SUM(E110)</f>
        <v>0</v>
      </c>
      <c r="F109" s="148">
        <f t="shared" ref="F109:R109" si="37">SUM(F110)</f>
        <v>0</v>
      </c>
      <c r="G109" s="148"/>
      <c r="H109" s="148">
        <f t="shared" si="37"/>
        <v>0</v>
      </c>
      <c r="I109" s="148"/>
      <c r="J109" s="148">
        <f t="shared" si="37"/>
        <v>5</v>
      </c>
      <c r="K109" s="148"/>
      <c r="L109" s="148">
        <f t="shared" si="37"/>
        <v>0</v>
      </c>
      <c r="M109" s="148"/>
      <c r="N109" s="148">
        <f t="shared" si="37"/>
        <v>0</v>
      </c>
      <c r="O109" s="148"/>
      <c r="P109" s="148">
        <f t="shared" si="37"/>
        <v>7.4</v>
      </c>
      <c r="Q109" s="148"/>
      <c r="R109" s="148">
        <f t="shared" si="37"/>
        <v>12.4</v>
      </c>
    </row>
    <row r="110" spans="1:18" ht="24.75" customHeight="1">
      <c r="A110" s="114"/>
      <c r="B110" s="149"/>
      <c r="C110" s="114">
        <v>47322</v>
      </c>
      <c r="D110" s="115" t="s">
        <v>233</v>
      </c>
      <c r="E110" s="148">
        <v>0</v>
      </c>
      <c r="F110" s="148">
        <v>0</v>
      </c>
      <c r="G110" s="148"/>
      <c r="H110" s="148">
        <v>0</v>
      </c>
      <c r="I110" s="148"/>
      <c r="J110" s="148">
        <v>5</v>
      </c>
      <c r="K110" s="148"/>
      <c r="L110" s="148">
        <v>0</v>
      </c>
      <c r="M110" s="148"/>
      <c r="N110" s="148">
        <v>0</v>
      </c>
      <c r="O110" s="148"/>
      <c r="P110" s="148">
        <v>7.4</v>
      </c>
      <c r="Q110" s="148"/>
      <c r="R110" s="148">
        <f>SUM(E110:P110)</f>
        <v>12.4</v>
      </c>
    </row>
    <row r="111" spans="1:18">
      <c r="A111" s="114"/>
      <c r="B111" s="123"/>
      <c r="C111" s="116" t="s">
        <v>131</v>
      </c>
      <c r="D111" s="117"/>
      <c r="E111" s="148">
        <f t="shared" ref="E111:R111" si="38">SUM(E112)</f>
        <v>0</v>
      </c>
      <c r="F111" s="148">
        <f t="shared" si="38"/>
        <v>0</v>
      </c>
      <c r="G111" s="148"/>
      <c r="H111" s="148">
        <f t="shared" si="38"/>
        <v>0</v>
      </c>
      <c r="I111" s="148"/>
      <c r="J111" s="148">
        <f t="shared" si="38"/>
        <v>2</v>
      </c>
      <c r="K111" s="148"/>
      <c r="L111" s="148">
        <f t="shared" si="38"/>
        <v>0</v>
      </c>
      <c r="M111" s="148"/>
      <c r="N111" s="148">
        <f t="shared" si="38"/>
        <v>0</v>
      </c>
      <c r="O111" s="148"/>
      <c r="P111" s="148">
        <f t="shared" si="38"/>
        <v>0</v>
      </c>
      <c r="Q111" s="148"/>
      <c r="R111" s="148">
        <f t="shared" si="38"/>
        <v>2</v>
      </c>
    </row>
    <row r="112" spans="1:18">
      <c r="A112" s="114"/>
      <c r="B112" s="149"/>
      <c r="C112" s="114">
        <v>49453</v>
      </c>
      <c r="D112" s="115" t="s">
        <v>185</v>
      </c>
      <c r="E112" s="148">
        <v>0</v>
      </c>
      <c r="F112" s="148">
        <v>0</v>
      </c>
      <c r="G112" s="148"/>
      <c r="H112" s="148">
        <v>0</v>
      </c>
      <c r="I112" s="148"/>
      <c r="J112" s="148">
        <v>2</v>
      </c>
      <c r="K112" s="148"/>
      <c r="L112" s="148">
        <v>0</v>
      </c>
      <c r="M112" s="148"/>
      <c r="N112" s="148">
        <v>0</v>
      </c>
      <c r="O112" s="148"/>
      <c r="P112" s="148">
        <v>0</v>
      </c>
      <c r="Q112" s="148"/>
      <c r="R112" s="148">
        <f>SUM(E112:P112)</f>
        <v>2</v>
      </c>
    </row>
    <row r="113" spans="1:18">
      <c r="A113" s="114"/>
      <c r="B113" s="149"/>
      <c r="C113" s="114"/>
      <c r="D113" s="115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</row>
    <row r="114" spans="1:18">
      <c r="A114" s="146"/>
      <c r="B114" s="116" t="s">
        <v>23</v>
      </c>
      <c r="C114" s="116"/>
      <c r="D114" s="117"/>
      <c r="E114" s="147">
        <f>E119</f>
        <v>0</v>
      </c>
      <c r="F114" s="147">
        <f t="shared" ref="F114" si="39">F119</f>
        <v>0</v>
      </c>
      <c r="G114" s="147"/>
      <c r="H114" s="147">
        <f t="shared" ref="H114" si="40">H119</f>
        <v>0</v>
      </c>
      <c r="I114" s="147"/>
      <c r="J114" s="147">
        <f>J115+J117+J119</f>
        <v>10.5</v>
      </c>
      <c r="K114" s="147"/>
      <c r="L114" s="147">
        <f>L115+L117+L119</f>
        <v>0</v>
      </c>
      <c r="M114" s="147"/>
      <c r="N114" s="147">
        <f t="shared" ref="N114" si="41">N119</f>
        <v>0</v>
      </c>
      <c r="O114" s="147"/>
      <c r="P114" s="147">
        <f t="shared" ref="P114" si="42">P119</f>
        <v>0</v>
      </c>
      <c r="Q114" s="147"/>
      <c r="R114" s="147">
        <f>R115+R117+R119</f>
        <v>10.5</v>
      </c>
    </row>
    <row r="115" spans="1:18">
      <c r="A115" s="114"/>
      <c r="B115" s="123"/>
      <c r="C115" s="116" t="s">
        <v>112</v>
      </c>
      <c r="D115" s="117"/>
      <c r="E115" s="148">
        <f t="shared" ref="E115:R117" si="43">SUM(E116)</f>
        <v>0</v>
      </c>
      <c r="F115" s="148">
        <f t="shared" si="43"/>
        <v>0</v>
      </c>
      <c r="G115" s="148"/>
      <c r="H115" s="148">
        <f t="shared" si="43"/>
        <v>0</v>
      </c>
      <c r="I115" s="148"/>
      <c r="J115" s="148">
        <f t="shared" si="43"/>
        <v>6.5</v>
      </c>
      <c r="K115" s="148"/>
      <c r="L115" s="148">
        <f t="shared" si="43"/>
        <v>0</v>
      </c>
      <c r="M115" s="148"/>
      <c r="N115" s="148">
        <f t="shared" si="43"/>
        <v>0</v>
      </c>
      <c r="O115" s="148"/>
      <c r="P115" s="148">
        <f t="shared" si="43"/>
        <v>0</v>
      </c>
      <c r="Q115" s="148"/>
      <c r="R115" s="148">
        <f t="shared" si="43"/>
        <v>6.5</v>
      </c>
    </row>
    <row r="116" spans="1:18" ht="24">
      <c r="A116" s="114"/>
      <c r="B116" s="149"/>
      <c r="C116" s="114">
        <v>49456</v>
      </c>
      <c r="D116" s="115" t="s">
        <v>232</v>
      </c>
      <c r="E116" s="148">
        <v>0</v>
      </c>
      <c r="F116" s="148">
        <v>0</v>
      </c>
      <c r="G116" s="148"/>
      <c r="H116" s="148">
        <v>0</v>
      </c>
      <c r="I116" s="148"/>
      <c r="J116" s="148">
        <v>6.5</v>
      </c>
      <c r="K116" s="148"/>
      <c r="L116" s="148">
        <v>0</v>
      </c>
      <c r="M116" s="148"/>
      <c r="N116" s="148">
        <v>0</v>
      </c>
      <c r="O116" s="148"/>
      <c r="P116" s="148">
        <v>0</v>
      </c>
      <c r="Q116" s="148"/>
      <c r="R116" s="148">
        <f t="shared" ref="R116" si="44">SUM(E116:P116)</f>
        <v>6.5</v>
      </c>
    </row>
    <row r="117" spans="1:18">
      <c r="A117" s="114"/>
      <c r="B117" s="123"/>
      <c r="C117" s="116" t="s">
        <v>113</v>
      </c>
      <c r="D117" s="117"/>
      <c r="E117" s="148">
        <f t="shared" si="43"/>
        <v>0</v>
      </c>
      <c r="F117" s="148">
        <f t="shared" si="43"/>
        <v>0</v>
      </c>
      <c r="G117" s="148"/>
      <c r="H117" s="148">
        <f t="shared" si="43"/>
        <v>0</v>
      </c>
      <c r="I117" s="148"/>
      <c r="J117" s="148">
        <f t="shared" si="43"/>
        <v>2</v>
      </c>
      <c r="K117" s="148"/>
      <c r="L117" s="148">
        <f t="shared" si="43"/>
        <v>0</v>
      </c>
      <c r="M117" s="148"/>
      <c r="N117" s="148">
        <f t="shared" si="43"/>
        <v>0</v>
      </c>
      <c r="O117" s="148"/>
      <c r="P117" s="148">
        <f t="shared" si="43"/>
        <v>0</v>
      </c>
      <c r="Q117" s="148"/>
      <c r="R117" s="148">
        <f t="shared" si="43"/>
        <v>2</v>
      </c>
    </row>
    <row r="118" spans="1:18">
      <c r="A118" s="114"/>
      <c r="B118" s="149"/>
      <c r="C118" s="114">
        <v>49450</v>
      </c>
      <c r="D118" s="115" t="s">
        <v>186</v>
      </c>
      <c r="E118" s="148">
        <v>0</v>
      </c>
      <c r="F118" s="148">
        <v>0</v>
      </c>
      <c r="G118" s="148"/>
      <c r="H118" s="148">
        <v>0</v>
      </c>
      <c r="I118" s="148"/>
      <c r="J118" s="148">
        <v>2</v>
      </c>
      <c r="K118" s="148"/>
      <c r="L118" s="148">
        <v>0</v>
      </c>
      <c r="M118" s="148"/>
      <c r="N118" s="148">
        <v>0</v>
      </c>
      <c r="O118" s="148"/>
      <c r="P118" s="148">
        <v>0</v>
      </c>
      <c r="Q118" s="148"/>
      <c r="R118" s="148">
        <f t="shared" ref="R118" si="45">SUM(E118:P118)</f>
        <v>2</v>
      </c>
    </row>
    <row r="119" spans="1:18">
      <c r="A119" s="114"/>
      <c r="B119" s="123"/>
      <c r="C119" s="116" t="s">
        <v>116</v>
      </c>
      <c r="D119" s="117"/>
      <c r="E119" s="148">
        <f t="shared" ref="E119:R119" si="46">SUM(E120)</f>
        <v>0</v>
      </c>
      <c r="F119" s="148">
        <f t="shared" si="46"/>
        <v>0</v>
      </c>
      <c r="G119" s="148"/>
      <c r="H119" s="148">
        <f t="shared" si="46"/>
        <v>0</v>
      </c>
      <c r="I119" s="148"/>
      <c r="J119" s="148">
        <f t="shared" si="46"/>
        <v>2</v>
      </c>
      <c r="K119" s="148"/>
      <c r="L119" s="148">
        <f t="shared" si="46"/>
        <v>0</v>
      </c>
      <c r="M119" s="148"/>
      <c r="N119" s="148">
        <f t="shared" si="46"/>
        <v>0</v>
      </c>
      <c r="O119" s="148"/>
      <c r="P119" s="148">
        <f t="shared" si="46"/>
        <v>0</v>
      </c>
      <c r="Q119" s="148"/>
      <c r="R119" s="148">
        <f t="shared" si="46"/>
        <v>2</v>
      </c>
    </row>
    <row r="120" spans="1:18">
      <c r="A120" s="114"/>
      <c r="B120" s="149"/>
      <c r="C120" s="114">
        <v>50295</v>
      </c>
      <c r="D120" s="115" t="s">
        <v>187</v>
      </c>
      <c r="E120" s="148">
        <v>0</v>
      </c>
      <c r="F120" s="148">
        <v>0</v>
      </c>
      <c r="G120" s="148"/>
      <c r="H120" s="148">
        <v>0</v>
      </c>
      <c r="I120" s="148"/>
      <c r="J120" s="148">
        <v>2</v>
      </c>
      <c r="K120" s="148"/>
      <c r="L120" s="148">
        <v>0</v>
      </c>
      <c r="M120" s="148"/>
      <c r="N120" s="148">
        <v>0</v>
      </c>
      <c r="O120" s="148"/>
      <c r="P120" s="148">
        <v>0</v>
      </c>
      <c r="Q120" s="148"/>
      <c r="R120" s="148">
        <f>SUM(E120:P120)</f>
        <v>2</v>
      </c>
    </row>
    <row r="121" spans="1:18">
      <c r="A121" s="146"/>
      <c r="B121" s="116" t="s">
        <v>25</v>
      </c>
      <c r="C121" s="116"/>
      <c r="D121" s="117"/>
      <c r="E121" s="147">
        <f>E122+E124+E126+E128</f>
        <v>540.9</v>
      </c>
      <c r="F121" s="147">
        <f>F122+F124+F126+F128</f>
        <v>70.552927430000011</v>
      </c>
      <c r="G121" s="147"/>
      <c r="H121" s="147">
        <f>H122+H124+H126+H128</f>
        <v>0</v>
      </c>
      <c r="I121" s="147"/>
      <c r="J121" s="147">
        <f>J122+J124+J126+J128</f>
        <v>0</v>
      </c>
      <c r="K121" s="147"/>
      <c r="L121" s="147">
        <f>L122+L124+L126+L128</f>
        <v>0</v>
      </c>
      <c r="M121" s="147"/>
      <c r="N121" s="147">
        <f>N122+N124+N126+N128</f>
        <v>0</v>
      </c>
      <c r="O121" s="147"/>
      <c r="P121" s="147">
        <f>P122+P124+P126+P128</f>
        <v>29.394224999999999</v>
      </c>
      <c r="Q121" s="147"/>
      <c r="R121" s="147">
        <f>R122+R124+R126+R128</f>
        <v>640.84715243000005</v>
      </c>
    </row>
    <row r="122" spans="1:18">
      <c r="A122" s="114"/>
      <c r="B122" s="123"/>
      <c r="C122" s="116" t="s">
        <v>113</v>
      </c>
      <c r="D122" s="117"/>
      <c r="E122" s="148">
        <f t="shared" ref="E122:R126" si="47">SUM(E123)</f>
        <v>55.9</v>
      </c>
      <c r="F122" s="148">
        <f t="shared" si="47"/>
        <v>5.09190114</v>
      </c>
      <c r="G122" s="148"/>
      <c r="H122" s="148">
        <f t="shared" si="47"/>
        <v>0</v>
      </c>
      <c r="I122" s="148"/>
      <c r="J122" s="148">
        <f t="shared" si="47"/>
        <v>0</v>
      </c>
      <c r="K122" s="148"/>
      <c r="L122" s="148">
        <f t="shared" si="47"/>
        <v>0</v>
      </c>
      <c r="M122" s="148"/>
      <c r="N122" s="148">
        <f t="shared" si="47"/>
        <v>0</v>
      </c>
      <c r="O122" s="148"/>
      <c r="P122" s="148">
        <f t="shared" si="47"/>
        <v>0</v>
      </c>
      <c r="Q122" s="148"/>
      <c r="R122" s="148">
        <f t="shared" si="47"/>
        <v>60.991901139999996</v>
      </c>
    </row>
    <row r="123" spans="1:18">
      <c r="A123" s="114"/>
      <c r="B123" s="149"/>
      <c r="C123" s="114">
        <v>41504</v>
      </c>
      <c r="D123" s="115" t="s">
        <v>188</v>
      </c>
      <c r="E123" s="148">
        <v>55.9</v>
      </c>
      <c r="F123" s="148">
        <v>5.09190114</v>
      </c>
      <c r="G123" s="148"/>
      <c r="H123" s="148">
        <v>0</v>
      </c>
      <c r="I123" s="148"/>
      <c r="J123" s="148">
        <v>0</v>
      </c>
      <c r="K123" s="148"/>
      <c r="L123" s="148">
        <v>0</v>
      </c>
      <c r="M123" s="148"/>
      <c r="N123" s="148">
        <v>0</v>
      </c>
      <c r="O123" s="148"/>
      <c r="P123" s="148">
        <v>0</v>
      </c>
      <c r="Q123" s="148"/>
      <c r="R123" s="148">
        <f t="shared" ref="R123" si="48">SUM(E123:P123)</f>
        <v>60.991901139999996</v>
      </c>
    </row>
    <row r="124" spans="1:18">
      <c r="A124" s="114"/>
      <c r="B124" s="123"/>
      <c r="C124" s="116" t="s">
        <v>114</v>
      </c>
      <c r="D124" s="117"/>
      <c r="E124" s="148">
        <f t="shared" si="47"/>
        <v>0</v>
      </c>
      <c r="F124" s="148">
        <f t="shared" si="47"/>
        <v>0</v>
      </c>
      <c r="G124" s="148"/>
      <c r="H124" s="148">
        <f t="shared" si="47"/>
        <v>0</v>
      </c>
      <c r="I124" s="148"/>
      <c r="J124" s="148">
        <f t="shared" si="47"/>
        <v>0</v>
      </c>
      <c r="K124" s="148"/>
      <c r="L124" s="148">
        <f t="shared" si="47"/>
        <v>0</v>
      </c>
      <c r="M124" s="148"/>
      <c r="N124" s="148">
        <f t="shared" si="47"/>
        <v>0</v>
      </c>
      <c r="O124" s="148"/>
      <c r="P124" s="148">
        <f t="shared" si="47"/>
        <v>0.24399000000000001</v>
      </c>
      <c r="Q124" s="148"/>
      <c r="R124" s="148">
        <f t="shared" si="47"/>
        <v>0.24399000000000001</v>
      </c>
    </row>
    <row r="125" spans="1:18">
      <c r="A125" s="114"/>
      <c r="B125" s="149"/>
      <c r="C125" s="114">
        <v>44304</v>
      </c>
      <c r="D125" s="115" t="s">
        <v>189</v>
      </c>
      <c r="E125" s="148">
        <v>0</v>
      </c>
      <c r="F125" s="148">
        <v>0</v>
      </c>
      <c r="G125" s="148"/>
      <c r="H125" s="148">
        <v>0</v>
      </c>
      <c r="I125" s="148"/>
      <c r="J125" s="148">
        <v>0</v>
      </c>
      <c r="K125" s="148"/>
      <c r="L125" s="148">
        <v>0</v>
      </c>
      <c r="M125" s="148"/>
      <c r="N125" s="148">
        <v>0</v>
      </c>
      <c r="O125" s="148"/>
      <c r="P125" s="148">
        <v>0.24399000000000001</v>
      </c>
      <c r="Q125" s="148"/>
      <c r="R125" s="148">
        <f t="shared" ref="R125" si="49">SUM(E125:P125)</f>
        <v>0.24399000000000001</v>
      </c>
    </row>
    <row r="126" spans="1:18">
      <c r="A126" s="114"/>
      <c r="B126" s="123"/>
      <c r="C126" s="116" t="s">
        <v>132</v>
      </c>
      <c r="D126" s="117"/>
      <c r="E126" s="148">
        <f t="shared" si="47"/>
        <v>0</v>
      </c>
      <c r="F126" s="148">
        <f t="shared" si="47"/>
        <v>0</v>
      </c>
      <c r="G126" s="148"/>
      <c r="H126" s="148">
        <f t="shared" si="47"/>
        <v>0</v>
      </c>
      <c r="I126" s="148"/>
      <c r="J126" s="148">
        <f t="shared" si="47"/>
        <v>0</v>
      </c>
      <c r="K126" s="148"/>
      <c r="L126" s="148">
        <f t="shared" si="47"/>
        <v>0</v>
      </c>
      <c r="M126" s="148"/>
      <c r="N126" s="148">
        <f t="shared" si="47"/>
        <v>0</v>
      </c>
      <c r="O126" s="148"/>
      <c r="P126" s="148">
        <f t="shared" si="47"/>
        <v>17.650234999999999</v>
      </c>
      <c r="Q126" s="148"/>
      <c r="R126" s="148">
        <f t="shared" si="47"/>
        <v>17.650234999999999</v>
      </c>
    </row>
    <row r="127" spans="1:18" ht="24">
      <c r="A127" s="114"/>
      <c r="B127" s="149"/>
      <c r="C127" s="114">
        <v>41509</v>
      </c>
      <c r="D127" s="115" t="s">
        <v>234</v>
      </c>
      <c r="E127" s="148">
        <v>0</v>
      </c>
      <c r="F127" s="148">
        <v>0</v>
      </c>
      <c r="G127" s="148"/>
      <c r="H127" s="148">
        <v>0</v>
      </c>
      <c r="I127" s="148"/>
      <c r="J127" s="148">
        <v>0</v>
      </c>
      <c r="K127" s="148"/>
      <c r="L127" s="148">
        <v>0</v>
      </c>
      <c r="M127" s="148"/>
      <c r="N127" s="148">
        <v>0</v>
      </c>
      <c r="O127" s="148"/>
      <c r="P127" s="148">
        <v>17.650234999999999</v>
      </c>
      <c r="Q127" s="148"/>
      <c r="R127" s="148">
        <f t="shared" ref="R127" si="50">SUM(E127:P127)</f>
        <v>17.650234999999999</v>
      </c>
    </row>
    <row r="128" spans="1:18">
      <c r="A128" s="114"/>
      <c r="B128" s="123"/>
      <c r="C128" s="116" t="s">
        <v>130</v>
      </c>
      <c r="D128" s="117"/>
      <c r="E128" s="148">
        <f>SUM(E129:E130)</f>
        <v>485</v>
      </c>
      <c r="F128" s="148">
        <f>SUM(F129:F130)</f>
        <v>65.461026290000007</v>
      </c>
      <c r="G128" s="148"/>
      <c r="H128" s="148">
        <f>SUM(H129:H130)</f>
        <v>0</v>
      </c>
      <c r="I128" s="148"/>
      <c r="J128" s="148">
        <f>SUM(J129:J130)</f>
        <v>0</v>
      </c>
      <c r="K128" s="148"/>
      <c r="L128" s="148">
        <f>SUM(L129:L130)</f>
        <v>0</v>
      </c>
      <c r="M128" s="148"/>
      <c r="N128" s="148">
        <f>SUM(N129:N130)</f>
        <v>0</v>
      </c>
      <c r="O128" s="148"/>
      <c r="P128" s="148">
        <f>SUM(P129:P130)</f>
        <v>11.5</v>
      </c>
      <c r="Q128" s="148"/>
      <c r="R128" s="148">
        <f>SUM(R129:R130)</f>
        <v>561.96102629000006</v>
      </c>
    </row>
    <row r="129" spans="1:18" ht="24">
      <c r="A129" s="114"/>
      <c r="B129" s="149"/>
      <c r="C129" s="114">
        <v>43141</v>
      </c>
      <c r="D129" s="115" t="s">
        <v>235</v>
      </c>
      <c r="E129" s="148">
        <v>213</v>
      </c>
      <c r="F129" s="148">
        <v>35</v>
      </c>
      <c r="G129" s="148"/>
      <c r="H129" s="148">
        <v>0</v>
      </c>
      <c r="I129" s="148"/>
      <c r="J129" s="148">
        <v>0</v>
      </c>
      <c r="K129" s="148"/>
      <c r="L129" s="148">
        <v>0</v>
      </c>
      <c r="M129" s="148"/>
      <c r="N129" s="148">
        <v>0</v>
      </c>
      <c r="O129" s="148"/>
      <c r="P129" s="148">
        <v>0</v>
      </c>
      <c r="Q129" s="148"/>
      <c r="R129" s="148">
        <f>SUM(E129:P129)</f>
        <v>248</v>
      </c>
    </row>
    <row r="130" spans="1:18" ht="24.75" customHeight="1">
      <c r="A130" s="114"/>
      <c r="B130" s="149"/>
      <c r="C130" s="114">
        <v>48444</v>
      </c>
      <c r="D130" s="115" t="s">
        <v>236</v>
      </c>
      <c r="E130" s="148">
        <v>272</v>
      </c>
      <c r="F130" s="148">
        <v>30.46102629</v>
      </c>
      <c r="G130" s="148"/>
      <c r="H130" s="148">
        <v>0</v>
      </c>
      <c r="I130" s="148"/>
      <c r="J130" s="148">
        <v>0</v>
      </c>
      <c r="K130" s="148"/>
      <c r="L130" s="148">
        <v>0</v>
      </c>
      <c r="M130" s="148"/>
      <c r="N130" s="148">
        <v>0</v>
      </c>
      <c r="O130" s="148"/>
      <c r="P130" s="148">
        <v>11.5</v>
      </c>
      <c r="Q130" s="148"/>
      <c r="R130" s="148">
        <f>SUM(E130:P130)</f>
        <v>313.96102629000001</v>
      </c>
    </row>
    <row r="131" spans="1:18">
      <c r="A131" s="146"/>
      <c r="B131" s="116" t="s">
        <v>26</v>
      </c>
      <c r="C131" s="116"/>
      <c r="D131" s="117"/>
      <c r="E131" s="147">
        <f>E132+E134</f>
        <v>0</v>
      </c>
      <c r="F131" s="147">
        <f>F132+F134</f>
        <v>3.1</v>
      </c>
      <c r="G131" s="147"/>
      <c r="H131" s="147">
        <f>H132+H134</f>
        <v>0</v>
      </c>
      <c r="I131" s="147"/>
      <c r="J131" s="147">
        <f>J132+J134</f>
        <v>7.9</v>
      </c>
      <c r="K131" s="147"/>
      <c r="L131" s="147">
        <f>L132+L134</f>
        <v>0</v>
      </c>
      <c r="M131" s="147"/>
      <c r="N131" s="147">
        <f>N132+N134</f>
        <v>5</v>
      </c>
      <c r="O131" s="147"/>
      <c r="P131" s="147">
        <f>P132+P134</f>
        <v>11.65</v>
      </c>
      <c r="Q131" s="147"/>
      <c r="R131" s="147">
        <f>R132+R134</f>
        <v>27.65</v>
      </c>
    </row>
    <row r="132" spans="1:18">
      <c r="A132" s="114"/>
      <c r="B132" s="123"/>
      <c r="C132" s="116" t="s">
        <v>169</v>
      </c>
      <c r="D132" s="117"/>
      <c r="E132" s="148">
        <f>SUM(E133)</f>
        <v>0</v>
      </c>
      <c r="F132" s="148">
        <f t="shared" ref="F132:R132" si="51">SUM(F133)</f>
        <v>0</v>
      </c>
      <c r="G132" s="148"/>
      <c r="H132" s="148">
        <f t="shared" si="51"/>
        <v>0</v>
      </c>
      <c r="I132" s="148"/>
      <c r="J132" s="148">
        <f t="shared" si="51"/>
        <v>0</v>
      </c>
      <c r="K132" s="148"/>
      <c r="L132" s="148">
        <f t="shared" si="51"/>
        <v>0</v>
      </c>
      <c r="M132" s="148"/>
      <c r="N132" s="148">
        <f t="shared" si="51"/>
        <v>0</v>
      </c>
      <c r="O132" s="148"/>
      <c r="P132" s="148">
        <f t="shared" si="51"/>
        <v>0.75</v>
      </c>
      <c r="Q132" s="148"/>
      <c r="R132" s="148">
        <f t="shared" si="51"/>
        <v>0.75</v>
      </c>
    </row>
    <row r="133" spans="1:18">
      <c r="A133" s="114"/>
      <c r="B133" s="149"/>
      <c r="C133" s="114">
        <v>46436</v>
      </c>
      <c r="D133" s="125" t="s">
        <v>190</v>
      </c>
      <c r="E133" s="148">
        <v>0</v>
      </c>
      <c r="F133" s="148">
        <v>0</v>
      </c>
      <c r="G133" s="148"/>
      <c r="H133" s="148">
        <v>0</v>
      </c>
      <c r="I133" s="148"/>
      <c r="J133" s="148">
        <v>0</v>
      </c>
      <c r="K133" s="148"/>
      <c r="L133" s="148">
        <v>0</v>
      </c>
      <c r="M133" s="148"/>
      <c r="N133" s="148">
        <v>0</v>
      </c>
      <c r="O133" s="148"/>
      <c r="P133" s="148">
        <v>0.75</v>
      </c>
      <c r="Q133" s="148"/>
      <c r="R133" s="148">
        <f>SUM(E133:P133)</f>
        <v>0.75</v>
      </c>
    </row>
    <row r="134" spans="1:18">
      <c r="A134" s="114"/>
      <c r="B134" s="123"/>
      <c r="C134" s="116" t="s">
        <v>116</v>
      </c>
      <c r="D134" s="117"/>
      <c r="E134" s="148">
        <f>SUM(E135:E136)</f>
        <v>0</v>
      </c>
      <c r="F134" s="148">
        <f>SUM(F135:F136)</f>
        <v>3.1</v>
      </c>
      <c r="G134" s="148"/>
      <c r="H134" s="148">
        <f>SUM(H135:H136)</f>
        <v>0</v>
      </c>
      <c r="I134" s="148"/>
      <c r="J134" s="148">
        <f>SUM(J135:J136)</f>
        <v>7.9</v>
      </c>
      <c r="K134" s="148"/>
      <c r="L134" s="148">
        <f>SUM(L135:L136)</f>
        <v>0</v>
      </c>
      <c r="M134" s="148"/>
      <c r="N134" s="148">
        <f>SUM(N135:N136)</f>
        <v>5</v>
      </c>
      <c r="O134" s="148"/>
      <c r="P134" s="148">
        <f>SUM(P135:P136)</f>
        <v>10.9</v>
      </c>
      <c r="Q134" s="148"/>
      <c r="R134" s="148">
        <f>SUM(R135:R136)</f>
        <v>26.9</v>
      </c>
    </row>
    <row r="135" spans="1:18">
      <c r="A135" s="114"/>
      <c r="B135" s="149"/>
      <c r="C135" s="114">
        <v>50028</v>
      </c>
      <c r="D135" s="125" t="s">
        <v>191</v>
      </c>
      <c r="E135" s="148">
        <v>0</v>
      </c>
      <c r="F135" s="148">
        <v>3.1</v>
      </c>
      <c r="G135" s="148"/>
      <c r="H135" s="148">
        <v>0</v>
      </c>
      <c r="I135" s="148"/>
      <c r="J135" s="148">
        <v>2.9</v>
      </c>
      <c r="K135" s="148"/>
      <c r="L135" s="148">
        <v>0</v>
      </c>
      <c r="M135" s="148"/>
      <c r="N135" s="148">
        <v>0</v>
      </c>
      <c r="O135" s="148"/>
      <c r="P135" s="148">
        <v>0</v>
      </c>
      <c r="Q135" s="148"/>
      <c r="R135" s="148">
        <f>SUM(E135:P135)</f>
        <v>6</v>
      </c>
    </row>
    <row r="136" spans="1:18">
      <c r="A136" s="114"/>
      <c r="B136" s="149"/>
      <c r="C136" s="114">
        <v>50210</v>
      </c>
      <c r="D136" s="125" t="s">
        <v>151</v>
      </c>
      <c r="E136" s="148">
        <v>0</v>
      </c>
      <c r="F136" s="148">
        <v>0</v>
      </c>
      <c r="G136" s="148"/>
      <c r="H136" s="148">
        <v>0</v>
      </c>
      <c r="I136" s="148"/>
      <c r="J136" s="148">
        <v>5</v>
      </c>
      <c r="K136" s="148"/>
      <c r="L136" s="148">
        <v>0</v>
      </c>
      <c r="M136" s="148"/>
      <c r="N136" s="148">
        <v>5</v>
      </c>
      <c r="O136" s="148"/>
      <c r="P136" s="148">
        <v>10.9</v>
      </c>
      <c r="Q136" s="148"/>
      <c r="R136" s="148">
        <f>SUM(E136:P136)</f>
        <v>20.9</v>
      </c>
    </row>
    <row r="137" spans="1:18">
      <c r="A137" s="146"/>
      <c r="B137" s="116" t="s">
        <v>123</v>
      </c>
      <c r="C137" s="116"/>
      <c r="D137" s="117"/>
      <c r="E137" s="147">
        <f>E138+E140</f>
        <v>0</v>
      </c>
      <c r="F137" s="147">
        <f>F138+F140</f>
        <v>0</v>
      </c>
      <c r="G137" s="147"/>
      <c r="H137" s="147">
        <f>H138+H140</f>
        <v>0</v>
      </c>
      <c r="I137" s="147"/>
      <c r="J137" s="147">
        <f>J138+J140</f>
        <v>2.2400000000000002</v>
      </c>
      <c r="K137" s="147"/>
      <c r="L137" s="147">
        <f>L138+L140</f>
        <v>0</v>
      </c>
      <c r="M137" s="147"/>
      <c r="N137" s="147">
        <f>N138+N140</f>
        <v>0</v>
      </c>
      <c r="O137" s="147"/>
      <c r="P137" s="147">
        <f>P138+P140</f>
        <v>29.55</v>
      </c>
      <c r="Q137" s="147"/>
      <c r="R137" s="147">
        <f>R138+R140</f>
        <v>31.790000000000003</v>
      </c>
    </row>
    <row r="138" spans="1:18">
      <c r="A138" s="114"/>
      <c r="B138" s="123"/>
      <c r="C138" s="116" t="s">
        <v>113</v>
      </c>
      <c r="D138" s="117"/>
      <c r="E138" s="148">
        <f>SUM(E139)</f>
        <v>0</v>
      </c>
      <c r="F138" s="148">
        <f t="shared" ref="F138:R138" si="52">SUM(F139)</f>
        <v>0</v>
      </c>
      <c r="G138" s="148"/>
      <c r="H138" s="148">
        <f t="shared" si="52"/>
        <v>0</v>
      </c>
      <c r="I138" s="148"/>
      <c r="J138" s="148">
        <f t="shared" si="52"/>
        <v>2.2400000000000002</v>
      </c>
      <c r="K138" s="148"/>
      <c r="L138" s="148">
        <f t="shared" si="52"/>
        <v>0</v>
      </c>
      <c r="M138" s="148"/>
      <c r="N138" s="148">
        <f t="shared" si="52"/>
        <v>0</v>
      </c>
      <c r="O138" s="148"/>
      <c r="P138" s="148">
        <f t="shared" si="52"/>
        <v>6.2</v>
      </c>
      <c r="Q138" s="148"/>
      <c r="R138" s="148">
        <f t="shared" si="52"/>
        <v>8.4400000000000013</v>
      </c>
    </row>
    <row r="139" spans="1:18">
      <c r="A139" s="114"/>
      <c r="B139" s="149"/>
      <c r="C139" s="114">
        <v>48346</v>
      </c>
      <c r="D139" s="125" t="s">
        <v>152</v>
      </c>
      <c r="E139" s="148">
        <v>0</v>
      </c>
      <c r="F139" s="148">
        <v>0</v>
      </c>
      <c r="G139" s="148"/>
      <c r="H139" s="148">
        <v>0</v>
      </c>
      <c r="I139" s="148"/>
      <c r="J139" s="148">
        <v>2.2400000000000002</v>
      </c>
      <c r="K139" s="148"/>
      <c r="L139" s="148">
        <v>0</v>
      </c>
      <c r="M139" s="148"/>
      <c r="N139" s="148">
        <v>0</v>
      </c>
      <c r="O139" s="148"/>
      <c r="P139" s="148">
        <v>6.2</v>
      </c>
      <c r="Q139" s="148"/>
      <c r="R139" s="148">
        <f>SUM(E139:P139)</f>
        <v>8.4400000000000013</v>
      </c>
    </row>
    <row r="140" spans="1:18">
      <c r="A140" s="114"/>
      <c r="B140" s="123"/>
      <c r="C140" s="116" t="s">
        <v>130</v>
      </c>
      <c r="D140" s="117"/>
      <c r="E140" s="148">
        <f>SUM(E141)</f>
        <v>0</v>
      </c>
      <c r="F140" s="148">
        <f t="shared" ref="F140:R140" si="53">SUM(F141)</f>
        <v>0</v>
      </c>
      <c r="G140" s="148"/>
      <c r="H140" s="148">
        <f t="shared" si="53"/>
        <v>0</v>
      </c>
      <c r="I140" s="148"/>
      <c r="J140" s="148">
        <f t="shared" si="53"/>
        <v>0</v>
      </c>
      <c r="K140" s="148"/>
      <c r="L140" s="148">
        <f t="shared" si="53"/>
        <v>0</v>
      </c>
      <c r="M140" s="148"/>
      <c r="N140" s="148">
        <f t="shared" si="53"/>
        <v>0</v>
      </c>
      <c r="O140" s="148"/>
      <c r="P140" s="148">
        <f t="shared" si="53"/>
        <v>23.35</v>
      </c>
      <c r="Q140" s="148"/>
      <c r="R140" s="148">
        <f t="shared" si="53"/>
        <v>23.35</v>
      </c>
    </row>
    <row r="141" spans="1:18" ht="24">
      <c r="A141" s="114"/>
      <c r="B141" s="149"/>
      <c r="C141" s="114">
        <v>46499</v>
      </c>
      <c r="D141" s="115" t="s">
        <v>237</v>
      </c>
      <c r="E141" s="148">
        <v>0</v>
      </c>
      <c r="F141" s="148">
        <v>0</v>
      </c>
      <c r="G141" s="148"/>
      <c r="H141" s="148">
        <v>0</v>
      </c>
      <c r="I141" s="148"/>
      <c r="J141" s="148">
        <v>0</v>
      </c>
      <c r="K141" s="148"/>
      <c r="L141" s="148">
        <v>0</v>
      </c>
      <c r="M141" s="148"/>
      <c r="N141" s="148">
        <v>0</v>
      </c>
      <c r="O141" s="148"/>
      <c r="P141" s="148">
        <v>23.35</v>
      </c>
      <c r="Q141" s="148"/>
      <c r="R141" s="148">
        <f>SUM(E141:P141)</f>
        <v>23.35</v>
      </c>
    </row>
    <row r="142" spans="1:18">
      <c r="A142" s="146"/>
      <c r="B142" s="116" t="s">
        <v>57</v>
      </c>
      <c r="C142" s="116"/>
      <c r="D142" s="117"/>
      <c r="E142" s="147">
        <f>E143+E145+E148</f>
        <v>0</v>
      </c>
      <c r="F142" s="147">
        <f>F143+F145+F148</f>
        <v>8.3608477200000006</v>
      </c>
      <c r="G142" s="147"/>
      <c r="H142" s="147">
        <f>H143+H145+H148</f>
        <v>0</v>
      </c>
      <c r="I142" s="147"/>
      <c r="J142" s="147">
        <f>J143+J145+J148</f>
        <v>7.65</v>
      </c>
      <c r="K142" s="147"/>
      <c r="L142" s="147">
        <f>L143+L145+L148</f>
        <v>0</v>
      </c>
      <c r="M142" s="147"/>
      <c r="N142" s="147">
        <f>N143+N145+N148</f>
        <v>3.35</v>
      </c>
      <c r="O142" s="147"/>
      <c r="P142" s="147">
        <f>P143+P145+P148</f>
        <v>9.6818249999999999</v>
      </c>
      <c r="Q142" s="147"/>
      <c r="R142" s="147">
        <f>R143+R145+R148</f>
        <v>29.042672719999999</v>
      </c>
    </row>
    <row r="143" spans="1:18">
      <c r="A143" s="114"/>
      <c r="B143" s="123"/>
      <c r="C143" s="116" t="s">
        <v>113</v>
      </c>
      <c r="D143" s="117"/>
      <c r="E143" s="148">
        <f>SUM(E144)</f>
        <v>0</v>
      </c>
      <c r="F143" s="148">
        <f t="shared" ref="F143:R143" si="54">SUM(F144)</f>
        <v>2.4578159400000001</v>
      </c>
      <c r="G143" s="148"/>
      <c r="H143" s="148">
        <f t="shared" si="54"/>
        <v>0</v>
      </c>
      <c r="I143" s="148"/>
      <c r="J143" s="148">
        <f t="shared" si="54"/>
        <v>2.5</v>
      </c>
      <c r="K143" s="148"/>
      <c r="L143" s="148">
        <f t="shared" si="54"/>
        <v>0</v>
      </c>
      <c r="M143" s="148"/>
      <c r="N143" s="148">
        <f t="shared" si="54"/>
        <v>0</v>
      </c>
      <c r="O143" s="148"/>
      <c r="P143" s="148">
        <f t="shared" si="54"/>
        <v>0</v>
      </c>
      <c r="Q143" s="148"/>
      <c r="R143" s="148">
        <f t="shared" si="54"/>
        <v>4.9578159399999997</v>
      </c>
    </row>
    <row r="144" spans="1:18" ht="15" customHeight="1">
      <c r="A144" s="114"/>
      <c r="B144" s="149"/>
      <c r="C144" s="114">
        <v>43452</v>
      </c>
      <c r="D144" s="115" t="s">
        <v>137</v>
      </c>
      <c r="E144" s="148">
        <v>0</v>
      </c>
      <c r="F144" s="148">
        <v>2.4578159400000001</v>
      </c>
      <c r="G144" s="148"/>
      <c r="H144" s="148">
        <v>0</v>
      </c>
      <c r="I144" s="148"/>
      <c r="J144" s="148">
        <v>2.5</v>
      </c>
      <c r="K144" s="148"/>
      <c r="L144" s="148">
        <v>0</v>
      </c>
      <c r="M144" s="148"/>
      <c r="N144" s="148">
        <v>0</v>
      </c>
      <c r="O144" s="148"/>
      <c r="P144" s="148">
        <v>0</v>
      </c>
      <c r="Q144" s="148"/>
      <c r="R144" s="148">
        <f>SUM(E144:P144)</f>
        <v>4.9578159399999997</v>
      </c>
    </row>
    <row r="145" spans="1:18">
      <c r="A145" s="114"/>
      <c r="B145" s="123"/>
      <c r="C145" s="116" t="s">
        <v>116</v>
      </c>
      <c r="D145" s="117"/>
      <c r="E145" s="148">
        <f>SUM(E146:E147)</f>
        <v>0</v>
      </c>
      <c r="F145" s="148">
        <f>SUM(F146:F147)</f>
        <v>5.9030317800000001</v>
      </c>
      <c r="G145" s="148"/>
      <c r="H145" s="148">
        <f>SUM(H146:H147)</f>
        <v>0</v>
      </c>
      <c r="I145" s="148"/>
      <c r="J145" s="148">
        <f>SUM(J146:J147)</f>
        <v>5.15</v>
      </c>
      <c r="K145" s="148"/>
      <c r="L145" s="148">
        <f>SUM(L146:L147)</f>
        <v>0</v>
      </c>
      <c r="M145" s="148"/>
      <c r="N145" s="148">
        <f>SUM(N146:N147)</f>
        <v>3.35</v>
      </c>
      <c r="O145" s="148"/>
      <c r="P145" s="148">
        <f>SUM(P146:P147)</f>
        <v>7.95</v>
      </c>
      <c r="Q145" s="148"/>
      <c r="R145" s="148">
        <f>SUM(R146:R147)</f>
        <v>22.353031779999998</v>
      </c>
    </row>
    <row r="146" spans="1:18">
      <c r="A146" s="114"/>
      <c r="B146" s="149"/>
      <c r="C146" s="114">
        <v>48361</v>
      </c>
      <c r="D146" s="115" t="s">
        <v>153</v>
      </c>
      <c r="E146" s="148">
        <v>0</v>
      </c>
      <c r="F146" s="148">
        <v>2.80303178</v>
      </c>
      <c r="G146" s="148"/>
      <c r="H146" s="148">
        <v>0</v>
      </c>
      <c r="I146" s="148"/>
      <c r="J146" s="148">
        <v>2.25</v>
      </c>
      <c r="K146" s="148"/>
      <c r="L146" s="148">
        <v>0</v>
      </c>
      <c r="M146" s="148"/>
      <c r="N146" s="148">
        <v>3.35</v>
      </c>
      <c r="O146" s="148"/>
      <c r="P146" s="148">
        <v>7.95</v>
      </c>
      <c r="Q146" s="148"/>
      <c r="R146" s="148">
        <f>SUM(E146:P146)</f>
        <v>16.353031779999998</v>
      </c>
    </row>
    <row r="147" spans="1:18">
      <c r="A147" s="114"/>
      <c r="B147" s="149"/>
      <c r="C147" s="114">
        <v>50028</v>
      </c>
      <c r="D147" s="115" t="s">
        <v>191</v>
      </c>
      <c r="E147" s="148">
        <v>0</v>
      </c>
      <c r="F147" s="148">
        <v>3.1</v>
      </c>
      <c r="G147" s="148"/>
      <c r="H147" s="148">
        <v>0</v>
      </c>
      <c r="I147" s="148"/>
      <c r="J147" s="148">
        <v>2.9</v>
      </c>
      <c r="K147" s="148"/>
      <c r="L147" s="148">
        <v>0</v>
      </c>
      <c r="M147" s="148"/>
      <c r="N147" s="148">
        <v>0</v>
      </c>
      <c r="O147" s="148"/>
      <c r="P147" s="148">
        <v>0</v>
      </c>
      <c r="Q147" s="148"/>
      <c r="R147" s="148">
        <f>SUM(E147:P147)</f>
        <v>6</v>
      </c>
    </row>
    <row r="148" spans="1:18">
      <c r="A148" s="114"/>
      <c r="B148" s="123"/>
      <c r="C148" s="116" t="s">
        <v>131</v>
      </c>
      <c r="D148" s="117"/>
      <c r="E148" s="148">
        <f t="shared" ref="E148:F148" si="55">SUM(E149)</f>
        <v>0</v>
      </c>
      <c r="F148" s="148">
        <f t="shared" si="55"/>
        <v>0</v>
      </c>
      <c r="G148" s="148"/>
      <c r="H148" s="148">
        <f t="shared" ref="H148" si="56">SUM(H149)</f>
        <v>0</v>
      </c>
      <c r="I148" s="148"/>
      <c r="J148" s="148">
        <f t="shared" ref="J148" si="57">SUM(J149)</f>
        <v>0</v>
      </c>
      <c r="K148" s="148"/>
      <c r="L148" s="148">
        <f t="shared" ref="L148" si="58">SUM(L149)</f>
        <v>0</v>
      </c>
      <c r="M148" s="148"/>
      <c r="N148" s="148">
        <f t="shared" ref="N148" si="59">SUM(N149)</f>
        <v>0</v>
      </c>
      <c r="O148" s="148"/>
      <c r="P148" s="148">
        <f t="shared" ref="P148" si="60">SUM(P149)</f>
        <v>1.7318249999999999</v>
      </c>
      <c r="Q148" s="148"/>
      <c r="R148" s="148">
        <f t="shared" ref="R148" si="61">SUM(R149)</f>
        <v>1.7318249999999999</v>
      </c>
    </row>
    <row r="149" spans="1:18" ht="24">
      <c r="A149" s="114"/>
      <c r="B149" s="149"/>
      <c r="C149" s="114">
        <v>42394</v>
      </c>
      <c r="D149" s="115" t="s">
        <v>238</v>
      </c>
      <c r="E149" s="148">
        <v>0</v>
      </c>
      <c r="F149" s="148">
        <v>0</v>
      </c>
      <c r="G149" s="148"/>
      <c r="H149" s="148">
        <v>0</v>
      </c>
      <c r="I149" s="148"/>
      <c r="J149" s="148">
        <v>0</v>
      </c>
      <c r="K149" s="148"/>
      <c r="L149" s="148">
        <v>0</v>
      </c>
      <c r="M149" s="148"/>
      <c r="N149" s="148">
        <v>0</v>
      </c>
      <c r="O149" s="148"/>
      <c r="P149" s="148">
        <v>1.7318249999999999</v>
      </c>
      <c r="Q149" s="148"/>
      <c r="R149" s="148">
        <f>SUM(E149:P149)</f>
        <v>1.7318249999999999</v>
      </c>
    </row>
    <row r="150" spans="1:18">
      <c r="A150" s="146"/>
      <c r="B150" s="116" t="s">
        <v>27</v>
      </c>
      <c r="C150" s="116"/>
      <c r="D150" s="117"/>
      <c r="E150" s="147">
        <f>+E151+E153</f>
        <v>0</v>
      </c>
      <c r="F150" s="147">
        <f>+F151+F153</f>
        <v>0</v>
      </c>
      <c r="G150" s="147"/>
      <c r="H150" s="147">
        <f>+H151+H153</f>
        <v>0</v>
      </c>
      <c r="I150" s="147"/>
      <c r="J150" s="147">
        <f>+J151+J153</f>
        <v>14.3</v>
      </c>
      <c r="K150" s="147"/>
      <c r="L150" s="147">
        <f>+L151+L153</f>
        <v>0</v>
      </c>
      <c r="M150" s="147"/>
      <c r="N150" s="147">
        <f>+N151+N153</f>
        <v>0</v>
      </c>
      <c r="O150" s="147"/>
      <c r="P150" s="147">
        <f>+P151+P153</f>
        <v>0.5</v>
      </c>
      <c r="Q150" s="147"/>
      <c r="R150" s="147">
        <f>+R151+R153</f>
        <v>14.8</v>
      </c>
    </row>
    <row r="151" spans="1:18">
      <c r="A151" s="114"/>
      <c r="B151" s="123"/>
      <c r="C151" s="116" t="s">
        <v>116</v>
      </c>
      <c r="D151" s="117"/>
      <c r="E151" s="148">
        <f>SUM(E152)</f>
        <v>0</v>
      </c>
      <c r="F151" s="148">
        <f t="shared" ref="F151:R153" si="62">SUM(F152)</f>
        <v>0</v>
      </c>
      <c r="G151" s="148"/>
      <c r="H151" s="148">
        <f t="shared" si="62"/>
        <v>0</v>
      </c>
      <c r="I151" s="148"/>
      <c r="J151" s="148">
        <f t="shared" si="62"/>
        <v>3</v>
      </c>
      <c r="K151" s="148"/>
      <c r="L151" s="148">
        <f t="shared" si="62"/>
        <v>0</v>
      </c>
      <c r="M151" s="148"/>
      <c r="N151" s="148">
        <f t="shared" si="62"/>
        <v>0</v>
      </c>
      <c r="O151" s="148"/>
      <c r="P151" s="148">
        <f t="shared" si="62"/>
        <v>0</v>
      </c>
      <c r="Q151" s="148"/>
      <c r="R151" s="148">
        <f t="shared" si="62"/>
        <v>3</v>
      </c>
    </row>
    <row r="152" spans="1:18">
      <c r="A152" s="114"/>
      <c r="B152" s="149"/>
      <c r="C152" s="114">
        <v>50028</v>
      </c>
      <c r="D152" s="115" t="s">
        <v>191</v>
      </c>
      <c r="E152" s="148">
        <v>0</v>
      </c>
      <c r="F152" s="148">
        <v>0</v>
      </c>
      <c r="G152" s="148"/>
      <c r="H152" s="148">
        <v>0</v>
      </c>
      <c r="I152" s="148"/>
      <c r="J152" s="148">
        <v>3</v>
      </c>
      <c r="K152" s="148"/>
      <c r="L152" s="148">
        <v>0</v>
      </c>
      <c r="M152" s="148"/>
      <c r="N152" s="148">
        <v>0</v>
      </c>
      <c r="O152" s="148"/>
      <c r="P152" s="148">
        <v>0</v>
      </c>
      <c r="Q152" s="148"/>
      <c r="R152" s="148">
        <f>SUM(E152:P152)</f>
        <v>3</v>
      </c>
    </row>
    <row r="153" spans="1:18">
      <c r="A153" s="114"/>
      <c r="B153" s="123"/>
      <c r="C153" s="116" t="s">
        <v>130</v>
      </c>
      <c r="D153" s="117"/>
      <c r="E153" s="148">
        <f>SUM(E154)</f>
        <v>0</v>
      </c>
      <c r="F153" s="148">
        <f t="shared" si="62"/>
        <v>0</v>
      </c>
      <c r="G153" s="148"/>
      <c r="H153" s="148">
        <f t="shared" si="62"/>
        <v>0</v>
      </c>
      <c r="I153" s="148"/>
      <c r="J153" s="148">
        <f t="shared" si="62"/>
        <v>11.3</v>
      </c>
      <c r="K153" s="148"/>
      <c r="L153" s="148">
        <f t="shared" si="62"/>
        <v>0</v>
      </c>
      <c r="M153" s="148"/>
      <c r="N153" s="148">
        <f t="shared" si="62"/>
        <v>0</v>
      </c>
      <c r="O153" s="148"/>
      <c r="P153" s="148">
        <f t="shared" si="62"/>
        <v>0.5</v>
      </c>
      <c r="Q153" s="148"/>
      <c r="R153" s="148">
        <f t="shared" si="62"/>
        <v>11.8</v>
      </c>
    </row>
    <row r="154" spans="1:18">
      <c r="A154" s="114"/>
      <c r="B154" s="149"/>
      <c r="C154" s="114">
        <v>48484</v>
      </c>
      <c r="D154" s="115" t="s">
        <v>135</v>
      </c>
      <c r="E154" s="148">
        <v>0</v>
      </c>
      <c r="F154" s="148">
        <v>0</v>
      </c>
      <c r="G154" s="148"/>
      <c r="H154" s="148">
        <v>0</v>
      </c>
      <c r="I154" s="148"/>
      <c r="J154" s="148">
        <v>11.3</v>
      </c>
      <c r="K154" s="148"/>
      <c r="L154" s="148">
        <v>0</v>
      </c>
      <c r="M154" s="148"/>
      <c r="N154" s="148">
        <v>0</v>
      </c>
      <c r="O154" s="148"/>
      <c r="P154" s="148">
        <v>0.5</v>
      </c>
      <c r="Q154" s="148"/>
      <c r="R154" s="148">
        <f>SUM(E154:P154)</f>
        <v>11.8</v>
      </c>
    </row>
    <row r="155" spans="1:18">
      <c r="A155" s="146"/>
      <c r="B155" s="116" t="s">
        <v>58</v>
      </c>
      <c r="C155" s="116"/>
      <c r="D155" s="117"/>
      <c r="E155" s="147">
        <f>E156+E158+E160</f>
        <v>0</v>
      </c>
      <c r="F155" s="147">
        <f t="shared" ref="F155" si="63">F156+F158+F160</f>
        <v>6.6988442800000003</v>
      </c>
      <c r="G155" s="147"/>
      <c r="H155" s="147">
        <f t="shared" ref="H155" si="64">H156+H158+H160</f>
        <v>0</v>
      </c>
      <c r="I155" s="147"/>
      <c r="J155" s="147">
        <f t="shared" ref="J155" si="65">J156+J158+J160</f>
        <v>6.6</v>
      </c>
      <c r="K155" s="147"/>
      <c r="L155" s="147">
        <f t="shared" ref="L155" si="66">L156+L158+L160</f>
        <v>0.2</v>
      </c>
      <c r="M155" s="147"/>
      <c r="N155" s="147">
        <f t="shared" ref="N155" si="67">N156+N158+N160</f>
        <v>0</v>
      </c>
      <c r="O155" s="147"/>
      <c r="P155" s="147">
        <f t="shared" ref="P155" si="68">P156+P158+P160</f>
        <v>9.870000000000001</v>
      </c>
      <c r="Q155" s="147"/>
      <c r="R155" s="147">
        <f t="shared" ref="R155" si="69">R156+R158+R160</f>
        <v>23.368844279999998</v>
      </c>
    </row>
    <row r="156" spans="1:18">
      <c r="A156" s="114"/>
      <c r="B156" s="123"/>
      <c r="C156" s="116" t="s">
        <v>113</v>
      </c>
      <c r="D156" s="117"/>
      <c r="E156" s="148">
        <f>SUM(E157)</f>
        <v>0</v>
      </c>
      <c r="F156" s="148">
        <f t="shared" ref="F156:F158" si="70">SUM(F157)</f>
        <v>2.4855781600000002</v>
      </c>
      <c r="G156" s="148"/>
      <c r="H156" s="148">
        <f t="shared" ref="H156:H158" si="71">SUM(H157)</f>
        <v>0</v>
      </c>
      <c r="I156" s="148"/>
      <c r="J156" s="148">
        <f t="shared" ref="J156:J158" si="72">SUM(J157)</f>
        <v>2.5</v>
      </c>
      <c r="K156" s="148"/>
      <c r="L156" s="148">
        <f t="shared" ref="L156:L158" si="73">SUM(L157)</f>
        <v>0</v>
      </c>
      <c r="M156" s="148"/>
      <c r="N156" s="148">
        <f t="shared" ref="N156:N158" si="74">SUM(N157)</f>
        <v>0</v>
      </c>
      <c r="O156" s="148"/>
      <c r="P156" s="148">
        <f t="shared" ref="P156:P158" si="75">SUM(P157)</f>
        <v>7</v>
      </c>
      <c r="Q156" s="148"/>
      <c r="R156" s="148">
        <f t="shared" ref="R156:R158" si="76">SUM(R157)</f>
        <v>11.985578159999999</v>
      </c>
    </row>
    <row r="157" spans="1:18">
      <c r="A157" s="114"/>
      <c r="B157" s="149"/>
      <c r="C157" s="114">
        <v>49450</v>
      </c>
      <c r="D157" s="115" t="s">
        <v>192</v>
      </c>
      <c r="E157" s="148">
        <v>0</v>
      </c>
      <c r="F157" s="148">
        <v>2.4855781600000002</v>
      </c>
      <c r="G157" s="148"/>
      <c r="H157" s="148">
        <v>0</v>
      </c>
      <c r="I157" s="148"/>
      <c r="J157" s="148">
        <v>2.5</v>
      </c>
      <c r="K157" s="148"/>
      <c r="L157" s="148">
        <v>0</v>
      </c>
      <c r="M157" s="148"/>
      <c r="N157" s="148">
        <v>0</v>
      </c>
      <c r="O157" s="148"/>
      <c r="P157" s="148">
        <v>7</v>
      </c>
      <c r="Q157" s="148"/>
      <c r="R157" s="148">
        <f>SUM(E157:Q157)</f>
        <v>11.985578159999999</v>
      </c>
    </row>
    <row r="158" spans="1:18">
      <c r="A158" s="114"/>
      <c r="B158" s="123"/>
      <c r="C158" s="116" t="s">
        <v>132</v>
      </c>
      <c r="D158" s="117"/>
      <c r="E158" s="148">
        <f>SUM(E159)</f>
        <v>0</v>
      </c>
      <c r="F158" s="148">
        <f t="shared" si="70"/>
        <v>0</v>
      </c>
      <c r="G158" s="148"/>
      <c r="H158" s="148">
        <f t="shared" si="71"/>
        <v>0</v>
      </c>
      <c r="I158" s="148"/>
      <c r="J158" s="148">
        <f t="shared" si="72"/>
        <v>0</v>
      </c>
      <c r="K158" s="148"/>
      <c r="L158" s="148">
        <f t="shared" si="73"/>
        <v>0.2</v>
      </c>
      <c r="M158" s="148"/>
      <c r="N158" s="148">
        <f t="shared" si="74"/>
        <v>0</v>
      </c>
      <c r="O158" s="148"/>
      <c r="P158" s="148">
        <f t="shared" si="75"/>
        <v>0</v>
      </c>
      <c r="Q158" s="148"/>
      <c r="R158" s="148">
        <f t="shared" si="76"/>
        <v>0.2</v>
      </c>
    </row>
    <row r="159" spans="1:18">
      <c r="A159" s="114"/>
      <c r="B159" s="149"/>
      <c r="C159" s="114">
        <v>51344</v>
      </c>
      <c r="D159" s="115" t="s">
        <v>193</v>
      </c>
      <c r="E159" s="148">
        <v>0</v>
      </c>
      <c r="F159" s="148">
        <v>0</v>
      </c>
      <c r="G159" s="148"/>
      <c r="H159" s="148">
        <v>0</v>
      </c>
      <c r="I159" s="148"/>
      <c r="J159" s="148">
        <v>0</v>
      </c>
      <c r="K159" s="148"/>
      <c r="L159" s="148">
        <v>0.2</v>
      </c>
      <c r="M159" s="148"/>
      <c r="N159" s="148">
        <v>0</v>
      </c>
      <c r="O159" s="148"/>
      <c r="P159" s="148">
        <v>0</v>
      </c>
      <c r="Q159" s="148"/>
      <c r="R159" s="148">
        <f>SUM(K159:Q159)</f>
        <v>0.2</v>
      </c>
    </row>
    <row r="160" spans="1:18">
      <c r="A160" s="114"/>
      <c r="B160" s="123"/>
      <c r="C160" s="116" t="s">
        <v>130</v>
      </c>
      <c r="D160" s="117"/>
      <c r="E160" s="148">
        <f>SUM(E161:E162)</f>
        <v>0</v>
      </c>
      <c r="F160" s="148">
        <f t="shared" ref="F160" si="77">SUM(F161:F162)</f>
        <v>4.2132661200000001</v>
      </c>
      <c r="G160" s="148"/>
      <c r="H160" s="148">
        <f t="shared" ref="H160" si="78">SUM(H161:H162)</f>
        <v>0</v>
      </c>
      <c r="I160" s="148"/>
      <c r="J160" s="148">
        <f t="shared" ref="J160" si="79">SUM(J161:J162)</f>
        <v>4.0999999999999996</v>
      </c>
      <c r="K160" s="148"/>
      <c r="L160" s="148">
        <f t="shared" ref="L160" si="80">SUM(L161:L162)</f>
        <v>0</v>
      </c>
      <c r="M160" s="148"/>
      <c r="N160" s="148">
        <f t="shared" ref="N160" si="81">SUM(N161:N162)</f>
        <v>0</v>
      </c>
      <c r="O160" s="148"/>
      <c r="P160" s="148">
        <f t="shared" ref="P160" si="82">SUM(P161:P162)</f>
        <v>2.87</v>
      </c>
      <c r="Q160" s="148"/>
      <c r="R160" s="148">
        <f>SUM(E160:Q160)</f>
        <v>11.183266119999999</v>
      </c>
    </row>
    <row r="161" spans="1:18">
      <c r="A161" s="114"/>
      <c r="B161" s="149"/>
      <c r="C161" s="114">
        <v>42391</v>
      </c>
      <c r="D161" s="115" t="s">
        <v>154</v>
      </c>
      <c r="E161" s="148">
        <v>0</v>
      </c>
      <c r="F161" s="148">
        <v>0</v>
      </c>
      <c r="G161" s="148"/>
      <c r="H161" s="148">
        <v>0</v>
      </c>
      <c r="I161" s="148"/>
      <c r="J161" s="148">
        <v>0</v>
      </c>
      <c r="K161" s="148"/>
      <c r="L161" s="148">
        <v>0</v>
      </c>
      <c r="M161" s="148"/>
      <c r="N161" s="148">
        <v>0</v>
      </c>
      <c r="O161" s="148"/>
      <c r="P161" s="148">
        <v>2.87</v>
      </c>
      <c r="Q161" s="148"/>
      <c r="R161" s="148">
        <f>SUM(K161:Q161)</f>
        <v>2.87</v>
      </c>
    </row>
    <row r="162" spans="1:18" ht="15" customHeight="1">
      <c r="A162" s="114"/>
      <c r="B162" s="149"/>
      <c r="C162" s="114">
        <v>49319</v>
      </c>
      <c r="D162" s="115" t="s">
        <v>194</v>
      </c>
      <c r="E162" s="148">
        <v>0</v>
      </c>
      <c r="F162" s="148">
        <v>4.2132661200000001</v>
      </c>
      <c r="G162" s="148"/>
      <c r="H162" s="148">
        <v>0</v>
      </c>
      <c r="I162" s="148"/>
      <c r="J162" s="148">
        <v>4.0999999999999996</v>
      </c>
      <c r="K162" s="148"/>
      <c r="L162" s="148">
        <v>0</v>
      </c>
      <c r="M162" s="148"/>
      <c r="N162" s="148">
        <v>0</v>
      </c>
      <c r="O162" s="148"/>
      <c r="P162" s="148">
        <v>0</v>
      </c>
      <c r="Q162" s="148"/>
      <c r="R162" s="148">
        <f>SUM(E162:Q162)</f>
        <v>8.3132661199999998</v>
      </c>
    </row>
    <row r="163" spans="1:18">
      <c r="A163" s="146" t="s">
        <v>128</v>
      </c>
      <c r="B163" s="123"/>
      <c r="C163" s="123"/>
      <c r="D163" s="117"/>
      <c r="E163" s="147">
        <f>E164+E182+E202+E215</f>
        <v>4900.5</v>
      </c>
      <c r="F163" s="147">
        <f>F164+F182+F202+F215</f>
        <v>967.34003636999989</v>
      </c>
      <c r="G163" s="147"/>
      <c r="H163" s="147">
        <f>H164+H182+H202+H215</f>
        <v>0</v>
      </c>
      <c r="I163" s="147"/>
      <c r="J163" s="147">
        <f>J164+J182+J202+J215</f>
        <v>0</v>
      </c>
      <c r="K163" s="147"/>
      <c r="L163" s="147">
        <f>L164+L182+L202+L215</f>
        <v>2</v>
      </c>
      <c r="M163" s="147"/>
      <c r="N163" s="147">
        <f>N164+N182+N202+N215</f>
        <v>2406.8539999999998</v>
      </c>
      <c r="O163" s="147"/>
      <c r="P163" s="147">
        <f>P164+P182+P202+P215</f>
        <v>231.93</v>
      </c>
      <c r="Q163" s="147"/>
      <c r="R163" s="147">
        <f>R164+R182+R202+R215</f>
        <v>8508.6240363699999</v>
      </c>
    </row>
    <row r="164" spans="1:18">
      <c r="A164" s="146"/>
      <c r="B164" s="116" t="s">
        <v>29</v>
      </c>
      <c r="C164" s="116"/>
      <c r="D164" s="117"/>
      <c r="E164" s="147">
        <f>E165+E168+E171+E174+E178</f>
        <v>1610</v>
      </c>
      <c r="F164" s="147">
        <f>F165+F168+F171+F174+F178</f>
        <v>371.18679846999999</v>
      </c>
      <c r="G164" s="147"/>
      <c r="H164" s="147">
        <f>H165+H168+H171+H174+H178</f>
        <v>0</v>
      </c>
      <c r="I164" s="147"/>
      <c r="J164" s="147">
        <f>J165+J168+J171+J174+J178</f>
        <v>0</v>
      </c>
      <c r="K164" s="147"/>
      <c r="L164" s="147">
        <f>L165+L168+L171+L174+L178</f>
        <v>0</v>
      </c>
      <c r="M164" s="147"/>
      <c r="N164" s="147">
        <f>N165+N168+N171+N174+N178</f>
        <v>756.85399999999993</v>
      </c>
      <c r="O164" s="147"/>
      <c r="P164" s="147">
        <f>P165+P168+P171+P174+P178</f>
        <v>8</v>
      </c>
      <c r="Q164" s="147"/>
      <c r="R164" s="147">
        <f>R165+R168+R171+R174+R178</f>
        <v>2746.0407984699996</v>
      </c>
    </row>
    <row r="165" spans="1:18">
      <c r="A165" s="114"/>
      <c r="B165" s="123"/>
      <c r="C165" s="116" t="s">
        <v>112</v>
      </c>
      <c r="D165" s="117"/>
      <c r="E165" s="148">
        <f>SUM(E166:E167)</f>
        <v>0</v>
      </c>
      <c r="F165" s="148">
        <f t="shared" ref="F165:R165" si="83">SUM(F166:F167)</f>
        <v>100</v>
      </c>
      <c r="G165" s="148"/>
      <c r="H165" s="148">
        <f t="shared" si="83"/>
        <v>0</v>
      </c>
      <c r="I165" s="148"/>
      <c r="J165" s="148">
        <f t="shared" si="83"/>
        <v>0</v>
      </c>
      <c r="K165" s="148"/>
      <c r="L165" s="148">
        <f t="shared" si="83"/>
        <v>0</v>
      </c>
      <c r="M165" s="148"/>
      <c r="N165" s="148">
        <f t="shared" si="83"/>
        <v>76.02</v>
      </c>
      <c r="O165" s="148"/>
      <c r="P165" s="148">
        <f t="shared" si="83"/>
        <v>0</v>
      </c>
      <c r="Q165" s="148"/>
      <c r="R165" s="148">
        <f t="shared" si="83"/>
        <v>176.01999999999998</v>
      </c>
    </row>
    <row r="166" spans="1:18" ht="15" customHeight="1">
      <c r="A166" s="114"/>
      <c r="B166" s="149"/>
      <c r="C166" s="114">
        <v>42466</v>
      </c>
      <c r="D166" s="115" t="s">
        <v>155</v>
      </c>
      <c r="E166" s="148">
        <v>0</v>
      </c>
      <c r="F166" s="148">
        <v>100</v>
      </c>
      <c r="G166" s="148"/>
      <c r="H166" s="148">
        <v>0</v>
      </c>
      <c r="I166" s="148"/>
      <c r="J166" s="148">
        <v>0</v>
      </c>
      <c r="K166" s="148"/>
      <c r="L166" s="148">
        <v>0</v>
      </c>
      <c r="M166" s="148"/>
      <c r="N166" s="148">
        <v>0</v>
      </c>
      <c r="O166" s="148"/>
      <c r="P166" s="148">
        <v>0</v>
      </c>
      <c r="Q166" s="148"/>
      <c r="R166" s="148">
        <f>SUM(E166:P166)</f>
        <v>100</v>
      </c>
    </row>
    <row r="167" spans="1:18" ht="24">
      <c r="A167" s="114"/>
      <c r="B167" s="149"/>
      <c r="C167" s="114">
        <v>44213</v>
      </c>
      <c r="D167" s="115" t="s">
        <v>239</v>
      </c>
      <c r="E167" s="148">
        <v>0</v>
      </c>
      <c r="F167" s="148">
        <v>0</v>
      </c>
      <c r="G167" s="148"/>
      <c r="H167" s="148">
        <v>0</v>
      </c>
      <c r="I167" s="148"/>
      <c r="J167" s="148">
        <v>0</v>
      </c>
      <c r="K167" s="148"/>
      <c r="L167" s="148">
        <v>0</v>
      </c>
      <c r="M167" s="148"/>
      <c r="N167" s="148">
        <v>76.02</v>
      </c>
      <c r="O167" s="148"/>
      <c r="P167" s="148">
        <v>0</v>
      </c>
      <c r="Q167" s="148"/>
      <c r="R167" s="148">
        <f>SUM(E167:P167)</f>
        <v>76.02</v>
      </c>
    </row>
    <row r="168" spans="1:18">
      <c r="A168" s="114"/>
      <c r="B168" s="123"/>
      <c r="C168" s="116" t="s">
        <v>113</v>
      </c>
      <c r="D168" s="117"/>
      <c r="E168" s="148">
        <f>SUM(E169:E170)</f>
        <v>600</v>
      </c>
      <c r="F168" s="148">
        <f>SUM(F169:F170)</f>
        <v>16.019715999999999</v>
      </c>
      <c r="G168" s="148"/>
      <c r="H168" s="148">
        <f>SUM(H169:H170)</f>
        <v>0</v>
      </c>
      <c r="I168" s="148"/>
      <c r="J168" s="148">
        <f>SUM(J169:J170)</f>
        <v>0</v>
      </c>
      <c r="K168" s="148"/>
      <c r="L168" s="148">
        <f>SUM(L169:L170)</f>
        <v>0</v>
      </c>
      <c r="M168" s="148"/>
      <c r="N168" s="148">
        <f>SUM(N169:N170)</f>
        <v>60</v>
      </c>
      <c r="O168" s="148"/>
      <c r="P168" s="148">
        <f>SUM(P169:P170)</f>
        <v>2</v>
      </c>
      <c r="Q168" s="148"/>
      <c r="R168" s="148">
        <f>SUM(R169:R170)</f>
        <v>678.01971600000002</v>
      </c>
    </row>
    <row r="169" spans="1:18" ht="24">
      <c r="A169" s="114"/>
      <c r="B169" s="149"/>
      <c r="C169" s="114">
        <v>45203</v>
      </c>
      <c r="D169" s="115" t="s">
        <v>156</v>
      </c>
      <c r="E169" s="148">
        <v>0</v>
      </c>
      <c r="F169" s="148">
        <v>0</v>
      </c>
      <c r="G169" s="148"/>
      <c r="H169" s="148">
        <v>0</v>
      </c>
      <c r="I169" s="148"/>
      <c r="J169" s="148">
        <v>0</v>
      </c>
      <c r="K169" s="148"/>
      <c r="L169" s="148">
        <v>0</v>
      </c>
      <c r="M169" s="148"/>
      <c r="N169" s="148">
        <v>60</v>
      </c>
      <c r="O169" s="148"/>
      <c r="P169" s="148">
        <v>0</v>
      </c>
      <c r="Q169" s="148"/>
      <c r="R169" s="148">
        <f>SUM(E169:P169)</f>
        <v>60</v>
      </c>
    </row>
    <row r="170" spans="1:18" ht="24">
      <c r="A170" s="114"/>
      <c r="B170" s="149"/>
      <c r="C170" s="114">
        <v>49423</v>
      </c>
      <c r="D170" s="115" t="s">
        <v>240</v>
      </c>
      <c r="E170" s="148">
        <v>600</v>
      </c>
      <c r="F170" s="148">
        <v>16.019715999999999</v>
      </c>
      <c r="G170" s="148"/>
      <c r="H170" s="148">
        <v>0</v>
      </c>
      <c r="I170" s="148"/>
      <c r="J170" s="148">
        <v>0</v>
      </c>
      <c r="K170" s="148"/>
      <c r="L170" s="148">
        <v>0</v>
      </c>
      <c r="M170" s="148"/>
      <c r="N170" s="148">
        <v>0</v>
      </c>
      <c r="O170" s="148"/>
      <c r="P170" s="148">
        <v>2</v>
      </c>
      <c r="Q170" s="148"/>
      <c r="R170" s="148">
        <f>SUM(E170:P170)</f>
        <v>618.01971600000002</v>
      </c>
    </row>
    <row r="171" spans="1:18">
      <c r="A171" s="114"/>
      <c r="B171" s="123"/>
      <c r="C171" s="116" t="s">
        <v>114</v>
      </c>
      <c r="D171" s="117"/>
      <c r="E171" s="148">
        <f>SUM(E172:E173)</f>
        <v>450</v>
      </c>
      <c r="F171" s="148">
        <f>SUM(F172:F173)</f>
        <v>10.16708247</v>
      </c>
      <c r="G171" s="148"/>
      <c r="H171" s="148">
        <f>SUM(H172:H173)</f>
        <v>0</v>
      </c>
      <c r="I171" s="148"/>
      <c r="J171" s="148">
        <f>SUM(J172:J173)</f>
        <v>0</v>
      </c>
      <c r="K171" s="148"/>
      <c r="L171" s="148">
        <f>SUM(L172:L173)</f>
        <v>0</v>
      </c>
      <c r="M171" s="148"/>
      <c r="N171" s="148">
        <f>SUM(N172:N173)</f>
        <v>0</v>
      </c>
      <c r="O171" s="148"/>
      <c r="P171" s="148">
        <f>SUM(P172:P173)</f>
        <v>0</v>
      </c>
      <c r="Q171" s="148"/>
      <c r="R171" s="148">
        <f>SUM(R172:R173)</f>
        <v>460.16708247000003</v>
      </c>
    </row>
    <row r="172" spans="1:18" ht="15" customHeight="1">
      <c r="A172" s="114"/>
      <c r="B172" s="149"/>
      <c r="C172" s="114">
        <v>36200</v>
      </c>
      <c r="D172" s="115" t="s">
        <v>157</v>
      </c>
      <c r="E172" s="148">
        <v>200</v>
      </c>
      <c r="F172" s="148">
        <v>0</v>
      </c>
      <c r="G172" s="148"/>
      <c r="H172" s="148">
        <v>0</v>
      </c>
      <c r="I172" s="148"/>
      <c r="J172" s="148">
        <v>0</v>
      </c>
      <c r="K172" s="148"/>
      <c r="L172" s="148">
        <v>0</v>
      </c>
      <c r="M172" s="148"/>
      <c r="N172" s="148">
        <v>0</v>
      </c>
      <c r="O172" s="148"/>
      <c r="P172" s="148">
        <v>0</v>
      </c>
      <c r="Q172" s="148"/>
      <c r="R172" s="148">
        <f>SUM(E172:P172)</f>
        <v>200</v>
      </c>
    </row>
    <row r="173" spans="1:18" ht="24">
      <c r="A173" s="114"/>
      <c r="B173" s="149"/>
      <c r="C173" s="114">
        <v>42180</v>
      </c>
      <c r="D173" s="115" t="s">
        <v>241</v>
      </c>
      <c r="E173" s="148">
        <v>250</v>
      </c>
      <c r="F173" s="148">
        <v>10.16708247</v>
      </c>
      <c r="G173" s="148"/>
      <c r="H173" s="148">
        <v>0</v>
      </c>
      <c r="I173" s="148"/>
      <c r="J173" s="148">
        <v>0</v>
      </c>
      <c r="K173" s="148"/>
      <c r="L173" s="148">
        <v>0</v>
      </c>
      <c r="M173" s="148"/>
      <c r="N173" s="148">
        <v>0</v>
      </c>
      <c r="O173" s="148"/>
      <c r="P173" s="148">
        <v>0</v>
      </c>
      <c r="Q173" s="148"/>
      <c r="R173" s="148">
        <f>SUM(E173:P173)</f>
        <v>260.16708247000003</v>
      </c>
    </row>
    <row r="174" spans="1:18">
      <c r="A174" s="114"/>
      <c r="B174" s="123"/>
      <c r="C174" s="116" t="s">
        <v>130</v>
      </c>
      <c r="D174" s="117"/>
      <c r="E174" s="148">
        <f t="shared" ref="E174:F174" si="84">SUM(E175:E177)</f>
        <v>460</v>
      </c>
      <c r="F174" s="148">
        <f t="shared" si="84"/>
        <v>140</v>
      </c>
      <c r="G174" s="148"/>
      <c r="H174" s="148">
        <f>SUM(H175:H177)</f>
        <v>0</v>
      </c>
      <c r="I174" s="148"/>
      <c r="J174" s="148">
        <f>SUM(J175:J177)</f>
        <v>0</v>
      </c>
      <c r="K174" s="148"/>
      <c r="L174" s="148">
        <f>SUM(L175:L177)</f>
        <v>0</v>
      </c>
      <c r="M174" s="148"/>
      <c r="N174" s="148">
        <f t="shared" ref="N174" si="85">SUM(N175:N177)</f>
        <v>620.83399999999995</v>
      </c>
      <c r="O174" s="148"/>
      <c r="P174" s="148">
        <f>SUM(P175:P177)</f>
        <v>0</v>
      </c>
      <c r="Q174" s="148"/>
      <c r="R174" s="148">
        <f>SUM(R175:R177)</f>
        <v>1220.8339999999998</v>
      </c>
    </row>
    <row r="175" spans="1:18" ht="24">
      <c r="A175" s="114"/>
      <c r="B175" s="149"/>
      <c r="C175" s="114">
        <v>40540</v>
      </c>
      <c r="D175" s="115" t="s">
        <v>242</v>
      </c>
      <c r="E175" s="148">
        <v>0</v>
      </c>
      <c r="F175" s="148">
        <v>0</v>
      </c>
      <c r="G175" s="148"/>
      <c r="H175" s="148">
        <v>0</v>
      </c>
      <c r="I175" s="148"/>
      <c r="J175" s="148">
        <v>0</v>
      </c>
      <c r="K175" s="148"/>
      <c r="L175" s="148">
        <v>0</v>
      </c>
      <c r="M175" s="148"/>
      <c r="N175" s="148">
        <v>279.27</v>
      </c>
      <c r="O175" s="148"/>
      <c r="P175" s="148">
        <v>0</v>
      </c>
      <c r="Q175" s="148"/>
      <c r="R175" s="148">
        <f>SUM(E175:P175)</f>
        <v>279.27</v>
      </c>
    </row>
    <row r="176" spans="1:18" ht="36">
      <c r="A176" s="114"/>
      <c r="B176" s="149"/>
      <c r="C176" s="114">
        <v>40540</v>
      </c>
      <c r="D176" s="115" t="s">
        <v>243</v>
      </c>
      <c r="E176" s="148">
        <v>250</v>
      </c>
      <c r="F176" s="148">
        <v>50</v>
      </c>
      <c r="G176" s="148"/>
      <c r="H176" s="148">
        <v>0</v>
      </c>
      <c r="I176" s="148"/>
      <c r="J176" s="148">
        <v>0</v>
      </c>
      <c r="K176" s="148"/>
      <c r="L176" s="148">
        <v>0</v>
      </c>
      <c r="M176" s="148"/>
      <c r="N176" s="148">
        <v>242.52</v>
      </c>
      <c r="O176" s="148"/>
      <c r="P176" s="148">
        <v>0</v>
      </c>
      <c r="Q176" s="148"/>
      <c r="R176" s="148">
        <f>SUM(E176:P176)</f>
        <v>542.52</v>
      </c>
    </row>
    <row r="177" spans="1:18" ht="36">
      <c r="A177" s="114"/>
      <c r="B177" s="149"/>
      <c r="C177" s="114">
        <v>46452</v>
      </c>
      <c r="D177" s="115" t="s">
        <v>244</v>
      </c>
      <c r="E177" s="148">
        <v>210</v>
      </c>
      <c r="F177" s="148">
        <v>90</v>
      </c>
      <c r="G177" s="148"/>
      <c r="H177" s="148">
        <v>0</v>
      </c>
      <c r="I177" s="148"/>
      <c r="J177" s="148">
        <v>0</v>
      </c>
      <c r="K177" s="148"/>
      <c r="L177" s="148">
        <v>0</v>
      </c>
      <c r="M177" s="148"/>
      <c r="N177" s="148">
        <v>99.043999999999997</v>
      </c>
      <c r="O177" s="148"/>
      <c r="P177" s="148">
        <v>0</v>
      </c>
      <c r="Q177" s="148"/>
      <c r="R177" s="148">
        <f>SUM(E177:P177)</f>
        <v>399.04399999999998</v>
      </c>
    </row>
    <row r="178" spans="1:18">
      <c r="A178" s="114"/>
      <c r="B178" s="123"/>
      <c r="C178" s="116" t="s">
        <v>131</v>
      </c>
      <c r="D178" s="117"/>
      <c r="E178" s="148">
        <f>SUM(E179:E181)</f>
        <v>100</v>
      </c>
      <c r="F178" s="148">
        <f t="shared" ref="F178" si="86">SUM(F179:F181)</f>
        <v>105</v>
      </c>
      <c r="G178" s="148"/>
      <c r="H178" s="148">
        <f t="shared" ref="H178:R178" si="87">SUM(H179:H181)</f>
        <v>0</v>
      </c>
      <c r="I178" s="148"/>
      <c r="J178" s="148">
        <f t="shared" si="87"/>
        <v>0</v>
      </c>
      <c r="K178" s="148"/>
      <c r="L178" s="148">
        <f t="shared" si="87"/>
        <v>0</v>
      </c>
      <c r="M178" s="148"/>
      <c r="N178" s="148">
        <f t="shared" si="87"/>
        <v>0</v>
      </c>
      <c r="O178" s="148"/>
      <c r="P178" s="148">
        <f t="shared" si="87"/>
        <v>6</v>
      </c>
      <c r="Q178" s="148"/>
      <c r="R178" s="148">
        <f t="shared" si="87"/>
        <v>211</v>
      </c>
    </row>
    <row r="179" spans="1:18" ht="24" customHeight="1">
      <c r="A179" s="114"/>
      <c r="B179" s="149"/>
      <c r="C179" s="114">
        <v>39295</v>
      </c>
      <c r="D179" s="115" t="s">
        <v>245</v>
      </c>
      <c r="E179" s="148">
        <v>100</v>
      </c>
      <c r="F179" s="148">
        <v>100</v>
      </c>
      <c r="G179" s="148"/>
      <c r="H179" s="148">
        <v>0</v>
      </c>
      <c r="I179" s="148"/>
      <c r="J179" s="148">
        <v>0</v>
      </c>
      <c r="K179" s="148"/>
      <c r="L179" s="148">
        <v>0</v>
      </c>
      <c r="M179" s="148"/>
      <c r="N179" s="148">
        <v>0</v>
      </c>
      <c r="O179" s="148"/>
      <c r="P179" s="148">
        <v>0</v>
      </c>
      <c r="Q179" s="148"/>
      <c r="R179" s="148">
        <f>SUM(E179:P179)</f>
        <v>200</v>
      </c>
    </row>
    <row r="180" spans="1:18" ht="24">
      <c r="A180" s="114"/>
      <c r="B180" s="149"/>
      <c r="C180" s="114">
        <v>44212</v>
      </c>
      <c r="D180" s="115" t="s">
        <v>246</v>
      </c>
      <c r="E180" s="148">
        <v>0</v>
      </c>
      <c r="F180" s="148">
        <v>0</v>
      </c>
      <c r="G180" s="148"/>
      <c r="H180" s="148">
        <v>0</v>
      </c>
      <c r="I180" s="148"/>
      <c r="J180" s="148">
        <v>0</v>
      </c>
      <c r="K180" s="148"/>
      <c r="L180" s="148">
        <v>0</v>
      </c>
      <c r="M180" s="148"/>
      <c r="N180" s="148">
        <v>0</v>
      </c>
      <c r="O180" s="148"/>
      <c r="P180" s="148">
        <v>6</v>
      </c>
      <c r="Q180" s="148"/>
      <c r="R180" s="148">
        <f>SUM(E180:P180)</f>
        <v>6</v>
      </c>
    </row>
    <row r="181" spans="1:18">
      <c r="A181" s="114"/>
      <c r="B181" s="149"/>
      <c r="C181" s="114">
        <v>49329</v>
      </c>
      <c r="D181" s="115" t="s">
        <v>158</v>
      </c>
      <c r="E181" s="148">
        <v>0</v>
      </c>
      <c r="F181" s="148">
        <v>5</v>
      </c>
      <c r="G181" s="148"/>
      <c r="H181" s="148">
        <v>0</v>
      </c>
      <c r="I181" s="148"/>
      <c r="J181" s="148">
        <v>0</v>
      </c>
      <c r="K181" s="148"/>
      <c r="L181" s="148">
        <v>0</v>
      </c>
      <c r="M181" s="148"/>
      <c r="N181" s="148">
        <v>0</v>
      </c>
      <c r="O181" s="148"/>
      <c r="P181" s="148">
        <v>0</v>
      </c>
      <c r="Q181" s="148"/>
      <c r="R181" s="148">
        <f>SUM(E181:P181)</f>
        <v>5</v>
      </c>
    </row>
    <row r="182" spans="1:18">
      <c r="A182" s="146"/>
      <c r="B182" s="116" t="s">
        <v>31</v>
      </c>
      <c r="C182" s="116"/>
      <c r="D182" s="117"/>
      <c r="E182" s="147">
        <f>E183+E185+E189+E191+E194+E196+E200</f>
        <v>2755.5</v>
      </c>
      <c r="F182" s="147">
        <f>F183+F185+F189+F191+F194+F196+F200</f>
        <v>0</v>
      </c>
      <c r="G182" s="147"/>
      <c r="H182" s="147">
        <f>H183+H185+H189+H191+H194+H196+H200</f>
        <v>0</v>
      </c>
      <c r="I182" s="147"/>
      <c r="J182" s="147">
        <f>J183+J185+J189+J191+J194+J196+J200</f>
        <v>0</v>
      </c>
      <c r="K182" s="147"/>
      <c r="L182" s="147">
        <f>L183+L185+L189+L191+L194+L196+L200</f>
        <v>0</v>
      </c>
      <c r="M182" s="147"/>
      <c r="N182" s="147">
        <f>N183+N185+N189+N191+N194+N196+N200</f>
        <v>1500</v>
      </c>
      <c r="O182" s="147"/>
      <c r="P182" s="147">
        <f>P183+P185+P189+P191+P194+P196+P200</f>
        <v>27.93</v>
      </c>
      <c r="Q182" s="147"/>
      <c r="R182" s="147">
        <f>R183+R185+R189+R191+R194+R196+R200</f>
        <v>4283.43</v>
      </c>
    </row>
    <row r="183" spans="1:18">
      <c r="A183" s="114"/>
      <c r="B183" s="123"/>
      <c r="C183" s="116" t="s">
        <v>169</v>
      </c>
      <c r="D183" s="117"/>
      <c r="E183" s="148">
        <f>SUM(E184)</f>
        <v>65.5</v>
      </c>
      <c r="F183" s="148">
        <f t="shared" ref="F183:R183" si="88">SUM(F184)</f>
        <v>0</v>
      </c>
      <c r="G183" s="148"/>
      <c r="H183" s="148">
        <f t="shared" si="88"/>
        <v>0</v>
      </c>
      <c r="I183" s="148"/>
      <c r="J183" s="148">
        <f t="shared" si="88"/>
        <v>0</v>
      </c>
      <c r="K183" s="148"/>
      <c r="L183" s="148">
        <f t="shared" si="88"/>
        <v>0</v>
      </c>
      <c r="M183" s="148"/>
      <c r="N183" s="148">
        <f t="shared" si="88"/>
        <v>0</v>
      </c>
      <c r="O183" s="148"/>
      <c r="P183" s="148">
        <f t="shared" si="88"/>
        <v>0</v>
      </c>
      <c r="Q183" s="148"/>
      <c r="R183" s="148">
        <f t="shared" si="88"/>
        <v>65.5</v>
      </c>
    </row>
    <row r="184" spans="1:18" ht="24">
      <c r="A184" s="114"/>
      <c r="B184" s="149"/>
      <c r="C184" s="114">
        <v>40156</v>
      </c>
      <c r="D184" s="115" t="s">
        <v>247</v>
      </c>
      <c r="E184" s="148">
        <v>65.5</v>
      </c>
      <c r="F184" s="148">
        <v>0</v>
      </c>
      <c r="G184" s="148"/>
      <c r="H184" s="148">
        <v>0</v>
      </c>
      <c r="I184" s="148"/>
      <c r="J184" s="148">
        <v>0</v>
      </c>
      <c r="K184" s="148"/>
      <c r="L184" s="148">
        <v>0</v>
      </c>
      <c r="M184" s="148"/>
      <c r="N184" s="148">
        <v>0</v>
      </c>
      <c r="O184" s="148"/>
      <c r="P184" s="148">
        <v>0</v>
      </c>
      <c r="Q184" s="148"/>
      <c r="R184" s="148">
        <f>SUM(E184:P184)</f>
        <v>65.5</v>
      </c>
    </row>
    <row r="185" spans="1:18">
      <c r="A185" s="114"/>
      <c r="B185" s="123"/>
      <c r="C185" s="116" t="s">
        <v>113</v>
      </c>
      <c r="D185" s="117"/>
      <c r="E185" s="148">
        <f>SUM(E186:E188)</f>
        <v>875</v>
      </c>
      <c r="F185" s="148">
        <f>SUM(F186:F188)</f>
        <v>0</v>
      </c>
      <c r="G185" s="148"/>
      <c r="H185" s="148">
        <f>SUM(H186:H188)</f>
        <v>0</v>
      </c>
      <c r="I185" s="148"/>
      <c r="J185" s="148">
        <f>SUM(J186:J188)</f>
        <v>0</v>
      </c>
      <c r="K185" s="148"/>
      <c r="L185" s="148">
        <f>SUM(L186:L188)</f>
        <v>0</v>
      </c>
      <c r="M185" s="148"/>
      <c r="N185" s="148">
        <f t="shared" ref="N185" si="89">SUM(N186:N188)</f>
        <v>775</v>
      </c>
      <c r="O185" s="148"/>
      <c r="P185" s="148">
        <f>SUM(P186:P188)</f>
        <v>0</v>
      </c>
      <c r="Q185" s="148"/>
      <c r="R185" s="148">
        <f>SUM(R186:R188)</f>
        <v>1650</v>
      </c>
    </row>
    <row r="186" spans="1:18">
      <c r="A186" s="114"/>
      <c r="B186" s="149"/>
      <c r="C186" s="114">
        <v>44426</v>
      </c>
      <c r="D186" s="115" t="s">
        <v>195</v>
      </c>
      <c r="E186" s="148">
        <v>500</v>
      </c>
      <c r="F186" s="148">
        <v>0</v>
      </c>
      <c r="G186" s="148"/>
      <c r="H186" s="148">
        <v>0</v>
      </c>
      <c r="I186" s="148"/>
      <c r="J186" s="148">
        <v>0</v>
      </c>
      <c r="K186" s="148"/>
      <c r="L186" s="148">
        <v>0</v>
      </c>
      <c r="M186" s="148"/>
      <c r="N186" s="148">
        <v>725</v>
      </c>
      <c r="O186" s="148"/>
      <c r="P186" s="148">
        <v>0</v>
      </c>
      <c r="Q186" s="148"/>
      <c r="R186" s="148">
        <f>SUM(E186:P186)</f>
        <v>1225</v>
      </c>
    </row>
    <row r="187" spans="1:18">
      <c r="A187" s="114"/>
      <c r="B187" s="149"/>
      <c r="C187" s="114">
        <v>48224</v>
      </c>
      <c r="D187" s="115" t="s">
        <v>159</v>
      </c>
      <c r="E187" s="148">
        <v>200</v>
      </c>
      <c r="F187" s="148">
        <v>0</v>
      </c>
      <c r="G187" s="148"/>
      <c r="H187" s="148">
        <v>0</v>
      </c>
      <c r="I187" s="148"/>
      <c r="J187" s="148">
        <v>0</v>
      </c>
      <c r="K187" s="148"/>
      <c r="L187" s="148">
        <v>0</v>
      </c>
      <c r="M187" s="148"/>
      <c r="N187" s="148">
        <v>0</v>
      </c>
      <c r="O187" s="148"/>
      <c r="P187" s="148">
        <v>0</v>
      </c>
      <c r="Q187" s="148"/>
      <c r="R187" s="148">
        <f>SUM(E187:P187)</f>
        <v>200</v>
      </c>
    </row>
    <row r="188" spans="1:18">
      <c r="A188" s="114"/>
      <c r="B188" s="149"/>
      <c r="C188" s="114">
        <v>49214</v>
      </c>
      <c r="D188" s="115" t="s">
        <v>196</v>
      </c>
      <c r="E188" s="148">
        <v>175</v>
      </c>
      <c r="F188" s="148">
        <v>0</v>
      </c>
      <c r="G188" s="148"/>
      <c r="H188" s="148">
        <v>0</v>
      </c>
      <c r="I188" s="148"/>
      <c r="J188" s="148">
        <v>0</v>
      </c>
      <c r="K188" s="148"/>
      <c r="L188" s="148">
        <v>0</v>
      </c>
      <c r="M188" s="148"/>
      <c r="N188" s="148">
        <v>50</v>
      </c>
      <c r="O188" s="148"/>
      <c r="P188" s="148">
        <v>0</v>
      </c>
      <c r="Q188" s="148"/>
      <c r="R188" s="148">
        <f>SUM(E188:P188)</f>
        <v>225</v>
      </c>
    </row>
    <row r="189" spans="1:18">
      <c r="A189" s="114"/>
      <c r="B189" s="123"/>
      <c r="C189" s="116" t="s">
        <v>114</v>
      </c>
      <c r="D189" s="117"/>
      <c r="E189" s="148">
        <f>SUM(E190)</f>
        <v>0</v>
      </c>
      <c r="F189" s="148">
        <f t="shared" ref="F189:R189" si="90">SUM(F190)</f>
        <v>0</v>
      </c>
      <c r="G189" s="148"/>
      <c r="H189" s="148">
        <f t="shared" si="90"/>
        <v>0</v>
      </c>
      <c r="I189" s="148"/>
      <c r="J189" s="148">
        <f t="shared" si="90"/>
        <v>0</v>
      </c>
      <c r="K189" s="148"/>
      <c r="L189" s="148">
        <f t="shared" si="90"/>
        <v>0</v>
      </c>
      <c r="M189" s="148"/>
      <c r="N189" s="148">
        <f t="shared" si="90"/>
        <v>725</v>
      </c>
      <c r="O189" s="148"/>
      <c r="P189" s="148">
        <f t="shared" si="90"/>
        <v>22.93</v>
      </c>
      <c r="Q189" s="148"/>
      <c r="R189" s="148">
        <f t="shared" si="90"/>
        <v>747.93</v>
      </c>
    </row>
    <row r="190" spans="1:18">
      <c r="A190" s="114"/>
      <c r="B190" s="149"/>
      <c r="C190" s="114">
        <v>49419</v>
      </c>
      <c r="D190" s="115" t="s">
        <v>160</v>
      </c>
      <c r="E190" s="148">
        <v>0</v>
      </c>
      <c r="F190" s="148">
        <v>0</v>
      </c>
      <c r="G190" s="148"/>
      <c r="H190" s="148">
        <v>0</v>
      </c>
      <c r="I190" s="148"/>
      <c r="J190" s="148">
        <v>0</v>
      </c>
      <c r="K190" s="148"/>
      <c r="L190" s="148">
        <v>0</v>
      </c>
      <c r="M190" s="148"/>
      <c r="N190" s="148">
        <v>725</v>
      </c>
      <c r="O190" s="148"/>
      <c r="P190" s="148">
        <v>22.93</v>
      </c>
      <c r="Q190" s="148"/>
      <c r="R190" s="148">
        <f>SUM(E190:P190)</f>
        <v>747.93</v>
      </c>
    </row>
    <row r="191" spans="1:18">
      <c r="A191" s="114"/>
      <c r="B191" s="123"/>
      <c r="C191" s="116" t="s">
        <v>115</v>
      </c>
      <c r="D191" s="117"/>
      <c r="E191" s="148">
        <f>SUM(E192:E193)</f>
        <v>370</v>
      </c>
      <c r="F191" s="148">
        <f t="shared" ref="F191:R191" si="91">SUM(F192:F193)</f>
        <v>0</v>
      </c>
      <c r="G191" s="148"/>
      <c r="H191" s="148">
        <f t="shared" si="91"/>
        <v>0</v>
      </c>
      <c r="I191" s="148"/>
      <c r="J191" s="148">
        <f t="shared" si="91"/>
        <v>0</v>
      </c>
      <c r="K191" s="148"/>
      <c r="L191" s="148">
        <f t="shared" si="91"/>
        <v>0</v>
      </c>
      <c r="M191" s="148"/>
      <c r="N191" s="148">
        <f t="shared" si="91"/>
        <v>0</v>
      </c>
      <c r="O191" s="148"/>
      <c r="P191" s="148">
        <f t="shared" si="91"/>
        <v>5</v>
      </c>
      <c r="Q191" s="148"/>
      <c r="R191" s="148">
        <f t="shared" si="91"/>
        <v>375</v>
      </c>
    </row>
    <row r="192" spans="1:18" ht="24">
      <c r="A192" s="114"/>
      <c r="B192" s="149"/>
      <c r="C192" s="114">
        <v>48434</v>
      </c>
      <c r="D192" s="115" t="s">
        <v>248</v>
      </c>
      <c r="E192" s="148">
        <v>245</v>
      </c>
      <c r="F192" s="148">
        <v>0</v>
      </c>
      <c r="G192" s="148"/>
      <c r="H192" s="148">
        <v>0</v>
      </c>
      <c r="I192" s="148"/>
      <c r="J192" s="148">
        <v>0</v>
      </c>
      <c r="K192" s="148"/>
      <c r="L192" s="148">
        <v>0</v>
      </c>
      <c r="M192" s="148"/>
      <c r="N192" s="148">
        <v>0</v>
      </c>
      <c r="O192" s="148"/>
      <c r="P192" s="148">
        <v>5</v>
      </c>
      <c r="Q192" s="148"/>
      <c r="R192" s="148">
        <f>SUM(E192:P192)</f>
        <v>250</v>
      </c>
    </row>
    <row r="193" spans="1:18" ht="24">
      <c r="A193" s="114"/>
      <c r="B193" s="149"/>
      <c r="C193" s="114">
        <v>48434</v>
      </c>
      <c r="D193" s="115" t="s">
        <v>249</v>
      </c>
      <c r="E193" s="148">
        <v>125</v>
      </c>
      <c r="F193" s="148">
        <v>0</v>
      </c>
      <c r="G193" s="148"/>
      <c r="H193" s="148">
        <v>0</v>
      </c>
      <c r="I193" s="148"/>
      <c r="J193" s="148">
        <v>0</v>
      </c>
      <c r="K193" s="148"/>
      <c r="L193" s="148">
        <v>0</v>
      </c>
      <c r="M193" s="148"/>
      <c r="N193" s="148">
        <v>0</v>
      </c>
      <c r="O193" s="148"/>
      <c r="P193" s="148">
        <v>0</v>
      </c>
      <c r="Q193" s="148"/>
      <c r="R193" s="148">
        <f>SUM(E193:P193)</f>
        <v>125</v>
      </c>
    </row>
    <row r="194" spans="1:18">
      <c r="A194" s="114"/>
      <c r="B194" s="123"/>
      <c r="C194" s="116" t="s">
        <v>116</v>
      </c>
      <c r="D194" s="117"/>
      <c r="E194" s="148">
        <f>SUM(E195)</f>
        <v>300</v>
      </c>
      <c r="F194" s="148">
        <f t="shared" ref="F194:R194" si="92">SUM(F195)</f>
        <v>0</v>
      </c>
      <c r="G194" s="148"/>
      <c r="H194" s="148">
        <f t="shared" si="92"/>
        <v>0</v>
      </c>
      <c r="I194" s="148"/>
      <c r="J194" s="148">
        <f t="shared" si="92"/>
        <v>0</v>
      </c>
      <c r="K194" s="148"/>
      <c r="L194" s="148">
        <f t="shared" si="92"/>
        <v>0</v>
      </c>
      <c r="M194" s="148"/>
      <c r="N194" s="148">
        <f t="shared" si="92"/>
        <v>0</v>
      </c>
      <c r="O194" s="148"/>
      <c r="P194" s="148">
        <f t="shared" si="92"/>
        <v>0</v>
      </c>
      <c r="Q194" s="148"/>
      <c r="R194" s="148">
        <f t="shared" si="92"/>
        <v>300</v>
      </c>
    </row>
    <row r="195" spans="1:18">
      <c r="A195" s="114"/>
      <c r="B195" s="149"/>
      <c r="C195" s="114">
        <v>49209</v>
      </c>
      <c r="D195" s="115" t="s">
        <v>197</v>
      </c>
      <c r="E195" s="148">
        <v>300</v>
      </c>
      <c r="F195" s="148">
        <v>0</v>
      </c>
      <c r="G195" s="148"/>
      <c r="H195" s="148">
        <v>0</v>
      </c>
      <c r="I195" s="148"/>
      <c r="J195" s="148">
        <v>0</v>
      </c>
      <c r="K195" s="148"/>
      <c r="L195" s="148">
        <v>0</v>
      </c>
      <c r="M195" s="148"/>
      <c r="N195" s="148">
        <v>0</v>
      </c>
      <c r="O195" s="148"/>
      <c r="P195" s="148">
        <v>0</v>
      </c>
      <c r="Q195" s="148"/>
      <c r="R195" s="148">
        <f>SUM(E195:P195)</f>
        <v>300</v>
      </c>
    </row>
    <row r="196" spans="1:18">
      <c r="A196" s="114"/>
      <c r="B196" s="123"/>
      <c r="C196" s="116" t="s">
        <v>130</v>
      </c>
      <c r="D196" s="117"/>
      <c r="E196" s="148">
        <f t="shared" ref="E196" si="93">SUM(E197:E199)</f>
        <v>870</v>
      </c>
      <c r="F196" s="148">
        <f t="shared" ref="F196" si="94">SUM(F197:F199)</f>
        <v>0</v>
      </c>
      <c r="G196" s="148"/>
      <c r="H196" s="148">
        <f t="shared" ref="H196" si="95">SUM(H197:H199)</f>
        <v>0</v>
      </c>
      <c r="I196" s="148"/>
      <c r="J196" s="148">
        <f t="shared" ref="J196" si="96">SUM(J197:J199)</f>
        <v>0</v>
      </c>
      <c r="K196" s="148"/>
      <c r="L196" s="148">
        <f t="shared" ref="L196" si="97">SUM(L197:L199)</f>
        <v>0</v>
      </c>
      <c r="M196" s="148"/>
      <c r="N196" s="148">
        <f t="shared" ref="N196" si="98">SUM(N197:N199)</f>
        <v>0</v>
      </c>
      <c r="O196" s="148"/>
      <c r="P196" s="148">
        <f t="shared" ref="P196" si="99">SUM(P197:P199)</f>
        <v>0</v>
      </c>
      <c r="Q196" s="148"/>
      <c r="R196" s="148">
        <f t="shared" ref="R196" si="100">SUM(R197:R199)</f>
        <v>870</v>
      </c>
    </row>
    <row r="197" spans="1:18">
      <c r="A197" s="114"/>
      <c r="B197" s="149"/>
      <c r="C197" s="114">
        <v>43574</v>
      </c>
      <c r="D197" s="115" t="s">
        <v>161</v>
      </c>
      <c r="E197" s="148">
        <v>300</v>
      </c>
      <c r="F197" s="148">
        <v>0</v>
      </c>
      <c r="G197" s="148"/>
      <c r="H197" s="148">
        <v>0</v>
      </c>
      <c r="I197" s="148"/>
      <c r="J197" s="148">
        <v>0</v>
      </c>
      <c r="K197" s="148"/>
      <c r="L197" s="148">
        <v>0</v>
      </c>
      <c r="M197" s="148"/>
      <c r="N197" s="148">
        <v>0</v>
      </c>
      <c r="O197" s="148"/>
      <c r="P197" s="148">
        <v>0</v>
      </c>
      <c r="Q197" s="148"/>
      <c r="R197" s="148">
        <f>SUM(E197:P197)</f>
        <v>300</v>
      </c>
    </row>
    <row r="198" spans="1:18" ht="24">
      <c r="A198" s="114"/>
      <c r="B198" s="149"/>
      <c r="C198" s="114">
        <v>49228</v>
      </c>
      <c r="D198" s="115" t="s">
        <v>250</v>
      </c>
      <c r="E198" s="148">
        <v>220</v>
      </c>
      <c r="F198" s="148">
        <v>0</v>
      </c>
      <c r="G198" s="148"/>
      <c r="H198" s="148">
        <v>0</v>
      </c>
      <c r="I198" s="148"/>
      <c r="J198" s="148">
        <v>0</v>
      </c>
      <c r="K198" s="148"/>
      <c r="L198" s="148">
        <v>0</v>
      </c>
      <c r="M198" s="148"/>
      <c r="N198" s="148">
        <v>0</v>
      </c>
      <c r="O198" s="148"/>
      <c r="P198" s="148">
        <v>0</v>
      </c>
      <c r="Q198" s="148"/>
      <c r="R198" s="148">
        <f>SUM(E198:P198)</f>
        <v>220</v>
      </c>
    </row>
    <row r="199" spans="1:18">
      <c r="A199" s="114"/>
      <c r="B199" s="149"/>
      <c r="C199" s="114">
        <v>49377</v>
      </c>
      <c r="D199" s="115" t="s">
        <v>162</v>
      </c>
      <c r="E199" s="148">
        <v>350</v>
      </c>
      <c r="F199" s="148">
        <v>0</v>
      </c>
      <c r="G199" s="148"/>
      <c r="H199" s="148">
        <v>0</v>
      </c>
      <c r="I199" s="148"/>
      <c r="J199" s="148">
        <v>0</v>
      </c>
      <c r="K199" s="148"/>
      <c r="L199" s="148">
        <v>0</v>
      </c>
      <c r="M199" s="148"/>
      <c r="N199" s="148">
        <v>0</v>
      </c>
      <c r="O199" s="148"/>
      <c r="P199" s="148">
        <v>0</v>
      </c>
      <c r="Q199" s="148"/>
      <c r="R199" s="148">
        <f>SUM(E199:P199)</f>
        <v>350</v>
      </c>
    </row>
    <row r="200" spans="1:18">
      <c r="A200" s="114"/>
      <c r="B200" s="123"/>
      <c r="C200" s="116" t="s">
        <v>131</v>
      </c>
      <c r="D200" s="117"/>
      <c r="E200" s="148">
        <f t="shared" ref="E200:R200" si="101">SUM(E201:E201)</f>
        <v>275</v>
      </c>
      <c r="F200" s="148">
        <f t="shared" si="101"/>
        <v>0</v>
      </c>
      <c r="G200" s="148"/>
      <c r="H200" s="148">
        <f t="shared" si="101"/>
        <v>0</v>
      </c>
      <c r="I200" s="148"/>
      <c r="J200" s="148">
        <f t="shared" si="101"/>
        <v>0</v>
      </c>
      <c r="K200" s="148"/>
      <c r="L200" s="148">
        <f t="shared" si="101"/>
        <v>0</v>
      </c>
      <c r="M200" s="148"/>
      <c r="N200" s="148">
        <f t="shared" si="101"/>
        <v>0</v>
      </c>
      <c r="O200" s="148"/>
      <c r="P200" s="148">
        <f t="shared" si="101"/>
        <v>0</v>
      </c>
      <c r="Q200" s="148"/>
      <c r="R200" s="148">
        <f t="shared" si="101"/>
        <v>275</v>
      </c>
    </row>
    <row r="201" spans="1:18">
      <c r="A201" s="114"/>
      <c r="B201" s="149"/>
      <c r="C201" s="114">
        <v>42486</v>
      </c>
      <c r="D201" s="115" t="s">
        <v>198</v>
      </c>
      <c r="E201" s="148">
        <v>275</v>
      </c>
      <c r="F201" s="148">
        <v>0</v>
      </c>
      <c r="G201" s="148"/>
      <c r="H201" s="148">
        <v>0</v>
      </c>
      <c r="I201" s="148"/>
      <c r="J201" s="148">
        <v>0</v>
      </c>
      <c r="K201" s="148"/>
      <c r="L201" s="148">
        <v>0</v>
      </c>
      <c r="M201" s="148"/>
      <c r="N201" s="148">
        <v>0</v>
      </c>
      <c r="O201" s="148"/>
      <c r="P201" s="148">
        <v>0</v>
      </c>
      <c r="Q201" s="148"/>
      <c r="R201" s="148">
        <f>SUM(E201:P201)</f>
        <v>275</v>
      </c>
    </row>
    <row r="202" spans="1:18">
      <c r="A202" s="146"/>
      <c r="B202" s="116" t="s">
        <v>33</v>
      </c>
      <c r="C202" s="116"/>
      <c r="D202" s="117"/>
      <c r="E202" s="147">
        <f>E203+E206+E209+E211+E213</f>
        <v>0</v>
      </c>
      <c r="F202" s="147">
        <f>F203+F206+F209+F211+F213</f>
        <v>509.85323789999995</v>
      </c>
      <c r="G202" s="147"/>
      <c r="H202" s="147">
        <f>H203+H206+H209+H211+H213</f>
        <v>0</v>
      </c>
      <c r="I202" s="147"/>
      <c r="J202" s="147">
        <f>J203+J206+J209+J211+J213</f>
        <v>0</v>
      </c>
      <c r="K202" s="147"/>
      <c r="L202" s="147">
        <f>L203+L206+L209+L211+L213</f>
        <v>0</v>
      </c>
      <c r="M202" s="147"/>
      <c r="N202" s="147">
        <f>N203+N206+N209+N211+N213</f>
        <v>150</v>
      </c>
      <c r="O202" s="147"/>
      <c r="P202" s="147">
        <f>P203+P206+P209+P211+P213</f>
        <v>196</v>
      </c>
      <c r="Q202" s="147"/>
      <c r="R202" s="147">
        <f>R203+R206+R209+R211+R213</f>
        <v>855.85323790000007</v>
      </c>
    </row>
    <row r="203" spans="1:18">
      <c r="A203" s="114"/>
      <c r="B203" s="123"/>
      <c r="C203" s="116" t="s">
        <v>112</v>
      </c>
      <c r="D203" s="117"/>
      <c r="E203" s="148">
        <f t="shared" ref="E203:R203" si="102">SUM(E204:E205)</f>
        <v>0</v>
      </c>
      <c r="F203" s="148">
        <f t="shared" si="102"/>
        <v>0</v>
      </c>
      <c r="G203" s="148"/>
      <c r="H203" s="148">
        <f t="shared" si="102"/>
        <v>0</v>
      </c>
      <c r="I203" s="148"/>
      <c r="J203" s="148">
        <f t="shared" si="102"/>
        <v>0</v>
      </c>
      <c r="K203" s="148"/>
      <c r="L203" s="148">
        <f t="shared" si="102"/>
        <v>0</v>
      </c>
      <c r="M203" s="148"/>
      <c r="N203" s="148">
        <f t="shared" si="102"/>
        <v>150</v>
      </c>
      <c r="O203" s="148"/>
      <c r="P203" s="148">
        <f t="shared" si="102"/>
        <v>176</v>
      </c>
      <c r="Q203" s="148"/>
      <c r="R203" s="148">
        <f t="shared" si="102"/>
        <v>326</v>
      </c>
    </row>
    <row r="204" spans="1:18" ht="24">
      <c r="A204" s="114"/>
      <c r="B204" s="149"/>
      <c r="C204" s="114">
        <v>49215</v>
      </c>
      <c r="D204" s="115" t="s">
        <v>251</v>
      </c>
      <c r="E204" s="148">
        <v>0</v>
      </c>
      <c r="F204" s="148">
        <v>0</v>
      </c>
      <c r="G204" s="148"/>
      <c r="H204" s="148">
        <v>0</v>
      </c>
      <c r="I204" s="148"/>
      <c r="J204" s="148">
        <v>0</v>
      </c>
      <c r="K204" s="148"/>
      <c r="L204" s="148">
        <v>0</v>
      </c>
      <c r="M204" s="148"/>
      <c r="N204" s="148">
        <v>0</v>
      </c>
      <c r="O204" s="148"/>
      <c r="P204" s="148">
        <v>10</v>
      </c>
      <c r="Q204" s="148"/>
      <c r="R204" s="148">
        <f>SUM(E204:P204)</f>
        <v>10</v>
      </c>
    </row>
    <row r="205" spans="1:18">
      <c r="A205" s="114"/>
      <c r="B205" s="149"/>
      <c r="C205" s="114">
        <v>49424</v>
      </c>
      <c r="D205" s="115" t="s">
        <v>163</v>
      </c>
      <c r="E205" s="148">
        <v>0</v>
      </c>
      <c r="F205" s="148">
        <v>0</v>
      </c>
      <c r="G205" s="148"/>
      <c r="H205" s="148">
        <v>0</v>
      </c>
      <c r="I205" s="148"/>
      <c r="J205" s="148">
        <v>0</v>
      </c>
      <c r="K205" s="148"/>
      <c r="L205" s="148">
        <v>0</v>
      </c>
      <c r="M205" s="148"/>
      <c r="N205" s="148">
        <v>150</v>
      </c>
      <c r="O205" s="148"/>
      <c r="P205" s="148">
        <v>166</v>
      </c>
      <c r="Q205" s="148"/>
      <c r="R205" s="148">
        <f>SUM(E205:P205)</f>
        <v>316</v>
      </c>
    </row>
    <row r="206" spans="1:18">
      <c r="A206" s="114"/>
      <c r="B206" s="123"/>
      <c r="C206" s="116" t="s">
        <v>113</v>
      </c>
      <c r="D206" s="117"/>
      <c r="E206" s="148">
        <f t="shared" ref="E206:R206" si="103">SUM(E207:E208)</f>
        <v>0</v>
      </c>
      <c r="F206" s="148">
        <f t="shared" si="103"/>
        <v>154.88453741999999</v>
      </c>
      <c r="G206" s="148"/>
      <c r="H206" s="148">
        <f t="shared" si="103"/>
        <v>0</v>
      </c>
      <c r="I206" s="148"/>
      <c r="J206" s="148">
        <f t="shared" si="103"/>
        <v>0</v>
      </c>
      <c r="K206" s="148"/>
      <c r="L206" s="148">
        <f t="shared" si="103"/>
        <v>0</v>
      </c>
      <c r="M206" s="148"/>
      <c r="N206" s="148">
        <f t="shared" si="103"/>
        <v>0</v>
      </c>
      <c r="O206" s="148"/>
      <c r="P206" s="148">
        <f t="shared" si="103"/>
        <v>20</v>
      </c>
      <c r="Q206" s="148"/>
      <c r="R206" s="148">
        <f t="shared" si="103"/>
        <v>174.88453741999999</v>
      </c>
    </row>
    <row r="207" spans="1:18" ht="24">
      <c r="A207" s="114"/>
      <c r="B207" s="149"/>
      <c r="C207" s="114">
        <v>44219</v>
      </c>
      <c r="D207" s="115" t="s">
        <v>252</v>
      </c>
      <c r="E207" s="148">
        <v>0</v>
      </c>
      <c r="F207" s="148">
        <v>0</v>
      </c>
      <c r="G207" s="148"/>
      <c r="H207" s="148">
        <v>0</v>
      </c>
      <c r="I207" s="148"/>
      <c r="J207" s="148">
        <v>0</v>
      </c>
      <c r="K207" s="148"/>
      <c r="L207" s="148">
        <v>0</v>
      </c>
      <c r="M207" s="148"/>
      <c r="N207" s="148">
        <v>0</v>
      </c>
      <c r="O207" s="148"/>
      <c r="P207" s="148">
        <v>20</v>
      </c>
      <c r="Q207" s="148"/>
      <c r="R207" s="148">
        <f>SUM(E207:P207)</f>
        <v>20</v>
      </c>
    </row>
    <row r="208" spans="1:18" ht="24">
      <c r="A208" s="114"/>
      <c r="B208" s="149"/>
      <c r="C208" s="114">
        <v>44219</v>
      </c>
      <c r="D208" s="115" t="s">
        <v>252</v>
      </c>
      <c r="E208" s="148">
        <v>0</v>
      </c>
      <c r="F208" s="148">
        <v>154.88453741999999</v>
      </c>
      <c r="G208" s="148"/>
      <c r="H208" s="148">
        <v>0</v>
      </c>
      <c r="I208" s="148"/>
      <c r="J208" s="148">
        <v>0</v>
      </c>
      <c r="K208" s="148"/>
      <c r="L208" s="148">
        <v>0</v>
      </c>
      <c r="M208" s="148"/>
      <c r="N208" s="148">
        <v>0</v>
      </c>
      <c r="O208" s="148"/>
      <c r="P208" s="148">
        <v>0</v>
      </c>
      <c r="Q208" s="148"/>
      <c r="R208" s="148">
        <f>SUM(E208:P208)</f>
        <v>154.88453741999999</v>
      </c>
    </row>
    <row r="209" spans="1:18">
      <c r="A209" s="114"/>
      <c r="B209" s="123"/>
      <c r="C209" s="116" t="s">
        <v>115</v>
      </c>
      <c r="D209" s="117"/>
      <c r="E209" s="148">
        <f>SUM(E210)</f>
        <v>0</v>
      </c>
      <c r="F209" s="148">
        <f t="shared" ref="F209:R213" si="104">SUM(F210)</f>
        <v>21.75323118</v>
      </c>
      <c r="G209" s="148"/>
      <c r="H209" s="148">
        <f t="shared" si="104"/>
        <v>0</v>
      </c>
      <c r="I209" s="148"/>
      <c r="J209" s="148">
        <f t="shared" si="104"/>
        <v>0</v>
      </c>
      <c r="K209" s="148"/>
      <c r="L209" s="148">
        <f t="shared" si="104"/>
        <v>0</v>
      </c>
      <c r="M209" s="148"/>
      <c r="N209" s="148">
        <f t="shared" si="104"/>
        <v>0</v>
      </c>
      <c r="O209" s="148"/>
      <c r="P209" s="148">
        <f t="shared" si="104"/>
        <v>0</v>
      </c>
      <c r="Q209" s="148"/>
      <c r="R209" s="148">
        <f t="shared" si="104"/>
        <v>21.75323118</v>
      </c>
    </row>
    <row r="210" spans="1:18" ht="36">
      <c r="A210" s="114"/>
      <c r="B210" s="149"/>
      <c r="C210" s="114">
        <v>50254</v>
      </c>
      <c r="D210" s="115" t="s">
        <v>253</v>
      </c>
      <c r="E210" s="148">
        <v>0</v>
      </c>
      <c r="F210" s="148">
        <v>21.75323118</v>
      </c>
      <c r="G210" s="148"/>
      <c r="H210" s="148">
        <v>0</v>
      </c>
      <c r="I210" s="148"/>
      <c r="J210" s="148">
        <v>0</v>
      </c>
      <c r="K210" s="148"/>
      <c r="L210" s="148">
        <v>0</v>
      </c>
      <c r="M210" s="148"/>
      <c r="N210" s="148">
        <v>0</v>
      </c>
      <c r="O210" s="148"/>
      <c r="P210" s="148">
        <v>0</v>
      </c>
      <c r="Q210" s="148"/>
      <c r="R210" s="148">
        <f>SUM(E210:P210)</f>
        <v>21.75323118</v>
      </c>
    </row>
    <row r="211" spans="1:18">
      <c r="A211" s="114"/>
      <c r="B211" s="123"/>
      <c r="C211" s="116" t="s">
        <v>130</v>
      </c>
      <c r="D211" s="117"/>
      <c r="E211" s="148">
        <f>SUM(E212)</f>
        <v>0</v>
      </c>
      <c r="F211" s="148">
        <f t="shared" si="104"/>
        <v>180.83238249999999</v>
      </c>
      <c r="G211" s="148"/>
      <c r="H211" s="148">
        <f t="shared" si="104"/>
        <v>0</v>
      </c>
      <c r="I211" s="148"/>
      <c r="J211" s="148">
        <f t="shared" si="104"/>
        <v>0</v>
      </c>
      <c r="K211" s="148"/>
      <c r="L211" s="148">
        <f t="shared" si="104"/>
        <v>0</v>
      </c>
      <c r="M211" s="148"/>
      <c r="N211" s="148">
        <f t="shared" si="104"/>
        <v>0</v>
      </c>
      <c r="O211" s="148"/>
      <c r="P211" s="148">
        <f t="shared" si="104"/>
        <v>0</v>
      </c>
      <c r="Q211" s="148"/>
      <c r="R211" s="148">
        <f t="shared" si="104"/>
        <v>180.83238249999999</v>
      </c>
    </row>
    <row r="212" spans="1:18" ht="24">
      <c r="A212" s="114"/>
      <c r="B212" s="149"/>
      <c r="C212" s="114">
        <v>48337</v>
      </c>
      <c r="D212" s="115" t="s">
        <v>254</v>
      </c>
      <c r="E212" s="148">
        <v>0</v>
      </c>
      <c r="F212" s="148">
        <v>180.83238249999999</v>
      </c>
      <c r="G212" s="148"/>
      <c r="H212" s="148">
        <v>0</v>
      </c>
      <c r="I212" s="148"/>
      <c r="J212" s="148">
        <v>0</v>
      </c>
      <c r="K212" s="148"/>
      <c r="L212" s="148">
        <v>0</v>
      </c>
      <c r="M212" s="148"/>
      <c r="N212" s="148">
        <v>0</v>
      </c>
      <c r="O212" s="148"/>
      <c r="P212" s="148">
        <v>0</v>
      </c>
      <c r="Q212" s="148"/>
      <c r="R212" s="148">
        <f>SUM(E212:P212)</f>
        <v>180.83238249999999</v>
      </c>
    </row>
    <row r="213" spans="1:18">
      <c r="A213" s="114"/>
      <c r="B213" s="123"/>
      <c r="C213" s="116" t="s">
        <v>131</v>
      </c>
      <c r="D213" s="117"/>
      <c r="E213" s="148">
        <f>SUM(E214)</f>
        <v>0</v>
      </c>
      <c r="F213" s="148">
        <f t="shared" si="104"/>
        <v>152.3830868</v>
      </c>
      <c r="G213" s="148"/>
      <c r="H213" s="148">
        <f t="shared" si="104"/>
        <v>0</v>
      </c>
      <c r="I213" s="148"/>
      <c r="J213" s="148">
        <f t="shared" si="104"/>
        <v>0</v>
      </c>
      <c r="K213" s="148"/>
      <c r="L213" s="148">
        <f t="shared" si="104"/>
        <v>0</v>
      </c>
      <c r="M213" s="148"/>
      <c r="N213" s="148">
        <f t="shared" si="104"/>
        <v>0</v>
      </c>
      <c r="O213" s="148"/>
      <c r="P213" s="148">
        <f t="shared" si="104"/>
        <v>0</v>
      </c>
      <c r="Q213" s="148"/>
      <c r="R213" s="148">
        <f t="shared" si="104"/>
        <v>152.3830868</v>
      </c>
    </row>
    <row r="214" spans="1:18">
      <c r="A214" s="114"/>
      <c r="B214" s="149"/>
      <c r="C214" s="114">
        <v>47252</v>
      </c>
      <c r="D214" s="115" t="s">
        <v>199</v>
      </c>
      <c r="E214" s="148">
        <v>0</v>
      </c>
      <c r="F214" s="148">
        <v>152.3830868</v>
      </c>
      <c r="G214" s="148"/>
      <c r="H214" s="148">
        <v>0</v>
      </c>
      <c r="I214" s="148"/>
      <c r="J214" s="148">
        <v>0</v>
      </c>
      <c r="K214" s="148"/>
      <c r="L214" s="148">
        <v>0</v>
      </c>
      <c r="M214" s="148"/>
      <c r="N214" s="148">
        <v>0</v>
      </c>
      <c r="O214" s="148"/>
      <c r="P214" s="148">
        <v>0</v>
      </c>
      <c r="Q214" s="148"/>
      <c r="R214" s="148">
        <f>SUM(E214:P214)</f>
        <v>152.3830868</v>
      </c>
    </row>
    <row r="215" spans="1:18">
      <c r="A215" s="146"/>
      <c r="B215" s="116" t="s">
        <v>34</v>
      </c>
      <c r="C215" s="116"/>
      <c r="D215" s="117"/>
      <c r="E215" s="147">
        <f>E216+E218+E220+E223+E226</f>
        <v>535</v>
      </c>
      <c r="F215" s="147">
        <f>F216+F218+F220+F223+F226</f>
        <v>86.3</v>
      </c>
      <c r="G215" s="147"/>
      <c r="H215" s="147">
        <f>H216+H218+H220+H223+H226</f>
        <v>0</v>
      </c>
      <c r="I215" s="147"/>
      <c r="J215" s="147">
        <f>J216+J218+J220+J223+J226</f>
        <v>0</v>
      </c>
      <c r="K215" s="147"/>
      <c r="L215" s="147">
        <f>L216+L218+L220+L223+L226</f>
        <v>2</v>
      </c>
      <c r="M215" s="147"/>
      <c r="N215" s="147">
        <f>N216+N218+N220+N223+N226</f>
        <v>0</v>
      </c>
      <c r="O215" s="147"/>
      <c r="P215" s="147">
        <f>P216+P218+P220+P223+P226</f>
        <v>0</v>
      </c>
      <c r="Q215" s="147"/>
      <c r="R215" s="147">
        <f>R216+R218+R220+R223+R226</f>
        <v>623.29999999999995</v>
      </c>
    </row>
    <row r="216" spans="1:18">
      <c r="A216" s="114"/>
      <c r="B216" s="123"/>
      <c r="C216" s="116" t="s">
        <v>169</v>
      </c>
      <c r="D216" s="117"/>
      <c r="E216" s="148">
        <f>SUM(E217)</f>
        <v>0</v>
      </c>
      <c r="F216" s="148">
        <f t="shared" ref="F216:R216" si="105">SUM(F217)</f>
        <v>1.3</v>
      </c>
      <c r="G216" s="148"/>
      <c r="H216" s="148">
        <f t="shared" si="105"/>
        <v>0</v>
      </c>
      <c r="I216" s="148"/>
      <c r="J216" s="148">
        <f t="shared" si="105"/>
        <v>0</v>
      </c>
      <c r="K216" s="148"/>
      <c r="L216" s="148">
        <f t="shared" si="105"/>
        <v>0</v>
      </c>
      <c r="M216" s="148"/>
      <c r="N216" s="148">
        <f t="shared" si="105"/>
        <v>0</v>
      </c>
      <c r="O216" s="148"/>
      <c r="P216" s="148">
        <f t="shared" si="105"/>
        <v>0</v>
      </c>
      <c r="Q216" s="148"/>
      <c r="R216" s="148">
        <f t="shared" si="105"/>
        <v>1.3</v>
      </c>
    </row>
    <row r="217" spans="1:18" ht="15" customHeight="1">
      <c r="A217" s="114"/>
      <c r="B217" s="149"/>
      <c r="C217" s="114">
        <v>49325</v>
      </c>
      <c r="D217" s="115" t="s">
        <v>200</v>
      </c>
      <c r="E217" s="148">
        <v>0</v>
      </c>
      <c r="F217" s="148">
        <v>1.3</v>
      </c>
      <c r="G217" s="148"/>
      <c r="H217" s="148">
        <v>0</v>
      </c>
      <c r="I217" s="148"/>
      <c r="J217" s="148">
        <v>0</v>
      </c>
      <c r="K217" s="148"/>
      <c r="L217" s="148">
        <v>0</v>
      </c>
      <c r="M217" s="148"/>
      <c r="N217" s="148">
        <v>0</v>
      </c>
      <c r="O217" s="148"/>
      <c r="P217" s="148">
        <v>0</v>
      </c>
      <c r="Q217" s="148"/>
      <c r="R217" s="148">
        <f>SUM(E217:P217)</f>
        <v>1.3</v>
      </c>
    </row>
    <row r="218" spans="1:18">
      <c r="A218" s="114"/>
      <c r="B218" s="123"/>
      <c r="C218" s="116" t="s">
        <v>113</v>
      </c>
      <c r="D218" s="117"/>
      <c r="E218" s="148">
        <f>SUM(E219:E219)</f>
        <v>200</v>
      </c>
      <c r="F218" s="148">
        <f>SUM(F219:F219)</f>
        <v>0</v>
      </c>
      <c r="G218" s="148"/>
      <c r="H218" s="148">
        <f>SUM(H219:H219)</f>
        <v>0</v>
      </c>
      <c r="I218" s="148"/>
      <c r="J218" s="148">
        <f>SUM(J219:J219)</f>
        <v>0</v>
      </c>
      <c r="K218" s="148"/>
      <c r="L218" s="148">
        <f>SUM(L219:L219)</f>
        <v>0</v>
      </c>
      <c r="M218" s="148"/>
      <c r="N218" s="148">
        <f>SUM(N219:N219)</f>
        <v>0</v>
      </c>
      <c r="O218" s="148"/>
      <c r="P218" s="148">
        <f>SUM(P219:P219)</f>
        <v>0</v>
      </c>
      <c r="Q218" s="148"/>
      <c r="R218" s="148">
        <f>SUM(R219:R219)</f>
        <v>200</v>
      </c>
    </row>
    <row r="219" spans="1:18">
      <c r="A219" s="114"/>
      <c r="B219" s="149"/>
      <c r="C219" s="114">
        <v>49345</v>
      </c>
      <c r="D219" s="115" t="s">
        <v>201</v>
      </c>
      <c r="E219" s="148">
        <v>200</v>
      </c>
      <c r="F219" s="148">
        <v>0</v>
      </c>
      <c r="G219" s="148"/>
      <c r="H219" s="148">
        <v>0</v>
      </c>
      <c r="I219" s="148"/>
      <c r="J219" s="148">
        <v>0</v>
      </c>
      <c r="K219" s="148"/>
      <c r="L219" s="148">
        <v>0</v>
      </c>
      <c r="M219" s="148"/>
      <c r="N219" s="148">
        <v>0</v>
      </c>
      <c r="O219" s="148"/>
      <c r="P219" s="148">
        <v>0</v>
      </c>
      <c r="Q219" s="148"/>
      <c r="R219" s="148">
        <f>SUM(E219:P219)</f>
        <v>200</v>
      </c>
    </row>
    <row r="220" spans="1:18">
      <c r="A220" s="114"/>
      <c r="B220" s="123"/>
      <c r="C220" s="116" t="s">
        <v>116</v>
      </c>
      <c r="D220" s="117"/>
      <c r="E220" s="148">
        <f>SUM(E221)</f>
        <v>0</v>
      </c>
      <c r="F220" s="148">
        <f t="shared" ref="F220:R220" si="106">SUM(F221)</f>
        <v>0</v>
      </c>
      <c r="G220" s="148"/>
      <c r="H220" s="148">
        <f t="shared" si="106"/>
        <v>0</v>
      </c>
      <c r="I220" s="148"/>
      <c r="J220" s="148">
        <f t="shared" si="106"/>
        <v>0</v>
      </c>
      <c r="K220" s="148"/>
      <c r="L220" s="148">
        <f t="shared" si="106"/>
        <v>2</v>
      </c>
      <c r="M220" s="148"/>
      <c r="N220" s="148">
        <f t="shared" si="106"/>
        <v>0</v>
      </c>
      <c r="O220" s="148"/>
      <c r="P220" s="148">
        <f t="shared" si="106"/>
        <v>0</v>
      </c>
      <c r="Q220" s="148"/>
      <c r="R220" s="148">
        <f t="shared" si="106"/>
        <v>2</v>
      </c>
    </row>
    <row r="221" spans="1:18" ht="24">
      <c r="A221" s="114"/>
      <c r="B221" s="149"/>
      <c r="C221" s="114">
        <v>51223</v>
      </c>
      <c r="D221" s="115" t="s">
        <v>255</v>
      </c>
      <c r="E221" s="148">
        <v>0</v>
      </c>
      <c r="F221" s="148">
        <v>0</v>
      </c>
      <c r="G221" s="148"/>
      <c r="H221" s="148">
        <v>0</v>
      </c>
      <c r="I221" s="148"/>
      <c r="J221" s="148">
        <v>0</v>
      </c>
      <c r="K221" s="148"/>
      <c r="L221" s="148">
        <v>2</v>
      </c>
      <c r="M221" s="148"/>
      <c r="N221" s="148">
        <v>0</v>
      </c>
      <c r="O221" s="148"/>
      <c r="P221" s="148">
        <v>0</v>
      </c>
      <c r="Q221" s="148"/>
      <c r="R221" s="148">
        <f>SUM(E221:P221)</f>
        <v>2</v>
      </c>
    </row>
    <row r="222" spans="1:18">
      <c r="A222" s="114"/>
      <c r="B222" s="149"/>
      <c r="C222" s="114"/>
      <c r="D222" s="115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</row>
    <row r="223" spans="1:18">
      <c r="A223" s="114"/>
      <c r="B223" s="123"/>
      <c r="C223" s="116" t="s">
        <v>130</v>
      </c>
      <c r="D223" s="117"/>
      <c r="E223" s="148">
        <f>SUM(E224:E225)</f>
        <v>240</v>
      </c>
      <c r="F223" s="148">
        <f t="shared" ref="F223" si="107">SUM(F224:F225)</f>
        <v>60</v>
      </c>
      <c r="G223" s="148"/>
      <c r="H223" s="148">
        <f t="shared" ref="H223" si="108">SUM(H224:H225)</f>
        <v>0</v>
      </c>
      <c r="I223" s="148"/>
      <c r="J223" s="148">
        <f t="shared" ref="J223" si="109">SUM(J224:J225)</f>
        <v>0</v>
      </c>
      <c r="K223" s="148"/>
      <c r="L223" s="148">
        <f t="shared" ref="L223" si="110">SUM(L224:L225)</f>
        <v>0</v>
      </c>
      <c r="M223" s="148"/>
      <c r="N223" s="148">
        <f t="shared" ref="N223" si="111">SUM(N224:N225)</f>
        <v>0</v>
      </c>
      <c r="O223" s="148"/>
      <c r="P223" s="148">
        <f t="shared" ref="P223" si="112">SUM(P224:P225)</f>
        <v>0</v>
      </c>
      <c r="Q223" s="148"/>
      <c r="R223" s="148">
        <f t="shared" ref="R223" si="113">SUM(R224:R225)</f>
        <v>300</v>
      </c>
    </row>
    <row r="224" spans="1:18" ht="14.25" customHeight="1">
      <c r="A224" s="114"/>
      <c r="B224" s="149"/>
      <c r="C224" s="114">
        <v>47273</v>
      </c>
      <c r="D224" s="115" t="s">
        <v>202</v>
      </c>
      <c r="E224" s="148">
        <v>150</v>
      </c>
      <c r="F224" s="148">
        <v>0</v>
      </c>
      <c r="G224" s="148"/>
      <c r="H224" s="148">
        <v>0</v>
      </c>
      <c r="I224" s="148"/>
      <c r="J224" s="148">
        <v>0</v>
      </c>
      <c r="K224" s="148"/>
      <c r="L224" s="148">
        <v>0</v>
      </c>
      <c r="M224" s="148"/>
      <c r="N224" s="148">
        <v>0</v>
      </c>
      <c r="O224" s="148"/>
      <c r="P224" s="148">
        <v>0</v>
      </c>
      <c r="Q224" s="148"/>
      <c r="R224" s="148">
        <f>SUM(E224:P224)</f>
        <v>150</v>
      </c>
    </row>
    <row r="225" spans="1:18" ht="24">
      <c r="A225" s="114"/>
      <c r="B225" s="149"/>
      <c r="C225" s="114">
        <v>50301</v>
      </c>
      <c r="D225" s="115" t="s">
        <v>256</v>
      </c>
      <c r="E225" s="148">
        <v>90</v>
      </c>
      <c r="F225" s="148">
        <v>60</v>
      </c>
      <c r="G225" s="148"/>
      <c r="H225" s="148">
        <v>0</v>
      </c>
      <c r="I225" s="148"/>
      <c r="J225" s="148">
        <v>0</v>
      </c>
      <c r="K225" s="148"/>
      <c r="L225" s="148">
        <v>0</v>
      </c>
      <c r="M225" s="148"/>
      <c r="N225" s="148">
        <v>0</v>
      </c>
      <c r="O225" s="148"/>
      <c r="P225" s="148">
        <v>0</v>
      </c>
      <c r="Q225" s="148"/>
      <c r="R225" s="148">
        <f>SUM(E225:P225)</f>
        <v>150</v>
      </c>
    </row>
    <row r="226" spans="1:18">
      <c r="A226" s="114"/>
      <c r="B226" s="123"/>
      <c r="C226" s="116" t="s">
        <v>131</v>
      </c>
      <c r="D226" s="117"/>
      <c r="E226" s="148">
        <f t="shared" ref="E226:R226" si="114">SUM(E227)</f>
        <v>95</v>
      </c>
      <c r="F226" s="148">
        <f t="shared" si="114"/>
        <v>25</v>
      </c>
      <c r="G226" s="148"/>
      <c r="H226" s="148">
        <f t="shared" si="114"/>
        <v>0</v>
      </c>
      <c r="I226" s="148"/>
      <c r="J226" s="148">
        <f t="shared" si="114"/>
        <v>0</v>
      </c>
      <c r="K226" s="148"/>
      <c r="L226" s="148">
        <f t="shared" si="114"/>
        <v>0</v>
      </c>
      <c r="M226" s="148"/>
      <c r="N226" s="148">
        <f t="shared" si="114"/>
        <v>0</v>
      </c>
      <c r="O226" s="148"/>
      <c r="P226" s="148">
        <f t="shared" si="114"/>
        <v>0</v>
      </c>
      <c r="Q226" s="148"/>
      <c r="R226" s="148">
        <f t="shared" si="114"/>
        <v>120</v>
      </c>
    </row>
    <row r="227" spans="1:18" ht="24">
      <c r="A227" s="114"/>
      <c r="B227" s="149"/>
      <c r="C227" s="114">
        <v>37378</v>
      </c>
      <c r="D227" s="115" t="s">
        <v>257</v>
      </c>
      <c r="E227" s="148">
        <v>95</v>
      </c>
      <c r="F227" s="148">
        <v>25</v>
      </c>
      <c r="G227" s="148"/>
      <c r="H227" s="148">
        <v>0</v>
      </c>
      <c r="I227" s="148"/>
      <c r="J227" s="148">
        <v>0</v>
      </c>
      <c r="K227" s="148"/>
      <c r="L227" s="148">
        <v>0</v>
      </c>
      <c r="M227" s="148"/>
      <c r="N227" s="148">
        <v>0</v>
      </c>
      <c r="O227" s="148"/>
      <c r="P227" s="148">
        <v>0</v>
      </c>
      <c r="Q227" s="148"/>
      <c r="R227" s="148">
        <f>SUM(E227:P227)</f>
        <v>120</v>
      </c>
    </row>
    <row r="228" spans="1:18">
      <c r="A228" s="146" t="s">
        <v>129</v>
      </c>
      <c r="B228" s="125"/>
      <c r="C228" s="125"/>
      <c r="D228" s="117"/>
      <c r="E228" s="147">
        <f>E229+E237+E244+E253+E261</f>
        <v>3068.7</v>
      </c>
      <c r="F228" s="147">
        <f>F229+F237+F244+F253+F261</f>
        <v>586.536472</v>
      </c>
      <c r="G228" s="147"/>
      <c r="H228" s="147">
        <f>H229+H237+H244+H253+H261</f>
        <v>0</v>
      </c>
      <c r="I228" s="147"/>
      <c r="J228" s="147">
        <f>J229+J237+J244+J253+J261</f>
        <v>53.6</v>
      </c>
      <c r="K228" s="147"/>
      <c r="L228" s="147">
        <f>L229+L237+L244+L253+L261</f>
        <v>0</v>
      </c>
      <c r="M228" s="147"/>
      <c r="N228" s="147">
        <f>N229+N237+N244+N253+N261</f>
        <v>1648.42</v>
      </c>
      <c r="O228" s="147"/>
      <c r="P228" s="147">
        <f>P229+P237+P244+P253+P261</f>
        <v>29.6</v>
      </c>
      <c r="Q228" s="147"/>
      <c r="R228" s="147">
        <f>R229+R237+R244+R253+R261</f>
        <v>5386.8564719999995</v>
      </c>
    </row>
    <row r="229" spans="1:18">
      <c r="A229" s="146"/>
      <c r="B229" s="116" t="s">
        <v>36</v>
      </c>
      <c r="C229" s="116"/>
      <c r="D229" s="117"/>
      <c r="E229" s="147">
        <f>E230+E232+E235</f>
        <v>1900</v>
      </c>
      <c r="F229" s="147">
        <f>F230+F232+F235</f>
        <v>0</v>
      </c>
      <c r="G229" s="147"/>
      <c r="H229" s="147">
        <f>H230+H232+H235</f>
        <v>0</v>
      </c>
      <c r="I229" s="147"/>
      <c r="J229" s="147">
        <f>J230+J232+J235</f>
        <v>0</v>
      </c>
      <c r="K229" s="147"/>
      <c r="L229" s="147">
        <f>L230+L232+L235</f>
        <v>0</v>
      </c>
      <c r="M229" s="147"/>
      <c r="N229" s="147">
        <f>N230+N232+N235</f>
        <v>646.5</v>
      </c>
      <c r="O229" s="147"/>
      <c r="P229" s="147">
        <f>P230+P232+P235</f>
        <v>1.5</v>
      </c>
      <c r="Q229" s="147"/>
      <c r="R229" s="147">
        <f>R230+R232+R235</f>
        <v>2548</v>
      </c>
    </row>
    <row r="230" spans="1:18">
      <c r="A230" s="114"/>
      <c r="B230" s="123"/>
      <c r="C230" s="116" t="s">
        <v>169</v>
      </c>
      <c r="D230" s="117"/>
      <c r="E230" s="148">
        <f>SUM(E231:E231)</f>
        <v>500</v>
      </c>
      <c r="F230" s="148">
        <f>SUM(F231:F231)</f>
        <v>0</v>
      </c>
      <c r="G230" s="148"/>
      <c r="H230" s="148">
        <f>SUM(H231:H231)</f>
        <v>0</v>
      </c>
      <c r="I230" s="148"/>
      <c r="J230" s="148">
        <f>SUM(J231:J231)</f>
        <v>0</v>
      </c>
      <c r="K230" s="148"/>
      <c r="L230" s="148">
        <f>SUM(L231:L231)</f>
        <v>0</v>
      </c>
      <c r="M230" s="148"/>
      <c r="N230" s="148">
        <f>SUM(N231:N231)</f>
        <v>226.5</v>
      </c>
      <c r="O230" s="148"/>
      <c r="P230" s="148">
        <f>SUM(P231:P231)</f>
        <v>1.5</v>
      </c>
      <c r="Q230" s="148"/>
      <c r="R230" s="148">
        <f>SUM(R231:R231)</f>
        <v>728</v>
      </c>
    </row>
    <row r="231" spans="1:18" ht="24.75" customHeight="1">
      <c r="A231" s="114"/>
      <c r="B231" s="149"/>
      <c r="C231" s="114">
        <v>43220</v>
      </c>
      <c r="D231" s="115" t="s">
        <v>258</v>
      </c>
      <c r="E231" s="148">
        <v>500</v>
      </c>
      <c r="F231" s="148">
        <v>0</v>
      </c>
      <c r="G231" s="148"/>
      <c r="H231" s="148">
        <v>0</v>
      </c>
      <c r="I231" s="148"/>
      <c r="J231" s="148">
        <v>0</v>
      </c>
      <c r="K231" s="148"/>
      <c r="L231" s="148">
        <v>0</v>
      </c>
      <c r="M231" s="148"/>
      <c r="N231" s="148">
        <v>226.5</v>
      </c>
      <c r="O231" s="148"/>
      <c r="P231" s="148">
        <v>1.5</v>
      </c>
      <c r="Q231" s="148"/>
      <c r="R231" s="148">
        <f>SUM(E231:P231)</f>
        <v>728</v>
      </c>
    </row>
    <row r="232" spans="1:18">
      <c r="A232" s="114"/>
      <c r="B232" s="123"/>
      <c r="C232" s="116" t="s">
        <v>113</v>
      </c>
      <c r="D232" s="117"/>
      <c r="E232" s="148">
        <f>SUM(E233:E234)</f>
        <v>1000</v>
      </c>
      <c r="F232" s="148">
        <f t="shared" ref="F232" si="115">SUM(F233:F234)</f>
        <v>0</v>
      </c>
      <c r="G232" s="148"/>
      <c r="H232" s="148">
        <f t="shared" ref="H232" si="116">SUM(H233:H234)</f>
        <v>0</v>
      </c>
      <c r="I232" s="148"/>
      <c r="J232" s="148">
        <f t="shared" ref="J232" si="117">SUM(J233:J234)</f>
        <v>0</v>
      </c>
      <c r="K232" s="148"/>
      <c r="L232" s="148">
        <f t="shared" ref="L232" si="118">SUM(L233:L234)</f>
        <v>0</v>
      </c>
      <c r="M232" s="148"/>
      <c r="N232" s="148">
        <f t="shared" ref="N232" si="119">SUM(N233:N234)</f>
        <v>420</v>
      </c>
      <c r="O232" s="148"/>
      <c r="P232" s="148">
        <f t="shared" ref="P232" si="120">SUM(P233:P234)</f>
        <v>0</v>
      </c>
      <c r="Q232" s="148"/>
      <c r="R232" s="148">
        <f t="shared" ref="R232" si="121">SUM(R233:R234)</f>
        <v>1420</v>
      </c>
    </row>
    <row r="233" spans="1:18" ht="24">
      <c r="A233" s="114"/>
      <c r="B233" s="149"/>
      <c r="C233" s="114">
        <v>49043</v>
      </c>
      <c r="D233" s="115" t="s">
        <v>259</v>
      </c>
      <c r="E233" s="148">
        <v>400</v>
      </c>
      <c r="F233" s="148">
        <v>0</v>
      </c>
      <c r="G233" s="148"/>
      <c r="H233" s="148">
        <v>0</v>
      </c>
      <c r="I233" s="148"/>
      <c r="J233" s="148">
        <v>0</v>
      </c>
      <c r="K233" s="148"/>
      <c r="L233" s="148">
        <v>0</v>
      </c>
      <c r="M233" s="148"/>
      <c r="N233" s="148">
        <v>420</v>
      </c>
      <c r="O233" s="148"/>
      <c r="P233" s="148">
        <v>0</v>
      </c>
      <c r="Q233" s="148"/>
      <c r="R233" s="148">
        <f>SUM(E233:P233)</f>
        <v>820</v>
      </c>
    </row>
    <row r="234" spans="1:18" ht="24">
      <c r="A234" s="114"/>
      <c r="B234" s="149"/>
      <c r="C234" s="114">
        <v>50016</v>
      </c>
      <c r="D234" s="115" t="s">
        <v>260</v>
      </c>
      <c r="E234" s="148">
        <v>600</v>
      </c>
      <c r="F234" s="148">
        <v>0</v>
      </c>
      <c r="G234" s="148"/>
      <c r="H234" s="148">
        <v>0</v>
      </c>
      <c r="I234" s="148"/>
      <c r="J234" s="148">
        <v>0</v>
      </c>
      <c r="K234" s="148"/>
      <c r="L234" s="148">
        <v>0</v>
      </c>
      <c r="M234" s="148"/>
      <c r="N234" s="148">
        <v>0</v>
      </c>
      <c r="O234" s="148"/>
      <c r="P234" s="148">
        <v>0</v>
      </c>
      <c r="Q234" s="148"/>
      <c r="R234" s="148">
        <f>SUM(E234:P234)</f>
        <v>600</v>
      </c>
    </row>
    <row r="235" spans="1:18">
      <c r="A235" s="114"/>
      <c r="B235" s="123"/>
      <c r="C235" s="116" t="s">
        <v>114</v>
      </c>
      <c r="D235" s="117"/>
      <c r="E235" s="148">
        <f>SUM(E236:E236)</f>
        <v>400</v>
      </c>
      <c r="F235" s="148">
        <f>SUM(F236:F236)</f>
        <v>0</v>
      </c>
      <c r="G235" s="148"/>
      <c r="H235" s="148">
        <f>SUM(H236:H236)</f>
        <v>0</v>
      </c>
      <c r="I235" s="148"/>
      <c r="J235" s="148">
        <f>SUM(J236:J236)</f>
        <v>0</v>
      </c>
      <c r="K235" s="148"/>
      <c r="L235" s="148">
        <f>SUM(L236:L236)</f>
        <v>0</v>
      </c>
      <c r="M235" s="148"/>
      <c r="N235" s="148">
        <f>SUM(N236:N236)</f>
        <v>0</v>
      </c>
      <c r="O235" s="148"/>
      <c r="P235" s="148">
        <f>SUM(P236:P236)</f>
        <v>0</v>
      </c>
      <c r="Q235" s="148"/>
      <c r="R235" s="148">
        <f>SUM(R236:R236)</f>
        <v>400</v>
      </c>
    </row>
    <row r="236" spans="1:18" ht="24">
      <c r="A236" s="114"/>
      <c r="B236" s="149"/>
      <c r="C236" s="114">
        <v>48207</v>
      </c>
      <c r="D236" s="115" t="s">
        <v>261</v>
      </c>
      <c r="E236" s="148">
        <v>400</v>
      </c>
      <c r="F236" s="148">
        <v>0</v>
      </c>
      <c r="G236" s="148"/>
      <c r="H236" s="148">
        <v>0</v>
      </c>
      <c r="I236" s="148"/>
      <c r="J236" s="148">
        <v>0</v>
      </c>
      <c r="K236" s="148"/>
      <c r="L236" s="148">
        <v>0</v>
      </c>
      <c r="M236" s="148"/>
      <c r="N236" s="148">
        <v>0</v>
      </c>
      <c r="O236" s="148"/>
      <c r="P236" s="148">
        <v>0</v>
      </c>
      <c r="Q236" s="148"/>
      <c r="R236" s="148">
        <f>SUM(E236:P236)</f>
        <v>400</v>
      </c>
    </row>
    <row r="237" spans="1:18">
      <c r="A237" s="146"/>
      <c r="B237" s="116" t="s">
        <v>206</v>
      </c>
      <c r="C237" s="116"/>
      <c r="D237" s="117"/>
      <c r="E237" s="147">
        <f>E238+E240+E242</f>
        <v>0</v>
      </c>
      <c r="F237" s="147">
        <f>F238+F240+F242</f>
        <v>3.8808184799999998</v>
      </c>
      <c r="G237" s="147"/>
      <c r="H237" s="147">
        <f>H238+H240+H242</f>
        <v>0</v>
      </c>
      <c r="I237" s="147"/>
      <c r="J237" s="147">
        <f>J238+J240+J242</f>
        <v>53.6</v>
      </c>
      <c r="K237" s="147"/>
      <c r="L237" s="147">
        <f>L238+L240+L242</f>
        <v>0</v>
      </c>
      <c r="M237" s="147"/>
      <c r="N237" s="147">
        <f>N238+N240+N242</f>
        <v>0</v>
      </c>
      <c r="O237" s="147"/>
      <c r="P237" s="147">
        <f>P238+P240+P242</f>
        <v>0</v>
      </c>
      <c r="Q237" s="147"/>
      <c r="R237" s="147">
        <f>R238+R240+R242</f>
        <v>57.480818480000003</v>
      </c>
    </row>
    <row r="238" spans="1:18">
      <c r="A238" s="114"/>
      <c r="B238" s="123"/>
      <c r="C238" s="116" t="s">
        <v>169</v>
      </c>
      <c r="D238" s="117"/>
      <c r="E238" s="148">
        <f>SUM(E239)</f>
        <v>0</v>
      </c>
      <c r="F238" s="148">
        <f t="shared" ref="F238:R238" si="122">SUM(F239)</f>
        <v>0</v>
      </c>
      <c r="G238" s="148"/>
      <c r="H238" s="148">
        <f t="shared" si="122"/>
        <v>0</v>
      </c>
      <c r="I238" s="148"/>
      <c r="J238" s="148">
        <f t="shared" si="122"/>
        <v>35.6</v>
      </c>
      <c r="K238" s="148"/>
      <c r="L238" s="148">
        <f t="shared" si="122"/>
        <v>0</v>
      </c>
      <c r="M238" s="148"/>
      <c r="N238" s="148">
        <f t="shared" si="122"/>
        <v>0</v>
      </c>
      <c r="O238" s="148"/>
      <c r="P238" s="148">
        <f t="shared" si="122"/>
        <v>0</v>
      </c>
      <c r="Q238" s="148"/>
      <c r="R238" s="148">
        <f t="shared" si="122"/>
        <v>35.6</v>
      </c>
    </row>
    <row r="239" spans="1:18" ht="24">
      <c r="A239" s="114"/>
      <c r="B239" s="149"/>
      <c r="C239" s="114">
        <v>42203</v>
      </c>
      <c r="D239" s="115" t="s">
        <v>262</v>
      </c>
      <c r="E239" s="148">
        <v>0</v>
      </c>
      <c r="F239" s="148">
        <v>0</v>
      </c>
      <c r="G239" s="148"/>
      <c r="H239" s="148">
        <v>0</v>
      </c>
      <c r="I239" s="148"/>
      <c r="J239" s="148">
        <v>35.6</v>
      </c>
      <c r="K239" s="148"/>
      <c r="L239" s="148">
        <v>0</v>
      </c>
      <c r="M239" s="148"/>
      <c r="N239" s="148">
        <v>0</v>
      </c>
      <c r="O239" s="148"/>
      <c r="P239" s="148">
        <v>0</v>
      </c>
      <c r="Q239" s="148"/>
      <c r="R239" s="148">
        <f>SUM(E239:P239)</f>
        <v>35.6</v>
      </c>
    </row>
    <row r="240" spans="1:18">
      <c r="A240" s="114"/>
      <c r="B240" s="123"/>
      <c r="C240" s="116" t="s">
        <v>132</v>
      </c>
      <c r="D240" s="117"/>
      <c r="E240" s="148">
        <f>SUM(E241)</f>
        <v>0</v>
      </c>
      <c r="F240" s="148">
        <f t="shared" ref="F240:R240" si="123">SUM(F241)</f>
        <v>3.8808184799999998</v>
      </c>
      <c r="G240" s="148"/>
      <c r="H240" s="148">
        <f t="shared" si="123"/>
        <v>0</v>
      </c>
      <c r="I240" s="148"/>
      <c r="J240" s="148">
        <f t="shared" si="123"/>
        <v>8</v>
      </c>
      <c r="K240" s="148"/>
      <c r="L240" s="148">
        <f t="shared" si="123"/>
        <v>0</v>
      </c>
      <c r="M240" s="148"/>
      <c r="N240" s="148">
        <f t="shared" si="123"/>
        <v>0</v>
      </c>
      <c r="O240" s="148"/>
      <c r="P240" s="148">
        <f t="shared" si="123"/>
        <v>0</v>
      </c>
      <c r="Q240" s="148"/>
      <c r="R240" s="148">
        <f t="shared" si="123"/>
        <v>11.88081848</v>
      </c>
    </row>
    <row r="241" spans="1:18" ht="14.25" customHeight="1">
      <c r="A241" s="114"/>
      <c r="B241" s="149"/>
      <c r="C241" s="114">
        <v>48118</v>
      </c>
      <c r="D241" s="115" t="s">
        <v>164</v>
      </c>
      <c r="E241" s="148">
        <v>0</v>
      </c>
      <c r="F241" s="148">
        <v>3.8808184799999998</v>
      </c>
      <c r="G241" s="148"/>
      <c r="H241" s="148">
        <v>0</v>
      </c>
      <c r="I241" s="148"/>
      <c r="J241" s="148">
        <v>8</v>
      </c>
      <c r="K241" s="148"/>
      <c r="L241" s="148">
        <v>0</v>
      </c>
      <c r="M241" s="148"/>
      <c r="N241" s="148">
        <v>0</v>
      </c>
      <c r="O241" s="148"/>
      <c r="P241" s="148">
        <v>0</v>
      </c>
      <c r="Q241" s="148"/>
      <c r="R241" s="148">
        <f>SUM(E241:P241)</f>
        <v>11.88081848</v>
      </c>
    </row>
    <row r="242" spans="1:18">
      <c r="A242" s="114"/>
      <c r="B242" s="123"/>
      <c r="C242" s="116" t="s">
        <v>115</v>
      </c>
      <c r="D242" s="117"/>
      <c r="E242" s="148">
        <f>SUM(E243)</f>
        <v>0</v>
      </c>
      <c r="F242" s="148">
        <f t="shared" ref="F242:R242" si="124">SUM(F243)</f>
        <v>0</v>
      </c>
      <c r="G242" s="148"/>
      <c r="H242" s="148">
        <f t="shared" si="124"/>
        <v>0</v>
      </c>
      <c r="I242" s="148"/>
      <c r="J242" s="148">
        <f t="shared" si="124"/>
        <v>10</v>
      </c>
      <c r="K242" s="148"/>
      <c r="L242" s="148">
        <f t="shared" si="124"/>
        <v>0</v>
      </c>
      <c r="M242" s="148"/>
      <c r="N242" s="148">
        <f t="shared" si="124"/>
        <v>0</v>
      </c>
      <c r="O242" s="148"/>
      <c r="P242" s="148">
        <f t="shared" si="124"/>
        <v>0</v>
      </c>
      <c r="Q242" s="148"/>
      <c r="R242" s="148">
        <f t="shared" si="124"/>
        <v>10</v>
      </c>
    </row>
    <row r="243" spans="1:18" ht="36.75" customHeight="1">
      <c r="A243" s="114"/>
      <c r="B243" s="149"/>
      <c r="C243" s="114">
        <v>43120</v>
      </c>
      <c r="D243" s="115" t="s">
        <v>263</v>
      </c>
      <c r="E243" s="148">
        <v>0</v>
      </c>
      <c r="F243" s="148">
        <v>0</v>
      </c>
      <c r="G243" s="148"/>
      <c r="H243" s="148">
        <v>0</v>
      </c>
      <c r="I243" s="148"/>
      <c r="J243" s="148">
        <v>10</v>
      </c>
      <c r="K243" s="148"/>
      <c r="L243" s="148">
        <v>0</v>
      </c>
      <c r="M243" s="148"/>
      <c r="N243" s="148">
        <v>0</v>
      </c>
      <c r="O243" s="148"/>
      <c r="P243" s="148">
        <v>0</v>
      </c>
      <c r="Q243" s="148"/>
      <c r="R243" s="148">
        <f>SUM(E243:P243)</f>
        <v>10</v>
      </c>
    </row>
    <row r="244" spans="1:18">
      <c r="A244" s="146"/>
      <c r="B244" s="116" t="s">
        <v>62</v>
      </c>
      <c r="C244" s="116"/>
      <c r="D244" s="117"/>
      <c r="E244" s="147">
        <f>E245+E247+E249+E251</f>
        <v>0</v>
      </c>
      <c r="F244" s="147">
        <f>F245+F247+F249+F251</f>
        <v>185.49</v>
      </c>
      <c r="G244" s="147"/>
      <c r="H244" s="147">
        <f>H245+H247+H249+H251</f>
        <v>0</v>
      </c>
      <c r="I244" s="147"/>
      <c r="J244" s="147">
        <f>J245+J247+J249+J251</f>
        <v>0</v>
      </c>
      <c r="K244" s="147"/>
      <c r="L244" s="147">
        <f>L245+L247+L249+L251</f>
        <v>0</v>
      </c>
      <c r="M244" s="147"/>
      <c r="N244" s="147">
        <f>N245+N247+N249+N251</f>
        <v>127.9</v>
      </c>
      <c r="O244" s="147"/>
      <c r="P244" s="147">
        <f>P245+P247+P249+P251</f>
        <v>22.3</v>
      </c>
      <c r="Q244" s="147"/>
      <c r="R244" s="147">
        <f>R245+R247+R249+R251</f>
        <v>335.69</v>
      </c>
    </row>
    <row r="245" spans="1:18">
      <c r="A245" s="114"/>
      <c r="B245" s="123"/>
      <c r="C245" s="116" t="s">
        <v>169</v>
      </c>
      <c r="D245" s="117"/>
      <c r="E245" s="148">
        <f>SUM(E246:E246)</f>
        <v>0</v>
      </c>
      <c r="F245" s="148">
        <f>SUM(F246:F246)</f>
        <v>75</v>
      </c>
      <c r="G245" s="148"/>
      <c r="H245" s="148">
        <f>SUM(H246:H246)</f>
        <v>0</v>
      </c>
      <c r="I245" s="148"/>
      <c r="J245" s="148">
        <f>SUM(J246:J246)</f>
        <v>0</v>
      </c>
      <c r="K245" s="148"/>
      <c r="L245" s="148">
        <f>SUM(L246:L246)</f>
        <v>0</v>
      </c>
      <c r="M245" s="148"/>
      <c r="N245" s="148">
        <f>SUM(N246:N246)</f>
        <v>27.9</v>
      </c>
      <c r="O245" s="148"/>
      <c r="P245" s="148">
        <f>SUM(P246:P246)</f>
        <v>22.3</v>
      </c>
      <c r="Q245" s="148"/>
      <c r="R245" s="148">
        <f>SUM(R246:R246)</f>
        <v>125.2</v>
      </c>
    </row>
    <row r="246" spans="1:18">
      <c r="A246" s="114"/>
      <c r="B246" s="149"/>
      <c r="C246" s="114">
        <v>47152</v>
      </c>
      <c r="D246" s="115" t="s">
        <v>165</v>
      </c>
      <c r="E246" s="148">
        <v>0</v>
      </c>
      <c r="F246" s="148">
        <v>75</v>
      </c>
      <c r="G246" s="148"/>
      <c r="H246" s="148">
        <v>0</v>
      </c>
      <c r="I246" s="148"/>
      <c r="J246" s="148">
        <v>0</v>
      </c>
      <c r="K246" s="148"/>
      <c r="L246" s="148">
        <v>0</v>
      </c>
      <c r="M246" s="148"/>
      <c r="N246" s="148">
        <v>27.9</v>
      </c>
      <c r="O246" s="148"/>
      <c r="P246" s="148">
        <v>22.3</v>
      </c>
      <c r="Q246" s="148"/>
      <c r="R246" s="148">
        <f>SUM(E246:P246)</f>
        <v>125.2</v>
      </c>
    </row>
    <row r="247" spans="1:18">
      <c r="A247" s="114"/>
      <c r="B247" s="123"/>
      <c r="C247" s="116" t="s">
        <v>112</v>
      </c>
      <c r="D247" s="117"/>
      <c r="E247" s="148">
        <f>SUM(E248)</f>
        <v>0</v>
      </c>
      <c r="F247" s="148">
        <f t="shared" ref="F247:R247" si="125">SUM(F248)</f>
        <v>98.49</v>
      </c>
      <c r="G247" s="148"/>
      <c r="H247" s="148">
        <f t="shared" si="125"/>
        <v>0</v>
      </c>
      <c r="I247" s="148"/>
      <c r="J247" s="148">
        <f t="shared" si="125"/>
        <v>0</v>
      </c>
      <c r="K247" s="148"/>
      <c r="L247" s="148">
        <f t="shared" si="125"/>
        <v>0</v>
      </c>
      <c r="M247" s="148"/>
      <c r="N247" s="148">
        <f t="shared" si="125"/>
        <v>0</v>
      </c>
      <c r="O247" s="148"/>
      <c r="P247" s="148">
        <f t="shared" si="125"/>
        <v>0</v>
      </c>
      <c r="Q247" s="148"/>
      <c r="R247" s="148">
        <f t="shared" si="125"/>
        <v>98.49</v>
      </c>
    </row>
    <row r="248" spans="1:18" ht="14.25" customHeight="1">
      <c r="A248" s="114"/>
      <c r="B248" s="149"/>
      <c r="C248" s="114">
        <v>48431</v>
      </c>
      <c r="D248" s="115" t="s">
        <v>166</v>
      </c>
      <c r="E248" s="148">
        <v>0</v>
      </c>
      <c r="F248" s="148">
        <v>98.49</v>
      </c>
      <c r="G248" s="148"/>
      <c r="H248" s="148">
        <v>0</v>
      </c>
      <c r="I248" s="148"/>
      <c r="J248" s="148">
        <v>0</v>
      </c>
      <c r="K248" s="148"/>
      <c r="L248" s="148">
        <v>0</v>
      </c>
      <c r="M248" s="148"/>
      <c r="N248" s="148">
        <v>0</v>
      </c>
      <c r="O248" s="148"/>
      <c r="P248" s="148">
        <v>0</v>
      </c>
      <c r="Q248" s="148"/>
      <c r="R248" s="148">
        <f>SUM(E248:P248)</f>
        <v>98.49</v>
      </c>
    </row>
    <row r="249" spans="1:18">
      <c r="A249" s="114"/>
      <c r="B249" s="123"/>
      <c r="C249" s="116" t="s">
        <v>113</v>
      </c>
      <c r="D249" s="117"/>
      <c r="E249" s="148">
        <f>SUM(E250)</f>
        <v>0</v>
      </c>
      <c r="F249" s="148">
        <f t="shared" ref="F249:R249" si="126">SUM(F250)</f>
        <v>0</v>
      </c>
      <c r="G249" s="148"/>
      <c r="H249" s="148"/>
      <c r="I249" s="148"/>
      <c r="J249" s="148">
        <f t="shared" si="126"/>
        <v>0</v>
      </c>
      <c r="K249" s="148"/>
      <c r="L249" s="148">
        <f t="shared" si="126"/>
        <v>0</v>
      </c>
      <c r="M249" s="148"/>
      <c r="N249" s="148">
        <f t="shared" si="126"/>
        <v>100</v>
      </c>
      <c r="O249" s="148"/>
      <c r="P249" s="148">
        <f t="shared" si="126"/>
        <v>0</v>
      </c>
      <c r="Q249" s="148"/>
      <c r="R249" s="148">
        <f t="shared" si="126"/>
        <v>100</v>
      </c>
    </row>
    <row r="250" spans="1:18" ht="14.25" customHeight="1">
      <c r="A250" s="114"/>
      <c r="B250" s="149"/>
      <c r="C250" s="114">
        <v>46390</v>
      </c>
      <c r="D250" s="115" t="s">
        <v>136</v>
      </c>
      <c r="E250" s="148">
        <v>0</v>
      </c>
      <c r="F250" s="148">
        <v>0</v>
      </c>
      <c r="G250" s="148"/>
      <c r="H250" s="148">
        <v>0</v>
      </c>
      <c r="I250" s="148"/>
      <c r="J250" s="148">
        <v>0</v>
      </c>
      <c r="K250" s="148"/>
      <c r="L250" s="148">
        <v>0</v>
      </c>
      <c r="M250" s="148"/>
      <c r="N250" s="148">
        <v>100</v>
      </c>
      <c r="O250" s="148"/>
      <c r="P250" s="148">
        <v>0</v>
      </c>
      <c r="Q250" s="148"/>
      <c r="R250" s="148">
        <f>SUM(E250:P250)</f>
        <v>100</v>
      </c>
    </row>
    <row r="251" spans="1:18">
      <c r="A251" s="114"/>
      <c r="B251" s="123"/>
      <c r="C251" s="116" t="s">
        <v>132</v>
      </c>
      <c r="D251" s="117"/>
      <c r="E251" s="148">
        <f>SUM(E252)</f>
        <v>0</v>
      </c>
      <c r="F251" s="148">
        <f t="shared" ref="F251:R251" si="127">SUM(F252)</f>
        <v>12</v>
      </c>
      <c r="G251" s="148"/>
      <c r="H251" s="148">
        <f t="shared" si="127"/>
        <v>0</v>
      </c>
      <c r="I251" s="148"/>
      <c r="J251" s="148">
        <f t="shared" si="127"/>
        <v>0</v>
      </c>
      <c r="K251" s="148"/>
      <c r="L251" s="148">
        <f t="shared" si="127"/>
        <v>0</v>
      </c>
      <c r="M251" s="148"/>
      <c r="N251" s="148">
        <f t="shared" si="127"/>
        <v>0</v>
      </c>
      <c r="O251" s="148"/>
      <c r="P251" s="148">
        <f t="shared" si="127"/>
        <v>0</v>
      </c>
      <c r="Q251" s="148"/>
      <c r="R251" s="148">
        <f t="shared" si="127"/>
        <v>12</v>
      </c>
    </row>
    <row r="252" spans="1:18" ht="14.25" customHeight="1">
      <c r="A252" s="114"/>
      <c r="B252" s="149"/>
      <c r="C252" s="114">
        <v>48118</v>
      </c>
      <c r="D252" s="115" t="s">
        <v>164</v>
      </c>
      <c r="E252" s="148">
        <v>0</v>
      </c>
      <c r="F252" s="148">
        <v>12</v>
      </c>
      <c r="G252" s="148"/>
      <c r="H252" s="148">
        <v>0</v>
      </c>
      <c r="I252" s="148"/>
      <c r="J252" s="148">
        <v>0</v>
      </c>
      <c r="K252" s="148"/>
      <c r="L252" s="148">
        <v>0</v>
      </c>
      <c r="M252" s="148"/>
      <c r="N252" s="148">
        <v>0</v>
      </c>
      <c r="O252" s="148"/>
      <c r="P252" s="148">
        <v>0</v>
      </c>
      <c r="Q252" s="148"/>
      <c r="R252" s="148">
        <f>SUM(E252:P252)</f>
        <v>12</v>
      </c>
    </row>
    <row r="253" spans="1:18">
      <c r="A253" s="146"/>
      <c r="B253" s="116" t="s">
        <v>37</v>
      </c>
      <c r="C253" s="116"/>
      <c r="D253" s="117"/>
      <c r="E253" s="147">
        <f>E254+E256+E259</f>
        <v>700</v>
      </c>
      <c r="F253" s="147">
        <f>F254+F256+F259</f>
        <v>0</v>
      </c>
      <c r="G253" s="147"/>
      <c r="H253" s="147">
        <f>H254+H256+H259</f>
        <v>0</v>
      </c>
      <c r="I253" s="147"/>
      <c r="J253" s="147">
        <f>J254+J256+J259</f>
        <v>0</v>
      </c>
      <c r="K253" s="147"/>
      <c r="L253" s="147">
        <f>L254+L256+L259</f>
        <v>0</v>
      </c>
      <c r="M253" s="147"/>
      <c r="N253" s="147">
        <f>N254+N256+N259</f>
        <v>150</v>
      </c>
      <c r="O253" s="147"/>
      <c r="P253" s="147">
        <f>P254+P256+P259</f>
        <v>0</v>
      </c>
      <c r="Q253" s="147"/>
      <c r="R253" s="147">
        <f>R254+R256+R259</f>
        <v>850</v>
      </c>
    </row>
    <row r="254" spans="1:18">
      <c r="A254" s="114"/>
      <c r="B254" s="123"/>
      <c r="C254" s="116" t="s">
        <v>114</v>
      </c>
      <c r="D254" s="117"/>
      <c r="E254" s="148">
        <f>SUM(E255:E255)</f>
        <v>300</v>
      </c>
      <c r="F254" s="148">
        <f>SUM(F255:F255)</f>
        <v>0</v>
      </c>
      <c r="G254" s="148"/>
      <c r="H254" s="148">
        <f>SUM(H255:H255)</f>
        <v>0</v>
      </c>
      <c r="I254" s="148"/>
      <c r="J254" s="148">
        <f>SUM(J255:J255)</f>
        <v>0</v>
      </c>
      <c r="K254" s="148"/>
      <c r="L254" s="148">
        <f>SUM(L255:L255)</f>
        <v>0</v>
      </c>
      <c r="M254" s="148"/>
      <c r="N254" s="148">
        <f>SUM(N255:N255)</f>
        <v>0</v>
      </c>
      <c r="O254" s="148"/>
      <c r="P254" s="148">
        <f>SUM(P255:P255)</f>
        <v>0</v>
      </c>
      <c r="Q254" s="148"/>
      <c r="R254" s="148">
        <f>SUM(R255:R255)</f>
        <v>300</v>
      </c>
    </row>
    <row r="255" spans="1:18" ht="24">
      <c r="A255" s="114"/>
      <c r="B255" s="149"/>
      <c r="C255" s="114">
        <v>48427</v>
      </c>
      <c r="D255" s="115" t="s">
        <v>203</v>
      </c>
      <c r="E255" s="148">
        <v>300</v>
      </c>
      <c r="F255" s="148">
        <v>0</v>
      </c>
      <c r="G255" s="148"/>
      <c r="H255" s="148">
        <v>0</v>
      </c>
      <c r="I255" s="148"/>
      <c r="J255" s="148">
        <v>0</v>
      </c>
      <c r="K255" s="148"/>
      <c r="L255" s="148">
        <v>0</v>
      </c>
      <c r="M255" s="148"/>
      <c r="N255" s="148">
        <v>0</v>
      </c>
      <c r="O255" s="148"/>
      <c r="P255" s="148">
        <v>0</v>
      </c>
      <c r="Q255" s="148"/>
      <c r="R255" s="148">
        <f>SUM(E255:P255)</f>
        <v>300</v>
      </c>
    </row>
    <row r="256" spans="1:18">
      <c r="A256" s="114"/>
      <c r="B256" s="123"/>
      <c r="C256" s="116" t="s">
        <v>116</v>
      </c>
      <c r="D256" s="117"/>
      <c r="E256" s="148">
        <f>SUM(E257:E258)</f>
        <v>300</v>
      </c>
      <c r="F256" s="148">
        <f>SUM(F257:F258)</f>
        <v>0</v>
      </c>
      <c r="G256" s="148"/>
      <c r="H256" s="148">
        <f>SUM(H257:H258)</f>
        <v>0</v>
      </c>
      <c r="I256" s="148"/>
      <c r="J256" s="148">
        <f>SUM(J257:J258)</f>
        <v>0</v>
      </c>
      <c r="K256" s="148"/>
      <c r="L256" s="148">
        <f>SUM(L257:L258)</f>
        <v>0</v>
      </c>
      <c r="M256" s="148"/>
      <c r="N256" s="148">
        <f>SUM(N257:N258)</f>
        <v>150</v>
      </c>
      <c r="O256" s="148"/>
      <c r="P256" s="148">
        <f>SUM(P257:P258)</f>
        <v>0</v>
      </c>
      <c r="Q256" s="148"/>
      <c r="R256" s="148">
        <f>SUM(R257:R258)</f>
        <v>450</v>
      </c>
    </row>
    <row r="257" spans="1:18" ht="24.75" customHeight="1">
      <c r="A257" s="114"/>
      <c r="B257" s="149"/>
      <c r="C257" s="114">
        <v>44253</v>
      </c>
      <c r="D257" s="115" t="s">
        <v>264</v>
      </c>
      <c r="E257" s="148">
        <v>0</v>
      </c>
      <c r="F257" s="148">
        <v>0</v>
      </c>
      <c r="G257" s="148"/>
      <c r="H257" s="148">
        <v>0</v>
      </c>
      <c r="I257" s="148"/>
      <c r="J257" s="148">
        <v>0</v>
      </c>
      <c r="K257" s="148"/>
      <c r="L257" s="148">
        <v>0</v>
      </c>
      <c r="M257" s="148"/>
      <c r="N257" s="148">
        <v>150</v>
      </c>
      <c r="O257" s="148"/>
      <c r="P257" s="148">
        <v>0</v>
      </c>
      <c r="Q257" s="148"/>
      <c r="R257" s="148">
        <f>SUM(E257:P257)</f>
        <v>150</v>
      </c>
    </row>
    <row r="258" spans="1:18" ht="24">
      <c r="A258" s="114"/>
      <c r="B258" s="149"/>
      <c r="C258" s="114">
        <v>49117</v>
      </c>
      <c r="D258" s="115" t="s">
        <v>265</v>
      </c>
      <c r="E258" s="148">
        <v>300</v>
      </c>
      <c r="F258" s="148">
        <v>0</v>
      </c>
      <c r="G258" s="148"/>
      <c r="H258" s="148">
        <v>0</v>
      </c>
      <c r="I258" s="148"/>
      <c r="J258" s="148">
        <v>0</v>
      </c>
      <c r="K258" s="148"/>
      <c r="L258" s="148">
        <v>0</v>
      </c>
      <c r="M258" s="148"/>
      <c r="N258" s="148">
        <v>0</v>
      </c>
      <c r="O258" s="148"/>
      <c r="P258" s="148">
        <v>0</v>
      </c>
      <c r="Q258" s="148"/>
      <c r="R258" s="148">
        <f>SUM(E258:P258)</f>
        <v>300</v>
      </c>
    </row>
    <row r="259" spans="1:18">
      <c r="A259" s="114"/>
      <c r="B259" s="123"/>
      <c r="C259" s="116" t="s">
        <v>130</v>
      </c>
      <c r="D259" s="117"/>
      <c r="E259" s="148">
        <f>SUM(E260:E260)</f>
        <v>100</v>
      </c>
      <c r="F259" s="148">
        <f>SUM(F260:F260)</f>
        <v>0</v>
      </c>
      <c r="G259" s="148"/>
      <c r="H259" s="148">
        <f>SUM(H260:H260)</f>
        <v>0</v>
      </c>
      <c r="I259" s="148"/>
      <c r="J259" s="148">
        <f>SUM(J260:J260)</f>
        <v>0</v>
      </c>
      <c r="K259" s="148"/>
      <c r="L259" s="148">
        <f>SUM(L260:L260)</f>
        <v>0</v>
      </c>
      <c r="M259" s="148"/>
      <c r="N259" s="148">
        <f>SUM(N260:N260)</f>
        <v>0</v>
      </c>
      <c r="O259" s="148"/>
      <c r="P259" s="148">
        <f>SUM(P260:P260)</f>
        <v>0</v>
      </c>
      <c r="Q259" s="148"/>
      <c r="R259" s="148">
        <f>SUM(R260:R260)</f>
        <v>100</v>
      </c>
    </row>
    <row r="260" spans="1:18" ht="14.25" customHeight="1">
      <c r="A260" s="114"/>
      <c r="B260" s="149"/>
      <c r="C260" s="114">
        <v>50288</v>
      </c>
      <c r="D260" s="115" t="s">
        <v>204</v>
      </c>
      <c r="E260" s="148">
        <v>100</v>
      </c>
      <c r="F260" s="148">
        <v>0</v>
      </c>
      <c r="G260" s="148"/>
      <c r="H260" s="148">
        <v>0</v>
      </c>
      <c r="I260" s="148"/>
      <c r="J260" s="148">
        <v>0</v>
      </c>
      <c r="K260" s="148"/>
      <c r="L260" s="148">
        <v>0</v>
      </c>
      <c r="M260" s="148"/>
      <c r="N260" s="148">
        <v>0</v>
      </c>
      <c r="O260" s="148"/>
      <c r="P260" s="148">
        <v>0</v>
      </c>
      <c r="Q260" s="148"/>
      <c r="R260" s="148">
        <f>SUM(E260:P260)</f>
        <v>100</v>
      </c>
    </row>
    <row r="261" spans="1:18">
      <c r="A261" s="146"/>
      <c r="B261" s="116" t="s">
        <v>39</v>
      </c>
      <c r="C261" s="116"/>
      <c r="D261" s="117"/>
      <c r="E261" s="147">
        <f>E262+E264+E266+E268+E270+E274</f>
        <v>468.7</v>
      </c>
      <c r="F261" s="147">
        <f>F262+F264+F266+F268+F270+F274</f>
        <v>397.16565351999998</v>
      </c>
      <c r="G261" s="147"/>
      <c r="H261" s="147">
        <f>H262+H264+H266+H268+H270+H274</f>
        <v>0</v>
      </c>
      <c r="I261" s="147"/>
      <c r="J261" s="147">
        <f>J262+J264+J266+J268+J270+J274</f>
        <v>0</v>
      </c>
      <c r="K261" s="147"/>
      <c r="L261" s="147">
        <f>L262+L264+L266+L268+L270+L274</f>
        <v>0</v>
      </c>
      <c r="M261" s="147"/>
      <c r="N261" s="147">
        <f>N262+N264+N266+N268+N270+N274</f>
        <v>724.02</v>
      </c>
      <c r="O261" s="147"/>
      <c r="P261" s="147">
        <f>P262+P264+P266+P268+P270+P274</f>
        <v>5.8</v>
      </c>
      <c r="Q261" s="147"/>
      <c r="R261" s="147">
        <f>R262+R264+R266+R268+R270+R274</f>
        <v>1595.68565352</v>
      </c>
    </row>
    <row r="262" spans="1:18" ht="14.25" customHeight="1">
      <c r="A262" s="114"/>
      <c r="B262" s="123"/>
      <c r="C262" s="116" t="s">
        <v>169</v>
      </c>
      <c r="D262" s="117"/>
      <c r="E262" s="148">
        <f>SUM(E263:E263)</f>
        <v>0</v>
      </c>
      <c r="F262" s="148">
        <f>SUM(F263:F263)</f>
        <v>0</v>
      </c>
      <c r="G262" s="148"/>
      <c r="H262" s="148">
        <f>SUM(H263:H263)</f>
        <v>0</v>
      </c>
      <c r="I262" s="148"/>
      <c r="J262" s="148">
        <f>SUM(J263:J263)</f>
        <v>0</v>
      </c>
      <c r="K262" s="148"/>
      <c r="L262" s="148">
        <f>SUM(L263:L263)</f>
        <v>0</v>
      </c>
      <c r="M262" s="148"/>
      <c r="N262" s="148">
        <f>SUM(N263:N263)</f>
        <v>0</v>
      </c>
      <c r="O262" s="148"/>
      <c r="P262" s="148">
        <f>SUM(P263:P263)</f>
        <v>1.8</v>
      </c>
      <c r="Q262" s="148"/>
      <c r="R262" s="148">
        <f>SUM(R263:R263)</f>
        <v>1.8</v>
      </c>
    </row>
    <row r="263" spans="1:18" ht="24">
      <c r="A263" s="114"/>
      <c r="B263" s="149"/>
      <c r="C263" s="114">
        <v>40190</v>
      </c>
      <c r="D263" s="115" t="s">
        <v>266</v>
      </c>
      <c r="E263" s="148">
        <v>0</v>
      </c>
      <c r="F263" s="148">
        <v>0</v>
      </c>
      <c r="G263" s="148"/>
      <c r="H263" s="148">
        <v>0</v>
      </c>
      <c r="I263" s="148"/>
      <c r="J263" s="148">
        <v>0</v>
      </c>
      <c r="K263" s="148"/>
      <c r="L263" s="148">
        <v>0</v>
      </c>
      <c r="M263" s="148"/>
      <c r="N263" s="148">
        <v>0</v>
      </c>
      <c r="O263" s="148"/>
      <c r="P263" s="148">
        <v>1.8</v>
      </c>
      <c r="Q263" s="148"/>
      <c r="R263" s="148">
        <f>SUM(E263:P263)</f>
        <v>1.8</v>
      </c>
    </row>
    <row r="264" spans="1:18" ht="14.25" customHeight="1">
      <c r="A264" s="114"/>
      <c r="B264" s="123"/>
      <c r="C264" s="116" t="s">
        <v>112</v>
      </c>
      <c r="D264" s="117"/>
      <c r="E264" s="148">
        <f>SUM(E265)</f>
        <v>0</v>
      </c>
      <c r="F264" s="148">
        <f t="shared" ref="F264:R264" si="128">SUM(F265)</f>
        <v>96.609985319999993</v>
      </c>
      <c r="G264" s="148"/>
      <c r="H264" s="148">
        <f t="shared" si="128"/>
        <v>0</v>
      </c>
      <c r="I264" s="148"/>
      <c r="J264" s="148">
        <f t="shared" si="128"/>
        <v>0</v>
      </c>
      <c r="K264" s="148"/>
      <c r="L264" s="148">
        <f t="shared" si="128"/>
        <v>0</v>
      </c>
      <c r="M264" s="148"/>
      <c r="N264" s="148">
        <f t="shared" si="128"/>
        <v>0</v>
      </c>
      <c r="O264" s="148"/>
      <c r="P264" s="148">
        <f t="shared" si="128"/>
        <v>0</v>
      </c>
      <c r="Q264" s="148"/>
      <c r="R264" s="148">
        <f t="shared" si="128"/>
        <v>96.609985319999993</v>
      </c>
    </row>
    <row r="265" spans="1:18" ht="24">
      <c r="A265" s="114"/>
      <c r="B265" s="149"/>
      <c r="C265" s="114">
        <v>47140</v>
      </c>
      <c r="D265" s="115" t="s">
        <v>267</v>
      </c>
      <c r="E265" s="148">
        <v>0</v>
      </c>
      <c r="F265" s="148">
        <v>96.609985319999993</v>
      </c>
      <c r="G265" s="148"/>
      <c r="H265" s="148">
        <v>0</v>
      </c>
      <c r="I265" s="148"/>
      <c r="J265" s="148">
        <v>0</v>
      </c>
      <c r="K265" s="148"/>
      <c r="L265" s="148">
        <v>0</v>
      </c>
      <c r="M265" s="148"/>
      <c r="N265" s="148">
        <v>0</v>
      </c>
      <c r="O265" s="148"/>
      <c r="P265" s="148">
        <v>0</v>
      </c>
      <c r="Q265" s="148"/>
      <c r="R265" s="148">
        <f>SUM(E265:P265)</f>
        <v>96.609985319999993</v>
      </c>
    </row>
    <row r="266" spans="1:18" ht="14.25" customHeight="1">
      <c r="A266" s="114"/>
      <c r="B266" s="123"/>
      <c r="C266" s="116" t="s">
        <v>132</v>
      </c>
      <c r="D266" s="117"/>
      <c r="E266" s="148">
        <f t="shared" ref="E266:R266" si="129">SUM(E267:E267)</f>
        <v>0</v>
      </c>
      <c r="F266" s="148">
        <f t="shared" si="129"/>
        <v>77.070716400000009</v>
      </c>
      <c r="G266" s="148"/>
      <c r="H266" s="148">
        <f t="shared" si="129"/>
        <v>0</v>
      </c>
      <c r="I266" s="148"/>
      <c r="J266" s="148">
        <f t="shared" si="129"/>
        <v>0</v>
      </c>
      <c r="K266" s="148"/>
      <c r="L266" s="148">
        <f t="shared" si="129"/>
        <v>0</v>
      </c>
      <c r="M266" s="148"/>
      <c r="N266" s="148">
        <f t="shared" si="129"/>
        <v>0</v>
      </c>
      <c r="O266" s="148"/>
      <c r="P266" s="148">
        <f t="shared" si="129"/>
        <v>0</v>
      </c>
      <c r="Q266" s="148"/>
      <c r="R266" s="148">
        <f t="shared" si="129"/>
        <v>77.070716400000009</v>
      </c>
    </row>
    <row r="267" spans="1:18" ht="14.25" customHeight="1">
      <c r="A267" s="114"/>
      <c r="B267" s="149"/>
      <c r="C267" s="114">
        <v>48118</v>
      </c>
      <c r="D267" s="115" t="s">
        <v>164</v>
      </c>
      <c r="E267" s="148">
        <v>0</v>
      </c>
      <c r="F267" s="148">
        <v>77.070716400000009</v>
      </c>
      <c r="G267" s="148"/>
      <c r="H267" s="148">
        <v>0</v>
      </c>
      <c r="I267" s="148"/>
      <c r="J267" s="148">
        <v>0</v>
      </c>
      <c r="K267" s="148"/>
      <c r="L267" s="148">
        <v>0</v>
      </c>
      <c r="M267" s="148"/>
      <c r="N267" s="148">
        <v>0</v>
      </c>
      <c r="O267" s="148"/>
      <c r="P267" s="148">
        <v>0</v>
      </c>
      <c r="Q267" s="148"/>
      <c r="R267" s="148">
        <f>SUM(E267:P267)</f>
        <v>77.070716400000009</v>
      </c>
    </row>
    <row r="268" spans="1:18" ht="14.25" customHeight="1">
      <c r="A268" s="114"/>
      <c r="B268" s="123"/>
      <c r="C268" s="116" t="s">
        <v>116</v>
      </c>
      <c r="D268" s="117"/>
      <c r="E268" s="148">
        <f>SUM(E269)</f>
        <v>82.7</v>
      </c>
      <c r="F268" s="148">
        <f t="shared" ref="F268:R268" si="130">SUM(F269)</f>
        <v>118.2571822</v>
      </c>
      <c r="G268" s="148"/>
      <c r="H268" s="148"/>
      <c r="I268" s="148"/>
      <c r="J268" s="148">
        <f t="shared" si="130"/>
        <v>0</v>
      </c>
      <c r="K268" s="148"/>
      <c r="L268" s="148">
        <f t="shared" si="130"/>
        <v>0</v>
      </c>
      <c r="M268" s="148"/>
      <c r="N268" s="148">
        <f t="shared" si="130"/>
        <v>0</v>
      </c>
      <c r="O268" s="148"/>
      <c r="P268" s="148">
        <f t="shared" si="130"/>
        <v>0</v>
      </c>
      <c r="Q268" s="148"/>
      <c r="R268" s="148">
        <f t="shared" si="130"/>
        <v>200.95718220000001</v>
      </c>
    </row>
    <row r="269" spans="1:18" ht="24">
      <c r="A269" s="114"/>
      <c r="B269" s="149"/>
      <c r="C269" s="114">
        <v>50051</v>
      </c>
      <c r="D269" s="115" t="s">
        <v>268</v>
      </c>
      <c r="E269" s="148">
        <v>82.7</v>
      </c>
      <c r="F269" s="148">
        <v>118.2571822</v>
      </c>
      <c r="G269" s="148"/>
      <c r="H269" s="148">
        <v>0</v>
      </c>
      <c r="I269" s="148"/>
      <c r="J269" s="148">
        <v>0</v>
      </c>
      <c r="K269" s="148"/>
      <c r="L269" s="148">
        <v>0</v>
      </c>
      <c r="M269" s="148"/>
      <c r="N269" s="148">
        <v>0</v>
      </c>
      <c r="O269" s="148"/>
      <c r="P269" s="148">
        <v>0</v>
      </c>
      <c r="Q269" s="148"/>
      <c r="R269" s="148">
        <f>SUM(E269:P269)</f>
        <v>200.95718220000001</v>
      </c>
    </row>
    <row r="270" spans="1:18" ht="14.25" customHeight="1">
      <c r="A270" s="114"/>
      <c r="B270" s="123"/>
      <c r="C270" s="116" t="s">
        <v>130</v>
      </c>
      <c r="D270" s="117"/>
      <c r="E270" s="148">
        <f>SUM(E271:E273)</f>
        <v>286</v>
      </c>
      <c r="F270" s="148">
        <f>SUM(F271:F273)</f>
        <v>105.22776959999999</v>
      </c>
      <c r="G270" s="148"/>
      <c r="H270" s="148">
        <f>SUM(H271:H273)</f>
        <v>0</v>
      </c>
      <c r="I270" s="148"/>
      <c r="J270" s="148">
        <f>SUM(J271:J273)</f>
        <v>0</v>
      </c>
      <c r="K270" s="148"/>
      <c r="L270" s="148">
        <f>SUM(L271:L273)</f>
        <v>0</v>
      </c>
      <c r="M270" s="148"/>
      <c r="N270" s="148">
        <f>SUM(N271:N273)</f>
        <v>724.02</v>
      </c>
      <c r="O270" s="148"/>
      <c r="P270" s="148">
        <f>SUM(P271:P273)</f>
        <v>0</v>
      </c>
      <c r="Q270" s="148"/>
      <c r="R270" s="148">
        <f>SUM(R271:R273)</f>
        <v>1115.2477696000001</v>
      </c>
    </row>
    <row r="271" spans="1:18" ht="24">
      <c r="A271" s="114"/>
      <c r="B271" s="149"/>
      <c r="C271" s="114">
        <v>40080</v>
      </c>
      <c r="D271" s="115" t="s">
        <v>269</v>
      </c>
      <c r="E271" s="148">
        <v>0</v>
      </c>
      <c r="F271" s="148">
        <v>0</v>
      </c>
      <c r="G271" s="148"/>
      <c r="H271" s="148">
        <v>0</v>
      </c>
      <c r="I271" s="148"/>
      <c r="J271" s="148">
        <v>0</v>
      </c>
      <c r="K271" s="148"/>
      <c r="L271" s="148">
        <v>0</v>
      </c>
      <c r="M271" s="148"/>
      <c r="N271" s="148">
        <v>418.5</v>
      </c>
      <c r="O271" s="148"/>
      <c r="P271" s="148">
        <v>0</v>
      </c>
      <c r="Q271" s="148"/>
      <c r="R271" s="148">
        <f>SUM(E271:P271)</f>
        <v>418.5</v>
      </c>
    </row>
    <row r="272" spans="1:18" ht="24">
      <c r="A272" s="114"/>
      <c r="B272" s="149"/>
      <c r="C272" s="114">
        <v>41414</v>
      </c>
      <c r="D272" s="115" t="s">
        <v>270</v>
      </c>
      <c r="E272" s="148">
        <v>286</v>
      </c>
      <c r="F272" s="148">
        <v>0</v>
      </c>
      <c r="G272" s="148"/>
      <c r="H272" s="148">
        <v>0</v>
      </c>
      <c r="I272" s="148"/>
      <c r="J272" s="148">
        <v>0</v>
      </c>
      <c r="K272" s="148"/>
      <c r="L272" s="148">
        <v>0</v>
      </c>
      <c r="M272" s="148"/>
      <c r="N272" s="148">
        <v>305.52</v>
      </c>
      <c r="O272" s="148"/>
      <c r="P272" s="148">
        <v>0</v>
      </c>
      <c r="Q272" s="148"/>
      <c r="R272" s="148">
        <f>SUM(E272:P272)</f>
        <v>591.52</v>
      </c>
    </row>
    <row r="273" spans="1:18" ht="14.25" customHeight="1">
      <c r="A273" s="114"/>
      <c r="B273" s="149"/>
      <c r="C273" s="114">
        <v>48189</v>
      </c>
      <c r="D273" s="115" t="s">
        <v>167</v>
      </c>
      <c r="E273" s="148">
        <v>0</v>
      </c>
      <c r="F273" s="148">
        <v>105.22776959999999</v>
      </c>
      <c r="G273" s="148"/>
      <c r="H273" s="148">
        <v>0</v>
      </c>
      <c r="I273" s="148"/>
      <c r="J273" s="148">
        <v>0</v>
      </c>
      <c r="K273" s="148"/>
      <c r="L273" s="148">
        <v>0</v>
      </c>
      <c r="M273" s="148"/>
      <c r="N273" s="148">
        <v>0</v>
      </c>
      <c r="O273" s="148"/>
      <c r="P273" s="148">
        <v>0</v>
      </c>
      <c r="Q273" s="148"/>
      <c r="R273" s="148">
        <f>SUM(E273:P273)</f>
        <v>105.22776959999999</v>
      </c>
    </row>
    <row r="274" spans="1:18" ht="14.25" customHeight="1">
      <c r="A274" s="114"/>
      <c r="B274" s="123"/>
      <c r="C274" s="116" t="s">
        <v>131</v>
      </c>
      <c r="D274" s="117"/>
      <c r="E274" s="148">
        <f>SUM(E275)</f>
        <v>100</v>
      </c>
      <c r="F274" s="148">
        <f t="shared" ref="F274:R274" si="131">SUM(F275)</f>
        <v>0</v>
      </c>
      <c r="G274" s="148"/>
      <c r="H274" s="148">
        <f t="shared" si="131"/>
        <v>0</v>
      </c>
      <c r="I274" s="148"/>
      <c r="J274" s="148">
        <f t="shared" si="131"/>
        <v>0</v>
      </c>
      <c r="K274" s="148"/>
      <c r="L274" s="148">
        <f t="shared" si="131"/>
        <v>0</v>
      </c>
      <c r="M274" s="148"/>
      <c r="N274" s="148">
        <f t="shared" si="131"/>
        <v>0</v>
      </c>
      <c r="O274" s="148"/>
      <c r="P274" s="148">
        <f t="shared" si="131"/>
        <v>4</v>
      </c>
      <c r="Q274" s="148"/>
      <c r="R274" s="148">
        <f t="shared" si="131"/>
        <v>104</v>
      </c>
    </row>
    <row r="275" spans="1:18" ht="14.25" customHeight="1">
      <c r="A275" s="114"/>
      <c r="B275" s="149"/>
      <c r="C275" s="114">
        <v>43237</v>
      </c>
      <c r="D275" s="115" t="s">
        <v>205</v>
      </c>
      <c r="E275" s="148">
        <v>100</v>
      </c>
      <c r="F275" s="148">
        <v>0</v>
      </c>
      <c r="G275" s="148"/>
      <c r="H275" s="148">
        <v>0</v>
      </c>
      <c r="I275" s="148"/>
      <c r="J275" s="148">
        <v>0</v>
      </c>
      <c r="K275" s="148"/>
      <c r="L275" s="148">
        <v>0</v>
      </c>
      <c r="M275" s="148"/>
      <c r="N275" s="148">
        <v>0</v>
      </c>
      <c r="O275" s="148"/>
      <c r="P275" s="148">
        <v>4</v>
      </c>
      <c r="Q275" s="148"/>
      <c r="R275" s="148">
        <f>SUM(E275:P275)</f>
        <v>104</v>
      </c>
    </row>
    <row r="276" spans="1:18">
      <c r="A276" s="152" t="s">
        <v>124</v>
      </c>
      <c r="B276" s="153"/>
      <c r="C276" s="153"/>
      <c r="D276" s="154"/>
      <c r="E276" s="161">
        <f>E10+E70+E101+E163+E228</f>
        <v>14444.909622380001</v>
      </c>
      <c r="F276" s="161">
        <f>F10+F70+F101+F163+F228</f>
        <v>2271.8119317599999</v>
      </c>
      <c r="G276" s="155"/>
      <c r="H276" s="161">
        <f>H10+H70+H101+H163+H228</f>
        <v>498.27499999999998</v>
      </c>
      <c r="I276" s="155"/>
      <c r="J276" s="161">
        <f>J10+J70+J101+J163+J228</f>
        <v>595.29000000000008</v>
      </c>
      <c r="K276" s="155"/>
      <c r="L276" s="161">
        <f>L10+L70+L101+L163+L228</f>
        <v>2.2000000000000002</v>
      </c>
      <c r="M276" s="155"/>
      <c r="N276" s="161">
        <f>N10+N70+N101+N163+N228</f>
        <v>5392.9639999999999</v>
      </c>
      <c r="O276" s="155"/>
      <c r="P276" s="161">
        <f>P10+P70+P101+P163+P228</f>
        <v>474.650756</v>
      </c>
      <c r="Q276" s="155"/>
      <c r="R276" s="161">
        <f>R10+R70+R101+R163+R228</f>
        <v>23680.101310139999</v>
      </c>
    </row>
    <row r="277" spans="1:18" s="119" customFormat="1" ht="14">
      <c r="A277" s="175" t="s">
        <v>178</v>
      </c>
      <c r="B277" s="175"/>
      <c r="C277" s="175"/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6"/>
      <c r="O277" s="176"/>
      <c r="P277" s="176"/>
      <c r="Q277" s="139"/>
      <c r="R277" s="139"/>
    </row>
    <row r="278" spans="1:18" s="118" customFormat="1" ht="11">
      <c r="A278" s="113" t="s">
        <v>168</v>
      </c>
      <c r="B278" s="119"/>
      <c r="C278" s="124"/>
      <c r="D278" s="129"/>
      <c r="E278" s="137"/>
      <c r="F278" s="137"/>
      <c r="G278" s="137"/>
      <c r="H278" s="137"/>
      <c r="I278" s="137"/>
      <c r="J278" s="137"/>
      <c r="K278" s="138"/>
      <c r="L278" s="138"/>
      <c r="M278" s="138"/>
      <c r="N278" s="139"/>
      <c r="O278" s="139"/>
      <c r="P278" s="139"/>
      <c r="Q278" s="139"/>
      <c r="R278" s="139"/>
    </row>
  </sheetData>
  <mergeCells count="11">
    <mergeCell ref="A277:P277"/>
    <mergeCell ref="N8:P8"/>
    <mergeCell ref="R8:R9"/>
    <mergeCell ref="E7:F7"/>
    <mergeCell ref="N7:P7"/>
    <mergeCell ref="A8:D9"/>
    <mergeCell ref="E8:F8"/>
    <mergeCell ref="J8:L8"/>
    <mergeCell ref="J9:K9"/>
    <mergeCell ref="N9:O9"/>
    <mergeCell ref="L9:M9"/>
  </mergeCells>
  <phoneticPr fontId="6" type="noConversion"/>
  <printOptions horizontalCentered="1"/>
  <pageMargins left="0" right="0" top="0.5" bottom="0.25" header="0.3" footer="0.3"/>
  <pageSetup scale="75" orientation="portrait" r:id="rId1"/>
  <headerFooter differentFirst="1">
    <oddHeader>&amp;L&amp;9&amp;K000000CONTINUED&amp;R&amp;7&amp;KFF0000Click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62" t="s">
        <v>4</v>
      </c>
      <c r="E4" s="162"/>
      <c r="F4" s="162"/>
      <c r="G4" s="163" t="s">
        <v>3</v>
      </c>
      <c r="H4" s="163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64" t="s">
        <v>64</v>
      </c>
    </row>
    <row r="7" spans="1:4">
      <c r="A7" s="59" t="s">
        <v>12</v>
      </c>
      <c r="C7" s="72"/>
      <c r="D7" s="165"/>
    </row>
    <row r="8" spans="1:4">
      <c r="A8" s="59" t="s">
        <v>13</v>
      </c>
      <c r="C8" s="72"/>
      <c r="D8" s="165"/>
    </row>
    <row r="9" spans="1:4">
      <c r="A9" s="59" t="s">
        <v>14</v>
      </c>
      <c r="C9" s="72"/>
      <c r="D9" s="165"/>
    </row>
    <row r="10" spans="1:4">
      <c r="A10" s="59" t="s">
        <v>15</v>
      </c>
      <c r="C10" s="72"/>
      <c r="D10" s="165"/>
    </row>
    <row r="11" spans="1:4">
      <c r="A11" s="59" t="s">
        <v>16</v>
      </c>
      <c r="C11" s="72"/>
      <c r="D11" s="165"/>
    </row>
    <row r="12" spans="1:4">
      <c r="A12" s="59" t="s">
        <v>17</v>
      </c>
      <c r="C12" s="72"/>
      <c r="D12" s="165"/>
    </row>
    <row r="13" spans="1:4">
      <c r="A13" s="59" t="s">
        <v>54</v>
      </c>
      <c r="C13" s="72"/>
      <c r="D13" s="165"/>
    </row>
    <row r="14" spans="1:4">
      <c r="A14" s="59" t="s">
        <v>18</v>
      </c>
      <c r="C14" s="72"/>
      <c r="D14" s="165"/>
    </row>
    <row r="15" spans="1:4">
      <c r="A15" s="59" t="s">
        <v>28</v>
      </c>
      <c r="C15" s="72"/>
      <c r="D15" s="165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40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62" t="s">
        <v>4</v>
      </c>
      <c r="D5" s="162"/>
      <c r="E5" s="162"/>
      <c r="F5" s="163" t="s">
        <v>3</v>
      </c>
      <c r="G5" s="163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66" t="s">
        <v>64</v>
      </c>
    </row>
    <row r="7" spans="1:4" ht="15" customHeight="1">
      <c r="A7" s="59" t="s">
        <v>77</v>
      </c>
      <c r="C7" s="72"/>
      <c r="D7" s="167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40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62" t="s">
        <v>4</v>
      </c>
      <c r="D5" s="162"/>
      <c r="E5" s="162"/>
      <c r="F5" s="163" t="s">
        <v>3</v>
      </c>
      <c r="G5" s="163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68" t="s">
        <v>64</v>
      </c>
    </row>
    <row r="7" spans="1:8">
      <c r="A7" s="59" t="s">
        <v>21</v>
      </c>
      <c r="C7" s="70"/>
      <c r="D7" s="169"/>
    </row>
    <row r="8" spans="1:8">
      <c r="A8" s="59" t="s">
        <v>24</v>
      </c>
      <c r="C8" s="70"/>
      <c r="D8" s="169"/>
    </row>
    <row r="9" spans="1:8">
      <c r="A9" s="78" t="s">
        <v>22</v>
      </c>
      <c r="C9" s="70"/>
      <c r="D9" s="169"/>
      <c r="H9" s="78"/>
    </row>
    <row r="10" spans="1:8">
      <c r="A10" s="59" t="s">
        <v>55</v>
      </c>
      <c r="C10" s="70"/>
      <c r="D10" s="169"/>
      <c r="H10" s="78"/>
    </row>
    <row r="11" spans="1:8">
      <c r="A11" s="59" t="s">
        <v>47</v>
      </c>
      <c r="C11" s="70"/>
      <c r="D11" s="169"/>
    </row>
    <row r="12" spans="1:8">
      <c r="A12" s="78" t="s">
        <v>25</v>
      </c>
      <c r="C12" s="70"/>
      <c r="D12" s="169"/>
      <c r="H12" s="78"/>
    </row>
    <row r="13" spans="1:8">
      <c r="A13" s="59" t="s">
        <v>23</v>
      </c>
      <c r="C13" s="70"/>
      <c r="D13" s="169"/>
      <c r="H13" s="78"/>
    </row>
    <row r="14" spans="1:8">
      <c r="A14" s="59" t="s">
        <v>26</v>
      </c>
      <c r="C14" s="70"/>
      <c r="D14" s="169"/>
    </row>
    <row r="15" spans="1:8">
      <c r="A15" s="59" t="s">
        <v>56</v>
      </c>
      <c r="C15" s="70"/>
      <c r="D15" s="169"/>
    </row>
    <row r="16" spans="1:8">
      <c r="A16" s="59" t="s">
        <v>57</v>
      </c>
      <c r="C16" s="70"/>
      <c r="D16" s="169"/>
    </row>
    <row r="17" spans="1:11">
      <c r="A17" s="59" t="s">
        <v>27</v>
      </c>
      <c r="C17" s="70"/>
      <c r="D17" s="169"/>
    </row>
    <row r="18" spans="1:11">
      <c r="A18" s="59" t="s">
        <v>58</v>
      </c>
      <c r="C18" s="70"/>
      <c r="D18" s="169"/>
    </row>
    <row r="19" spans="1:11">
      <c r="A19" s="59" t="s">
        <v>28</v>
      </c>
      <c r="C19" s="70"/>
      <c r="D19" s="170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40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Approvals</vt:lpstr>
      <vt:lpstr>'CW-Lending, Grants, and Disb'!Print_Area</vt:lpstr>
      <vt:lpstr>'CW-Sov Approvals by Country'!Print_Area</vt:lpstr>
      <vt:lpstr>'SA-Sov Approvals by Ctry'!Print_Area</vt:lpstr>
      <vt:lpstr>'Sov Approvals'!Print_Area</vt:lpstr>
      <vt:lpstr>'SE-Sov Approvals by Ctry'!Print_Titles</vt:lpstr>
      <vt:lpstr>'Sov Approvals'!Print_Titles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Sovereign Commitments, 2017 ($ million) 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sovereign, commitments, loans, public sector  </cp:keywords>
  <dc:description/>
  <cp:lastModifiedBy>Angelo Jacinto</cp:lastModifiedBy>
  <cp:lastPrinted>2018-04-11T02:38:10Z</cp:lastPrinted>
  <dcterms:created xsi:type="dcterms:W3CDTF">2010-12-13T09:40:53Z</dcterms:created>
  <dcterms:modified xsi:type="dcterms:W3CDTF">2018-04-20T03:17:34Z</dcterms:modified>
  <cp:category/>
</cp:coreProperties>
</file>